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I:\Departamenti un nodalas\IUD\Projektu uzraudzības nodaļa\JulijaK\IKT\InfoZino\2016\Saskanotais _09112016\"/>
    </mc:Choice>
  </mc:AlternateContent>
  <bookViews>
    <workbookView xWindow="0" yWindow="0" windowWidth="13335" windowHeight="9885" tabRatio="881"/>
  </bookViews>
  <sheets>
    <sheet name="08_001_ImIC" sheetId="1" r:id="rId1"/>
    <sheet name="08_002_IZM" sheetId="2" r:id="rId2"/>
    <sheet name="08_005_VRAA" sheetId="3" r:id="rId3"/>
    <sheet name="08_006_VZD" sheetId="4" r:id="rId4"/>
    <sheet name="08_007_VRAA" sheetId="5" r:id="rId5"/>
    <sheet name="08_008_VDEAK" sheetId="6" r:id="rId6"/>
    <sheet name="08_009_VVD" sheetId="7" r:id="rId7"/>
    <sheet name="08_010_LNB" sheetId="8" r:id="rId8"/>
    <sheet name="08_011_CAA" sheetId="9" r:id="rId9"/>
    <sheet name="08_013_VP" sheetId="10" r:id="rId10"/>
    <sheet name="08_014_ZM" sheetId="11" r:id="rId11"/>
    <sheet name="08_015_KISC" sheetId="12" r:id="rId12"/>
    <sheet name="08_016_KISC" sheetId="40" r:id="rId13"/>
    <sheet name="08_017_VRAA" sheetId="14" r:id="rId14"/>
    <sheet name="09_001_UGFA" sheetId="15" r:id="rId15"/>
    <sheet name="09_002_VRAA" sheetId="16" r:id="rId16"/>
    <sheet name="09_005_VRAA" sheetId="17" r:id="rId17"/>
    <sheet name="09_006_VI" sheetId="18" r:id="rId18"/>
    <sheet name="09_008_LĢIA" sheetId="19" r:id="rId19"/>
    <sheet name="09_010_TM" sheetId="20" r:id="rId20"/>
    <sheet name="09_11_VDI" sheetId="39" r:id="rId21"/>
    <sheet name="09_012_VUGD" sheetId="22" r:id="rId22"/>
    <sheet name="09_013_DAP" sheetId="23" r:id="rId23"/>
    <sheet name="09_014_ZM" sheetId="24" r:id="rId24"/>
    <sheet name="09_018_VRAA" sheetId="25" r:id="rId25"/>
    <sheet name="09_020_IZM" sheetId="26" r:id="rId26"/>
    <sheet name="09_021_KISC" sheetId="27" r:id="rId27"/>
    <sheet name="09_022_TA" sheetId="28" r:id="rId28"/>
    <sheet name="09_024_VR" sheetId="29" r:id="rId29"/>
    <sheet name="09_025_VVD_LVĢMC" sheetId="30" r:id="rId30"/>
    <sheet name="09_026_VSAA" sheetId="31" r:id="rId31"/>
    <sheet name="10_001_VID" sheetId="32" r:id="rId32"/>
    <sheet name="10_002_VK" sheetId="33" r:id="rId33"/>
    <sheet name="11_001_VID" sheetId="34" r:id="rId34"/>
    <sheet name="11_002_PMLP" sheetId="35" r:id="rId35"/>
    <sheet name="12_004_KISC" sheetId="36" r:id="rId36"/>
    <sheet name="12_005_KISC" sheetId="37" r:id="rId37"/>
    <sheet name="12_006_VRAA" sheetId="38" r:id="rId38"/>
  </sheets>
  <definedNames>
    <definedName name="_xlnm.Print_Area" localSheetId="5">'08_008_VDEAK'!$A$1:$AF$47</definedName>
    <definedName name="_xlnm.Print_Area" localSheetId="10">'08_014_ZM'!$A$1:$AC$91</definedName>
    <definedName name="_xlnm.Print_Area" localSheetId="13">'08_017_VRAA'!$A$1:$AC$65</definedName>
    <definedName name="_xlnm.Print_Area" localSheetId="18">'09_008_LĢIA'!$A$1:$AC$50</definedName>
    <definedName name="_xlnm.Print_Area" localSheetId="19">'09_010_TM'!$A$1:$AG$29</definedName>
    <definedName name="_xlnm.Print_Area" localSheetId="22">'09_013_DAP'!$A$1:$AB$31</definedName>
    <definedName name="_xlnm.Print_Area" localSheetId="24">'09_018_VRAA'!$A$1:$AC$47</definedName>
    <definedName name="_xlnm.Print_Area" localSheetId="26">'09_021_KISC'!$A$1:$AF$67</definedName>
    <definedName name="_xlnm.Print_Area" localSheetId="27">'09_022_TA'!$A$1:$AC$42</definedName>
    <definedName name="_xlnm.Print_Area" localSheetId="31">'10_001_VID'!$A$1:$AD$45</definedName>
    <definedName name="_xlnm.Print_Area" localSheetId="34">'11_002_PMLP'!$A$1:$AC$26</definedName>
    <definedName name="_xlnm.Print_Area" localSheetId="37">'12_006_VRAA'!$A$1:$AD$46</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40" l="1"/>
  <c r="S35" i="40"/>
  <c r="O35" i="40"/>
  <c r="K35" i="40"/>
  <c r="G35" i="40"/>
  <c r="C35" i="40"/>
  <c r="S30" i="40"/>
  <c r="O30" i="40"/>
  <c r="G30" i="40"/>
  <c r="S22" i="40"/>
  <c r="O22" i="40"/>
  <c r="G22" i="40"/>
  <c r="Y12" i="40"/>
  <c r="W12" i="40"/>
  <c r="Q12" i="12" l="1"/>
  <c r="U12" i="12" s="1"/>
  <c r="Y12" i="12" s="1"/>
  <c r="J12" i="12"/>
  <c r="N12" i="12" s="1"/>
  <c r="R12" i="12" s="1"/>
  <c r="V12" i="12" s="1"/>
  <c r="Z12" i="12" s="1"/>
  <c r="I12" i="12"/>
  <c r="H12" i="12"/>
  <c r="L12" i="12" s="1"/>
  <c r="P12" i="12" s="1"/>
  <c r="T12" i="12" s="1"/>
  <c r="X12" i="12" s="1"/>
  <c r="G12" i="12"/>
  <c r="K12" i="12" s="1"/>
  <c r="O12" i="12" s="1"/>
  <c r="S12" i="12" s="1"/>
  <c r="W12" i="12" s="1"/>
  <c r="H6" i="12"/>
  <c r="J6" i="12" s="1"/>
  <c r="G6" i="12"/>
  <c r="I6" i="12" s="1"/>
  <c r="F6" i="12"/>
  <c r="E6" i="12"/>
  <c r="L6" i="12" l="1"/>
  <c r="K6" i="12"/>
  <c r="N21" i="3"/>
  <c r="M6" i="12" l="1"/>
  <c r="O6" i="12"/>
  <c r="P6" i="12"/>
  <c r="N6" i="12"/>
  <c r="T39" i="19"/>
  <c r="D24" i="19"/>
  <c r="D23" i="19"/>
  <c r="G14" i="19"/>
  <c r="E14" i="19"/>
  <c r="G13" i="19"/>
  <c r="E13" i="19"/>
  <c r="R6" i="12" l="1"/>
  <c r="T6" i="12"/>
  <c r="Q6" i="12"/>
  <c r="S6" i="12"/>
  <c r="U6" i="12" l="1"/>
  <c r="W6" i="12"/>
  <c r="Y6" i="12" s="1"/>
  <c r="X6" i="12"/>
  <c r="Z6" i="12" s="1"/>
  <c r="V6" i="12"/>
  <c r="X13" i="37"/>
  <c r="W13" i="37"/>
  <c r="V13" i="37"/>
  <c r="U13" i="37"/>
  <c r="T13" i="37"/>
  <c r="S13" i="37"/>
  <c r="R13" i="37"/>
  <c r="Q13" i="37"/>
  <c r="P13" i="37"/>
  <c r="O13" i="37"/>
  <c r="N13" i="37"/>
  <c r="M13" i="37"/>
  <c r="L13" i="37"/>
  <c r="K13" i="37"/>
  <c r="J13" i="37"/>
  <c r="I13" i="37"/>
  <c r="H13" i="37"/>
  <c r="G13" i="37"/>
  <c r="F13" i="37"/>
  <c r="E13" i="37"/>
  <c r="D13" i="37"/>
  <c r="C13" i="37"/>
  <c r="T27" i="26" l="1"/>
  <c r="X27" i="26" s="1"/>
  <c r="P27" i="26"/>
  <c r="O27" i="26"/>
  <c r="S27" i="26" s="1"/>
  <c r="W27" i="26" s="1"/>
  <c r="AA27" i="26" s="1"/>
  <c r="L27" i="26"/>
  <c r="K27" i="26"/>
  <c r="I27" i="26"/>
  <c r="M27" i="26" s="1"/>
  <c r="Q27" i="26" s="1"/>
  <c r="U27" i="26" s="1"/>
  <c r="Y27" i="26" s="1"/>
  <c r="H27" i="26"/>
  <c r="S25" i="26"/>
  <c r="W25" i="26" s="1"/>
  <c r="AA25" i="26" s="1"/>
  <c r="O25" i="26"/>
  <c r="M25" i="26"/>
  <c r="Q25" i="26" s="1"/>
  <c r="U25" i="26" s="1"/>
  <c r="Y25" i="26" s="1"/>
  <c r="K25" i="26"/>
  <c r="I25" i="26"/>
  <c r="H25" i="26"/>
  <c r="L25" i="26" s="1"/>
  <c r="P25" i="26" s="1"/>
  <c r="T25" i="26" s="1"/>
  <c r="X25" i="26" s="1"/>
  <c r="O16" i="26"/>
  <c r="S16" i="26" s="1"/>
  <c r="W16" i="26" s="1"/>
  <c r="AA16" i="26" s="1"/>
  <c r="N16" i="26"/>
  <c r="R16" i="26" s="1"/>
  <c r="V16" i="26" s="1"/>
  <c r="Z16" i="26" s="1"/>
  <c r="M16" i="26"/>
  <c r="Q16" i="26" s="1"/>
  <c r="U16" i="26" s="1"/>
  <c r="Y16" i="26" s="1"/>
  <c r="L16" i="26"/>
  <c r="P16" i="26" s="1"/>
  <c r="T16" i="26" s="1"/>
  <c r="X16" i="26" s="1"/>
  <c r="V12" i="26"/>
  <c r="N12" i="26"/>
  <c r="R12" i="26" s="1"/>
  <c r="M12" i="26"/>
  <c r="Q12" i="26" s="1"/>
  <c r="U12" i="26" s="1"/>
  <c r="Y12" i="26" s="1"/>
  <c r="L12" i="26"/>
  <c r="P12" i="26" s="1"/>
  <c r="T12" i="26" s="1"/>
  <c r="X12" i="26" s="1"/>
  <c r="K12" i="26"/>
  <c r="O12" i="26" s="1"/>
  <c r="S12" i="26" s="1"/>
  <c r="W12" i="26" s="1"/>
  <c r="AA12" i="26" s="1"/>
  <c r="I12" i="26"/>
  <c r="H12" i="26"/>
  <c r="R13" i="31" l="1"/>
  <c r="P13" i="31"/>
  <c r="N13" i="31"/>
  <c r="L13" i="31"/>
  <c r="J13" i="31"/>
  <c r="H13" i="31"/>
  <c r="F13" i="31"/>
  <c r="C13" i="31"/>
  <c r="D13" i="31" s="1"/>
  <c r="O24" i="8" l="1"/>
  <c r="N24" i="8"/>
  <c r="M24" i="8"/>
  <c r="L24" i="8"/>
  <c r="J19" i="33" l="1"/>
  <c r="AB17" i="5" l="1"/>
  <c r="AA17" i="5"/>
  <c r="AB16" i="5"/>
  <c r="AA16" i="5"/>
  <c r="AB9" i="5"/>
  <c r="AA9" i="5"/>
  <c r="AB8" i="5"/>
  <c r="AA8" i="5"/>
  <c r="AB7" i="5"/>
  <c r="AA7" i="5"/>
  <c r="AB6" i="5"/>
  <c r="AA6" i="5"/>
  <c r="W37" i="18" l="1"/>
  <c r="V37" i="18"/>
  <c r="T37" i="18"/>
  <c r="S37" i="18"/>
  <c r="R37" i="18"/>
  <c r="P37" i="18"/>
  <c r="O37" i="18"/>
  <c r="N37" i="18"/>
  <c r="L37" i="18"/>
  <c r="K37" i="18"/>
  <c r="J37" i="18"/>
  <c r="I37" i="18"/>
  <c r="H37" i="18"/>
  <c r="G37" i="18"/>
  <c r="F37" i="18"/>
  <c r="W31" i="18"/>
  <c r="U31" i="18"/>
  <c r="T31" i="18" s="1"/>
  <c r="T27" i="18" s="1"/>
  <c r="Q31" i="18"/>
  <c r="P31" i="18"/>
  <c r="M31" i="18"/>
  <c r="L31" i="18"/>
  <c r="L27" i="18" s="1"/>
  <c r="I31" i="18"/>
  <c r="H31" i="18"/>
  <c r="E31" i="18"/>
  <c r="E27" i="18" s="1"/>
  <c r="D31" i="18"/>
  <c r="D27" i="18" s="1"/>
  <c r="W29" i="18"/>
  <c r="S29" i="18"/>
  <c r="S31" i="18" s="1"/>
  <c r="O29" i="18"/>
  <c r="O31" i="18" s="1"/>
  <c r="K29" i="18"/>
  <c r="K31" i="18" s="1"/>
  <c r="P27" i="18"/>
  <c r="I27" i="18"/>
  <c r="H27" i="18"/>
  <c r="W20" i="18"/>
  <c r="V20" i="18"/>
  <c r="S20" i="18"/>
  <c r="R20" i="18"/>
  <c r="O20" i="18"/>
  <c r="N20" i="18"/>
  <c r="K20" i="18"/>
  <c r="W18" i="18"/>
  <c r="V18" i="18"/>
  <c r="S18" i="18"/>
  <c r="R18" i="18"/>
  <c r="O18" i="18"/>
  <c r="N18" i="18"/>
  <c r="W16" i="18"/>
  <c r="V16" i="18"/>
  <c r="S16" i="18"/>
  <c r="R16" i="18"/>
  <c r="N16" i="18"/>
  <c r="K16" i="18"/>
  <c r="J16" i="18"/>
  <c r="T14" i="18"/>
  <c r="R14" i="18"/>
  <c r="N14" i="18"/>
  <c r="J14" i="18"/>
  <c r="W12" i="18"/>
  <c r="V12" i="18"/>
  <c r="S12" i="18"/>
  <c r="R12" i="18"/>
  <c r="O12" i="18"/>
  <c r="N12" i="18"/>
  <c r="K12" i="18"/>
  <c r="J12" i="18"/>
  <c r="V10" i="18"/>
  <c r="R10" i="18"/>
  <c r="Q10" i="18"/>
  <c r="U10" i="18" s="1"/>
  <c r="N10" i="18"/>
  <c r="M10" i="18"/>
  <c r="O10" i="18" s="1"/>
  <c r="K10" i="18"/>
  <c r="J10" i="18"/>
  <c r="W8" i="18"/>
  <c r="V8" i="18"/>
  <c r="S8" i="18"/>
  <c r="R8" i="18"/>
  <c r="O8" i="18"/>
  <c r="N8" i="18"/>
  <c r="K8" i="18"/>
  <c r="J8" i="18"/>
  <c r="W6" i="18"/>
  <c r="V6" i="18"/>
  <c r="S6" i="18"/>
  <c r="R6" i="18"/>
  <c r="O6" i="18"/>
  <c r="N6" i="18"/>
  <c r="J6" i="18"/>
  <c r="Q23" i="15"/>
  <c r="M23" i="15"/>
  <c r="I23" i="15"/>
  <c r="O14" i="15"/>
  <c r="N14" i="15"/>
  <c r="J14" i="15"/>
  <c r="AA13" i="15"/>
  <c r="Z13" i="15"/>
  <c r="W13" i="15"/>
  <c r="V13" i="15"/>
  <c r="O13" i="15"/>
  <c r="N13" i="15"/>
  <c r="J13" i="15"/>
  <c r="O12" i="15"/>
  <c r="N12" i="15"/>
  <c r="K12" i="15"/>
  <c r="J12" i="15"/>
  <c r="AA11" i="15"/>
  <c r="Z11" i="15"/>
  <c r="W11" i="15"/>
  <c r="V11" i="15"/>
  <c r="O11" i="15"/>
  <c r="N11" i="15"/>
  <c r="K11" i="15"/>
  <c r="J11" i="15"/>
  <c r="O10" i="15"/>
  <c r="N10" i="15"/>
  <c r="K10" i="15"/>
  <c r="J10" i="15"/>
  <c r="AA9" i="15"/>
  <c r="Z9" i="15"/>
  <c r="W9" i="15"/>
  <c r="V9" i="15"/>
  <c r="O9" i="15"/>
  <c r="N9" i="15"/>
  <c r="K9" i="15"/>
  <c r="J9" i="15"/>
  <c r="M27" i="18" l="1"/>
  <c r="U37" i="18"/>
  <c r="W10" i="18"/>
  <c r="M37" i="18"/>
  <c r="Q37" i="18"/>
  <c r="Q27" i="18" s="1"/>
  <c r="S10" i="18"/>
  <c r="U27" i="18"/>
  <c r="X20" i="23" l="1"/>
  <c r="X14" i="23" s="1"/>
  <c r="W20" i="23"/>
  <c r="T20" i="23"/>
  <c r="S20" i="23"/>
  <c r="S14" i="23" s="1"/>
  <c r="P20" i="23"/>
  <c r="P14" i="23" s="1"/>
  <c r="O20" i="23"/>
  <c r="L20" i="23"/>
  <c r="K20" i="23"/>
  <c r="K14" i="23" s="1"/>
  <c r="H20" i="23"/>
  <c r="H14" i="23" s="1"/>
  <c r="G20" i="23"/>
  <c r="W14" i="23"/>
  <c r="T14" i="23"/>
  <c r="O14" i="23"/>
  <c r="L14" i="23"/>
  <c r="G14" i="23"/>
  <c r="Z22" i="7" l="1"/>
  <c r="V22" i="7"/>
  <c r="Q16" i="7"/>
  <c r="P16" i="7"/>
  <c r="O16" i="7"/>
  <c r="N16" i="7"/>
  <c r="N22" i="7" s="1"/>
  <c r="M16" i="7"/>
  <c r="L16" i="7"/>
  <c r="K16" i="7"/>
  <c r="J16" i="7"/>
  <c r="J22" i="7" s="1"/>
  <c r="I16" i="7"/>
  <c r="H16" i="7"/>
  <c r="G16" i="7"/>
  <c r="F16" i="7"/>
  <c r="E16" i="7"/>
  <c r="D16" i="7"/>
  <c r="C16" i="7"/>
  <c r="R15" i="7"/>
  <c r="R13" i="7"/>
  <c r="R16" i="7" s="1"/>
  <c r="R22" i="7" s="1"/>
  <c r="R9" i="7"/>
</calcChain>
</file>

<file path=xl/comments1.xml><?xml version="1.0" encoding="utf-8"?>
<comments xmlns="http://schemas.openxmlformats.org/spreadsheetml/2006/main">
  <authors>
    <author>dace.veinberga</author>
  </authors>
  <commentList>
    <comment ref="P6" authorId="0" shapeId="0">
      <text>
        <r>
          <rPr>
            <b/>
            <sz val="9"/>
            <color indexed="81"/>
            <rFont val="Tahoma"/>
            <family val="2"/>
            <charset val="186"/>
          </rPr>
          <t>dace.veinberga:</t>
        </r>
        <r>
          <rPr>
            <sz val="9"/>
            <color indexed="81"/>
            <rFont val="Tahoma"/>
            <family val="2"/>
            <charset val="186"/>
          </rPr>
          <t xml:space="preserve">
Nopirkto preču skaits</t>
        </r>
      </text>
    </comment>
    <comment ref="R6" authorId="0" shapeId="0">
      <text>
        <r>
          <rPr>
            <b/>
            <sz val="9"/>
            <color indexed="81"/>
            <rFont val="Tahoma"/>
            <family val="2"/>
            <charset val="186"/>
          </rPr>
          <t>dace.veinberga:</t>
        </r>
        <r>
          <rPr>
            <sz val="9"/>
            <color indexed="81"/>
            <rFont val="Tahoma"/>
            <family val="2"/>
            <charset val="186"/>
          </rPr>
          <t xml:space="preserve">
kataloga lietotāji</t>
        </r>
      </text>
    </comment>
    <comment ref="T6" authorId="0" shapeId="0">
      <text>
        <r>
          <rPr>
            <b/>
            <sz val="9"/>
            <color indexed="81"/>
            <rFont val="Tahoma"/>
            <family val="2"/>
            <charset val="186"/>
          </rPr>
          <t>dace.veinberga:</t>
        </r>
        <r>
          <rPr>
            <sz val="9"/>
            <color indexed="81"/>
            <rFont val="Tahoma"/>
            <family val="2"/>
            <charset val="186"/>
          </rPr>
          <t xml:space="preserve">
Nopirkto preču skaits 12.01.2015-12.01.2016
</t>
        </r>
      </text>
    </comment>
    <comment ref="U6" authorId="0" shapeId="0">
      <text>
        <r>
          <rPr>
            <b/>
            <sz val="9"/>
            <color indexed="81"/>
            <rFont val="Tahoma"/>
            <family val="2"/>
            <charset val="186"/>
          </rPr>
          <t>dace.veinberga:</t>
        </r>
        <r>
          <rPr>
            <sz val="9"/>
            <color indexed="81"/>
            <rFont val="Tahoma"/>
            <family val="2"/>
            <charset val="186"/>
          </rPr>
          <t xml:space="preserve">
uz 12.01.2016 reģistrētās organizācijas
</t>
        </r>
      </text>
    </comment>
    <comment ref="O16" authorId="0" shapeId="0">
      <text>
        <r>
          <rPr>
            <b/>
            <sz val="9"/>
            <color indexed="81"/>
            <rFont val="Tahoma"/>
            <family val="2"/>
            <charset val="186"/>
          </rPr>
          <t>dace.veinberga:</t>
        </r>
        <r>
          <rPr>
            <sz val="9"/>
            <color indexed="81"/>
            <rFont val="Tahoma"/>
            <family val="2"/>
            <charset val="186"/>
          </rPr>
          <t xml:space="preserve">
Autorizēšanās skaits</t>
        </r>
      </text>
    </comment>
    <comment ref="R16" authorId="0" shapeId="0">
      <text>
        <r>
          <rPr>
            <b/>
            <sz val="9"/>
            <color indexed="81"/>
            <rFont val="Tahoma"/>
            <family val="2"/>
            <charset val="186"/>
          </rPr>
          <t>dace.veinberga:</t>
        </r>
        <r>
          <rPr>
            <sz val="9"/>
            <color indexed="81"/>
            <rFont val="Tahoma"/>
            <family val="2"/>
            <charset val="186"/>
          </rPr>
          <t xml:space="preserve">
Kataloga+ e-izziņu lietotāji</t>
        </r>
      </text>
    </comment>
  </commentList>
</comments>
</file>

<file path=xl/comments10.xml><?xml version="1.0" encoding="utf-8"?>
<comments xmlns="http://schemas.openxmlformats.org/spreadsheetml/2006/main">
  <authors>
    <author>Andris Putniņš</author>
  </authors>
  <commentList>
    <comment ref="H14" authorId="0" shapeId="0">
      <text>
        <r>
          <rPr>
            <b/>
            <sz val="9"/>
            <color indexed="81"/>
            <rFont val="Tahoma"/>
            <family val="2"/>
            <charset val="186"/>
          </rPr>
          <t>Andris Putniņš:</t>
        </r>
        <r>
          <rPr>
            <sz val="9"/>
            <color indexed="81"/>
            <rFont val="Tahoma"/>
            <family val="2"/>
            <charset val="186"/>
          </rPr>
          <t xml:space="preserve">
Pieņemam, ka viens pieprasījums = viens lietotājs</t>
        </r>
      </text>
    </comment>
  </commentList>
</comments>
</file>

<file path=xl/comments11.xml><?xml version="1.0" encoding="utf-8"?>
<comments xmlns="http://schemas.openxmlformats.org/spreadsheetml/2006/main">
  <authors>
    <author>Daiga Uzaite</author>
  </authors>
  <commentList>
    <comment ref="E16" authorId="0" shapeId="0">
      <text>
        <r>
          <rPr>
            <b/>
            <sz val="8"/>
            <color indexed="81"/>
            <rFont val="Tahoma"/>
            <family val="2"/>
            <charset val="186"/>
          </rPr>
          <t>Daiga Uzaite:</t>
        </r>
        <r>
          <rPr>
            <sz val="8"/>
            <color indexed="81"/>
            <rFont val="Tahoma"/>
            <family val="2"/>
            <charset val="186"/>
          </rPr>
          <t xml:space="preserve">
Tā kā e-pakalpojumi "iMuitas maksājumu veikšana tiešsaistes režīmā" un "Muitas maksājumu izpildes statusa pārbaude" ir savā starpā saistīti, tad pieņemam, ka pievienotā 3. e-pakalpojuma kopējais pakalpojumu pieprasījumu skaits varētu būt līdzīgs kā prognozētais 2.pakalpojuma pieprasījumu skaits</t>
        </r>
      </text>
    </comment>
  </commentList>
</comments>
</file>

<file path=xl/comments2.xml><?xml version="1.0" encoding="utf-8"?>
<comments xmlns="http://schemas.openxmlformats.org/spreadsheetml/2006/main">
  <authors>
    <author>Ilgmars Lustiks</author>
  </authors>
  <commentList>
    <comment ref="U17" authorId="0" shapeId="0">
      <text>
        <r>
          <rPr>
            <b/>
            <sz val="9"/>
            <color indexed="81"/>
            <rFont val="Tahoma"/>
            <family val="2"/>
            <charset val="186"/>
          </rPr>
          <t>Ilgmars Lustiks:</t>
        </r>
        <r>
          <rPr>
            <sz val="9"/>
            <color indexed="81"/>
            <rFont val="Tahoma"/>
            <family val="2"/>
            <charset val="186"/>
          </rPr>
          <t xml:space="preserve">
Pieprasījumu darbību skaits</t>
        </r>
      </text>
    </comment>
    <comment ref="V17" authorId="0" shapeId="0">
      <text>
        <r>
          <rPr>
            <b/>
            <sz val="9"/>
            <color indexed="81"/>
            <rFont val="Tahoma"/>
            <family val="2"/>
            <charset val="186"/>
          </rPr>
          <t>Ilgmars Lustiks:</t>
        </r>
        <r>
          <rPr>
            <sz val="9"/>
            <color indexed="81"/>
            <rFont val="Tahoma"/>
            <family val="2"/>
            <charset val="186"/>
          </rPr>
          <t xml:space="preserve">
personu skaits par kurām izgūti dati</t>
        </r>
      </text>
    </comment>
    <comment ref="W17" authorId="0" shapeId="0">
      <text>
        <r>
          <rPr>
            <b/>
            <sz val="9"/>
            <color indexed="81"/>
            <rFont val="Tahoma"/>
            <family val="2"/>
            <charset val="186"/>
          </rPr>
          <t>Ilgmars Lustiks:</t>
        </r>
        <r>
          <rPr>
            <sz val="9"/>
            <color indexed="81"/>
            <rFont val="Tahoma"/>
            <family val="2"/>
            <charset val="186"/>
          </rPr>
          <t xml:space="preserve">
Iestādes, kas izsauc web servisus</t>
        </r>
      </text>
    </comment>
  </commentList>
</comments>
</file>

<file path=xl/comments3.xml><?xml version="1.0" encoding="utf-8"?>
<comments xmlns="http://schemas.openxmlformats.org/spreadsheetml/2006/main">
  <authors>
    <author>Inga Kovkājeva</author>
  </authors>
  <commentList>
    <comment ref="B47" authorId="0" shapeId="0">
      <text>
        <r>
          <rPr>
            <b/>
            <sz val="9"/>
            <color indexed="81"/>
            <rFont val="Tahoma"/>
            <family val="2"/>
            <charset val="186"/>
          </rPr>
          <t>Inga Kovkājeva:</t>
        </r>
        <r>
          <rPr>
            <sz val="9"/>
            <color indexed="81"/>
            <rFont val="Tahoma"/>
            <family val="2"/>
            <charset val="186"/>
          </rPr>
          <t xml:space="preserve">
pieņem, ka 17. un 18. ieraksti ir identisiki, jo, autentificējoties VID EDS, tiek atvērtas uzlabotās EDS formas.</t>
        </r>
      </text>
    </comment>
    <comment ref="H56" authorId="0" shapeId="0">
      <text>
        <r>
          <rPr>
            <b/>
            <sz val="9"/>
            <color indexed="81"/>
            <rFont val="Tahoma"/>
            <family val="2"/>
            <charset val="186"/>
          </rPr>
          <t>Inga Kovkājeva:</t>
        </r>
        <r>
          <rPr>
            <sz val="9"/>
            <color indexed="81"/>
            <rFont val="Tahoma"/>
            <family val="2"/>
            <charset val="186"/>
          </rPr>
          <t xml:space="preserve">
e-pak.uzsākšanas skaits par periodu 1 gads no 06.2014. </t>
        </r>
      </text>
    </comment>
    <comment ref="I56" authorId="0" shapeId="0">
      <text>
        <r>
          <rPr>
            <b/>
            <sz val="9"/>
            <color indexed="81"/>
            <rFont val="Tahoma"/>
            <family val="2"/>
            <charset val="186"/>
          </rPr>
          <t>Inga Kovkājeva:</t>
        </r>
        <r>
          <rPr>
            <sz val="9"/>
            <color indexed="81"/>
            <rFont val="Tahoma"/>
            <family val="2"/>
            <charset val="186"/>
          </rPr>
          <t xml:space="preserve">
E-paku uzsākšanas skaits kopējais līdz 2015.07.01</t>
        </r>
      </text>
    </comment>
    <comment ref="J56" authorId="0" shapeId="0">
      <text>
        <r>
          <rPr>
            <b/>
            <sz val="9"/>
            <color indexed="81"/>
            <rFont val="Tahoma"/>
            <family val="2"/>
            <charset val="186"/>
          </rPr>
          <t>Inga Kovkājeva:</t>
        </r>
        <r>
          <rPr>
            <sz val="9"/>
            <color indexed="81"/>
            <rFont val="Tahoma"/>
            <family val="2"/>
            <charset val="186"/>
          </rPr>
          <t xml:space="preserve">
Unikālo e-pakalpojumu lietotāju skaits periodā no 2014.jūlija līdz 2015.jūlijam
528294 - 444000 (šis ir aptuvens cipars)</t>
        </r>
      </text>
    </comment>
    <comment ref="K56" authorId="0" shapeId="0">
      <text>
        <r>
          <rPr>
            <b/>
            <sz val="9"/>
            <color indexed="81"/>
            <rFont val="Tahoma"/>
            <family val="2"/>
            <charset val="186"/>
          </rPr>
          <t>Inga Kovkājeva:</t>
        </r>
        <r>
          <rPr>
            <sz val="9"/>
            <color indexed="81"/>
            <rFont val="Tahoma"/>
            <family val="2"/>
            <charset val="186"/>
          </rPr>
          <t xml:space="preserve">
Unikālo e-pakalpojumu lietotāju skaits līdz 31.07.2015.</t>
        </r>
      </text>
    </comment>
  </commentList>
</comments>
</file>

<file path=xl/comments4.xml><?xml version="1.0" encoding="utf-8"?>
<comments xmlns="http://schemas.openxmlformats.org/spreadsheetml/2006/main">
  <authors>
    <author>Kristīne Pabērza</author>
  </authors>
  <commentList>
    <comment ref="E9"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9" authorId="0" shape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G9"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10"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10" authorId="0" shape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G10"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11"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11"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G11"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12"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12"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G12" authorId="0" shape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G22" authorId="0" shapeId="0">
      <text>
        <r>
          <rPr>
            <b/>
            <sz val="9"/>
            <color indexed="81"/>
            <rFont val="Tahoma"/>
            <family val="2"/>
            <charset val="186"/>
          </rPr>
          <t>Kristīne Pabērza:</t>
        </r>
        <r>
          <rPr>
            <sz val="9"/>
            <color indexed="81"/>
            <rFont val="Tahoma"/>
            <family val="2"/>
            <charset val="186"/>
          </rPr>
          <t xml:space="preserve">
ārējie + iekšējie lietotāji</t>
        </r>
      </text>
    </comment>
    <comment ref="G23" authorId="0" shapeId="0">
      <text>
        <r>
          <rPr>
            <b/>
            <sz val="9"/>
            <color indexed="81"/>
            <rFont val="Tahoma"/>
            <family val="2"/>
            <charset val="186"/>
          </rPr>
          <t>Kristīne Pabērza:</t>
        </r>
        <r>
          <rPr>
            <sz val="9"/>
            <color indexed="81"/>
            <rFont val="Tahoma"/>
            <family val="2"/>
            <charset val="186"/>
          </rPr>
          <t xml:space="preserve">
ārējie + iekšējie lietotāji</t>
        </r>
      </text>
    </comment>
  </commentList>
</comments>
</file>

<file path=xl/comments5.xml><?xml version="1.0" encoding="utf-8"?>
<comments xmlns="http://schemas.openxmlformats.org/spreadsheetml/2006/main">
  <authors>
    <author>Andris Putniņš</author>
  </authors>
  <commentList>
    <comment ref="H12" authorId="0" shapeId="0">
      <text>
        <r>
          <rPr>
            <b/>
            <sz val="9"/>
            <color indexed="81"/>
            <rFont val="Tahoma"/>
            <family val="2"/>
            <charset val="186"/>
          </rPr>
          <t>Andris Putniņš:</t>
        </r>
        <r>
          <rPr>
            <sz val="9"/>
            <color indexed="81"/>
            <rFont val="Tahoma"/>
            <family val="2"/>
            <charset val="186"/>
          </rPr>
          <t xml:space="preserve">
Pieņemam, ka viens pieprasījums = viens lietotājs</t>
        </r>
      </text>
    </comment>
  </commentList>
</comments>
</file>

<file path=xl/comments6.xml><?xml version="1.0" encoding="utf-8"?>
<comments xmlns="http://schemas.openxmlformats.org/spreadsheetml/2006/main">
  <authors>
    <author>ivetab</author>
    <author>svetlanan</author>
    <author>Lilita Kalvāne</author>
    <author>Lilita Kalvane</author>
  </authors>
  <commentList>
    <comment ref="G6" authorId="0" shapeId="0">
      <text>
        <r>
          <rPr>
            <b/>
            <sz val="8"/>
            <color indexed="81"/>
            <rFont val="Tahoma"/>
            <family val="2"/>
          </rPr>
          <t>ivetab:</t>
        </r>
        <r>
          <rPr>
            <sz val="8"/>
            <color indexed="81"/>
            <rFont val="Tahoma"/>
            <family val="2"/>
          </rPr>
          <t xml:space="preserve">
Šie nav unikālie lietotāji, jo tos nav iespējams identificēt pie pašreizējā e-pakalpojuma līmeņa; Pieņemam, ka viens pieprasījums = viens lietotājs</t>
        </r>
      </text>
    </comment>
    <comment ref="H6" authorId="1" shapeId="0">
      <text>
        <r>
          <rPr>
            <sz val="8"/>
            <color indexed="81"/>
            <rFont val="Tahoma"/>
            <family val="2"/>
          </rPr>
          <t xml:space="preserve">10% no kopējā paziņojumu skaita.
</t>
        </r>
      </text>
    </comment>
    <comment ref="L6" authorId="1" shapeId="0">
      <text>
        <r>
          <rPr>
            <sz val="8"/>
            <color indexed="81"/>
            <rFont val="Tahoma"/>
            <family val="2"/>
            <charset val="186"/>
          </rPr>
          <t>20% no kopējā paziņojumu skaita.</t>
        </r>
      </text>
    </comment>
    <comment ref="P6" authorId="1" shapeId="0">
      <text>
        <r>
          <rPr>
            <sz val="8"/>
            <color indexed="81"/>
            <rFont val="Tahoma"/>
            <family val="2"/>
            <charset val="186"/>
          </rPr>
          <t xml:space="preserve">40% no kopējā lietotāju skaita.
</t>
        </r>
      </text>
    </comment>
    <comment ref="T6" authorId="1" shapeId="0">
      <text>
        <r>
          <rPr>
            <sz val="8"/>
            <color indexed="81"/>
            <rFont val="Tahoma"/>
            <family val="2"/>
            <charset val="186"/>
          </rPr>
          <t xml:space="preserve">60% no kopējā paziņojuma skaita.
</t>
        </r>
      </text>
    </comment>
    <comment ref="G8" authorId="0" shapeId="0">
      <text>
        <r>
          <rPr>
            <b/>
            <sz val="8"/>
            <color indexed="81"/>
            <rFont val="Tahoma"/>
            <family val="2"/>
          </rPr>
          <t>ivetab:</t>
        </r>
        <r>
          <rPr>
            <sz val="8"/>
            <color indexed="81"/>
            <rFont val="Tahoma"/>
            <family val="2"/>
          </rPr>
          <t xml:space="preserve">
Šie nav unikālie lietotāji, jo tos nav iespējams identificēt pie pašreizējā e-pakalpojuma līmeņa; Pieņemam, ka viens pieprasījums = viens lietotājs</t>
        </r>
      </text>
    </comment>
    <comment ref="H8" authorId="0" shapeId="0">
      <text>
        <r>
          <rPr>
            <sz val="8"/>
            <color indexed="81"/>
            <rFont val="Tahoma"/>
            <family val="2"/>
            <charset val="186"/>
          </rPr>
          <t>10% no kopējā pieteikumu skaita.</t>
        </r>
      </text>
    </comment>
    <comment ref="L8" authorId="0" shapeId="0">
      <text>
        <r>
          <rPr>
            <sz val="8"/>
            <color indexed="81"/>
            <rFont val="Tahoma"/>
            <family val="2"/>
            <charset val="186"/>
          </rPr>
          <t>20% no kopējā pieteikumu skaita.</t>
        </r>
      </text>
    </comment>
    <comment ref="P8" authorId="0" shapeId="0">
      <text>
        <r>
          <rPr>
            <sz val="8"/>
            <color indexed="81"/>
            <rFont val="Tahoma"/>
            <family val="2"/>
            <charset val="186"/>
          </rPr>
          <t>40% no kopējā pieteikumu skaita.</t>
        </r>
      </text>
    </comment>
    <comment ref="T8" authorId="0" shapeId="0">
      <text>
        <r>
          <rPr>
            <sz val="8"/>
            <color indexed="81"/>
            <rFont val="Tahoma"/>
            <family val="2"/>
            <charset val="186"/>
          </rPr>
          <t>55% no kopējā pieteikumu skaita.</t>
        </r>
      </text>
    </comment>
    <comment ref="G10" authorId="0" shapeId="0">
      <text>
        <r>
          <rPr>
            <b/>
            <sz val="8"/>
            <color indexed="81"/>
            <rFont val="Tahoma"/>
            <family val="2"/>
          </rPr>
          <t>ivetab:</t>
        </r>
        <r>
          <rPr>
            <sz val="8"/>
            <color indexed="81"/>
            <rFont val="Tahoma"/>
            <family val="2"/>
          </rPr>
          <t xml:space="preserve">
Šie nav unikālie lietotāji, jo tos nav iespējams identificēt pie pašreizējā e-pakalpojuma līmeņa; Pieņemam, ka viens pieprasījums = viens lietotājs</t>
        </r>
      </text>
    </comment>
    <comment ref="H10" authorId="1" shapeId="0">
      <text>
        <r>
          <rPr>
            <sz val="8"/>
            <color indexed="81"/>
            <rFont val="Tahoma"/>
            <family val="2"/>
            <charset val="186"/>
          </rPr>
          <t xml:space="preserve">10% no kopējā iesniegumu skaita.
</t>
        </r>
      </text>
    </comment>
    <comment ref="L10" authorId="1" shapeId="0">
      <text>
        <r>
          <rPr>
            <sz val="8"/>
            <color indexed="81"/>
            <rFont val="Tahoma"/>
            <family val="2"/>
            <charset val="186"/>
          </rPr>
          <t xml:space="preserve">20% no kopējā iesniegumu skaita.
</t>
        </r>
      </text>
    </comment>
    <comment ref="P10" authorId="1" shapeId="0">
      <text>
        <r>
          <rPr>
            <sz val="8"/>
            <color indexed="81"/>
            <rFont val="Tahoma"/>
            <family val="2"/>
            <charset val="186"/>
          </rPr>
          <t xml:space="preserve">40% no kopējā iesniegumu skaita.
</t>
        </r>
      </text>
    </comment>
    <comment ref="T10" authorId="1" shapeId="0">
      <text>
        <r>
          <rPr>
            <sz val="8"/>
            <color indexed="81"/>
            <rFont val="Tahoma"/>
            <family val="2"/>
            <charset val="186"/>
          </rPr>
          <t xml:space="preserve">60% no kopējā iesniegumu skaita.
</t>
        </r>
      </text>
    </comment>
    <comment ref="G14" authorId="2" shapeId="0">
      <text>
        <r>
          <rPr>
            <b/>
            <sz val="8"/>
            <color indexed="81"/>
            <rFont val="Tahoma"/>
            <family val="2"/>
          </rPr>
          <t>Lilita Kalvāne:</t>
        </r>
        <r>
          <rPr>
            <sz val="8"/>
            <color indexed="81"/>
            <rFont val="Tahoma"/>
            <family val="2"/>
          </rPr>
          <t xml:space="preserve">
šie nav unikālie lietotāji, bet iespējamais pieprasījumu skaits, ievērojot to, ka 2012.gadā ir bijušas 3573 kontroles ar pārkāpumiem.</t>
        </r>
      </text>
    </comment>
    <comment ref="H14" authorId="0" shapeId="0">
      <text>
        <r>
          <rPr>
            <sz val="8"/>
            <color indexed="81"/>
            <rFont val="Tahoma"/>
            <family val="2"/>
            <charset val="186"/>
          </rPr>
          <t>5% no kontrolēm ar konstatētām neatbilstībām.</t>
        </r>
      </text>
    </comment>
    <comment ref="L14" authorId="1" shapeId="0">
      <text>
        <r>
          <rPr>
            <sz val="8"/>
            <color indexed="81"/>
            <rFont val="Tahoma"/>
            <family val="2"/>
            <charset val="186"/>
          </rPr>
          <t xml:space="preserve">10% no kontrolēm ar konstatētām neatbilstībām.
</t>
        </r>
      </text>
    </comment>
    <comment ref="P14" authorId="1" shapeId="0">
      <text>
        <r>
          <rPr>
            <sz val="8"/>
            <color indexed="81"/>
            <rFont val="Tahoma"/>
            <family val="2"/>
            <charset val="186"/>
          </rPr>
          <t xml:space="preserve">20% no kontrolēm ar konstatētām neatbilstībām.
</t>
        </r>
      </text>
    </comment>
    <comment ref="T14" authorId="1" shapeId="0">
      <text>
        <r>
          <rPr>
            <sz val="8"/>
            <color indexed="81"/>
            <rFont val="Tahoma"/>
            <family val="2"/>
            <charset val="186"/>
          </rPr>
          <t xml:space="preserve">50% no kontrolēm ar konstatētām neatbilstībām.
</t>
        </r>
      </text>
    </comment>
    <comment ref="G16" authorId="0" shapeId="0">
      <text>
        <r>
          <rPr>
            <b/>
            <sz val="8"/>
            <color indexed="81"/>
            <rFont val="Tahoma"/>
            <family val="2"/>
            <charset val="186"/>
          </rPr>
          <t>ivetab:</t>
        </r>
        <r>
          <rPr>
            <sz val="8"/>
            <color indexed="81"/>
            <rFont val="Tahoma"/>
            <family val="2"/>
            <charset val="186"/>
          </rPr>
          <t xml:space="preserve">
VI mājaslapas uzskaitīto lietotāju skaits</t>
        </r>
      </text>
    </comment>
    <comment ref="N16" authorId="0" shapeId="0">
      <text>
        <r>
          <rPr>
            <sz val="8"/>
            <color indexed="8"/>
            <rFont val="Tahoma"/>
            <family val="2"/>
            <charset val="186"/>
          </rPr>
          <t>Palielinot 1.gada sasniedzamo radītāju par 30%.</t>
        </r>
      </text>
    </comment>
    <comment ref="R16" authorId="0" shapeId="0">
      <text>
        <r>
          <rPr>
            <sz val="8"/>
            <color indexed="8"/>
            <rFont val="Tahoma"/>
            <family val="2"/>
            <charset val="186"/>
          </rPr>
          <t>Palielinot 1.gada sasniedzamo radītāju par 50%.</t>
        </r>
      </text>
    </comment>
    <comment ref="V16" authorId="1" shapeId="0">
      <text>
        <r>
          <rPr>
            <sz val="8"/>
            <color indexed="8"/>
            <rFont val="Tahoma"/>
            <family val="2"/>
            <charset val="186"/>
          </rPr>
          <t xml:space="preserve">Palielinot 1.gada sasniedzamo radītāju par 70%.
</t>
        </r>
      </text>
    </comment>
    <comment ref="E18" authorId="0" shapeId="0">
      <text>
        <r>
          <rPr>
            <b/>
            <sz val="8"/>
            <color indexed="81"/>
            <rFont val="Tahoma"/>
            <family val="2"/>
            <charset val="186"/>
          </rPr>
          <t>ivetab:</t>
        </r>
        <r>
          <rPr>
            <sz val="8"/>
            <color indexed="81"/>
            <rFont val="Tahoma"/>
            <family val="2"/>
            <charset val="186"/>
          </rPr>
          <t xml:space="preserve">
Informācija ņemta no VI mājaslapas sadaļas "Bieži uzdotie jautājumi". Apmēram puse no pieprasījumiem ir saņemti pa e-pastu/caur mājaslapu.
</t>
        </r>
      </text>
    </comment>
    <comment ref="G18" authorId="0" shapeId="0">
      <text>
        <r>
          <rPr>
            <b/>
            <sz val="8"/>
            <color indexed="81"/>
            <rFont val="Tahoma"/>
            <family val="2"/>
            <charset val="186"/>
          </rPr>
          <t>ivetab:</t>
        </r>
        <r>
          <rPr>
            <sz val="8"/>
            <color indexed="81"/>
            <rFont val="Tahoma"/>
            <family val="2"/>
            <charset val="186"/>
          </rPr>
          <t xml:space="preserve">
VI mājaslapas uzskaitīto lietotāju skaits</t>
        </r>
      </text>
    </comment>
    <comment ref="N18" authorId="1" shapeId="0">
      <text>
        <r>
          <rPr>
            <sz val="8"/>
            <color indexed="8"/>
            <rFont val="Tahoma"/>
            <family val="2"/>
          </rPr>
          <t>Palielinot 1.gada sasniedzamo radītāju par 30%.</t>
        </r>
      </text>
    </comment>
    <comment ref="R18" authorId="1" shapeId="0">
      <text>
        <r>
          <rPr>
            <sz val="8"/>
            <color indexed="8"/>
            <rFont val="Tahoma"/>
            <family val="2"/>
            <charset val="186"/>
          </rPr>
          <t xml:space="preserve">Palielinot 1.gada sasniedzamo radītāju par 70%.
</t>
        </r>
      </text>
    </comment>
    <comment ref="V18" authorId="1" shapeId="0">
      <text>
        <r>
          <rPr>
            <sz val="8"/>
            <color indexed="8"/>
            <rFont val="Tahoma"/>
            <family val="2"/>
            <charset val="186"/>
          </rPr>
          <t xml:space="preserve">Palielinot 1.gada sasniedzamo radītāju par 90%.
</t>
        </r>
      </text>
    </comment>
    <comment ref="E20" authorId="0" shapeId="0">
      <text>
        <r>
          <rPr>
            <b/>
            <sz val="8"/>
            <color indexed="81"/>
            <rFont val="Tahoma"/>
            <family val="2"/>
            <charset val="186"/>
          </rPr>
          <t>ivetab:</t>
        </r>
        <r>
          <rPr>
            <sz val="8"/>
            <color indexed="81"/>
            <rFont val="Tahoma"/>
            <family val="2"/>
            <charset val="186"/>
          </rPr>
          <t xml:space="preserve">
Informācija ņemta no VI mājaslapas sadaļas "Bieži uzdotie jautājumi". Apmēram puse no pieprasījumiem ir saņemti pa e-pastu/caur mājaslapu.</t>
        </r>
      </text>
    </comment>
    <comment ref="G20" authorId="0" shapeId="0">
      <text>
        <r>
          <rPr>
            <b/>
            <sz val="8"/>
            <color indexed="81"/>
            <rFont val="Tahoma"/>
            <family val="2"/>
            <charset val="186"/>
          </rPr>
          <t>ivetab:</t>
        </r>
        <r>
          <rPr>
            <sz val="8"/>
            <color indexed="81"/>
            <rFont val="Tahoma"/>
            <family val="2"/>
            <charset val="186"/>
          </rPr>
          <t xml:space="preserve">
VI mājaslapas uzskaitīto lietotāju skaits</t>
        </r>
      </text>
    </comment>
    <comment ref="N20" authorId="1" shapeId="0">
      <text>
        <r>
          <rPr>
            <sz val="8"/>
            <color indexed="8"/>
            <rFont val="Tahoma"/>
            <family val="2"/>
            <charset val="186"/>
          </rPr>
          <t xml:space="preserve">Palielinot 1.gada sasniedzamo radītāju par 30%.
</t>
        </r>
      </text>
    </comment>
    <comment ref="R20" authorId="1" shapeId="0">
      <text>
        <r>
          <rPr>
            <sz val="8"/>
            <color indexed="8"/>
            <rFont val="Tahoma"/>
            <family val="2"/>
            <charset val="186"/>
          </rPr>
          <t xml:space="preserve">Palielinot 1.gada sasniedzamo radītāju par 50%.
</t>
        </r>
      </text>
    </comment>
    <comment ref="V20" authorId="1" shapeId="0">
      <text>
        <r>
          <rPr>
            <sz val="8"/>
            <color indexed="8"/>
            <rFont val="Tahoma"/>
            <family val="2"/>
            <charset val="186"/>
          </rPr>
          <t xml:space="preserve">Palielinot 1.gada sasniedzamo radītāju par 70%.
</t>
        </r>
      </text>
    </comment>
    <comment ref="F27" authorId="0" shapeId="0">
      <text>
        <r>
          <rPr>
            <b/>
            <sz val="8"/>
            <color indexed="81"/>
            <rFont val="Tahoma"/>
            <family val="2"/>
          </rPr>
          <t>ivetab:</t>
        </r>
        <r>
          <rPr>
            <sz val="8"/>
            <color indexed="81"/>
            <rFont val="Tahoma"/>
            <family val="2"/>
          </rPr>
          <t xml:space="preserve">
reālais sistēmas lietotāju skaits</t>
        </r>
      </text>
    </comment>
    <comment ref="G27" authorId="0" shapeId="0">
      <text>
        <r>
          <rPr>
            <b/>
            <sz val="8"/>
            <color indexed="81"/>
            <rFont val="Tahoma"/>
            <family val="2"/>
          </rPr>
          <t>ivetab:</t>
        </r>
        <r>
          <rPr>
            <sz val="8"/>
            <color indexed="81"/>
            <rFont val="Tahoma"/>
            <family val="2"/>
          </rPr>
          <t xml:space="preserve">
kopējais Inspekcijas aizņemto amata vietu skaits</t>
        </r>
      </text>
    </comment>
    <comment ref="K27" authorId="0" shape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O27" authorId="0" shape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S27" authorId="0" shape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W27" authorId="0" shape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F29" authorId="0" shapeId="0">
      <text>
        <r>
          <rPr>
            <b/>
            <sz val="8"/>
            <color indexed="81"/>
            <rFont val="Tahoma"/>
            <family val="2"/>
            <charset val="186"/>
          </rPr>
          <t>ivetab:</t>
        </r>
        <r>
          <rPr>
            <sz val="8"/>
            <color indexed="81"/>
            <rFont val="Tahoma"/>
            <family val="2"/>
            <charset val="186"/>
          </rPr>
          <t xml:space="preserve">
reālais inspektoru skaits, kas lieto sistēmu aktu veidošanai</t>
        </r>
      </text>
    </comment>
    <comment ref="G29" authorId="0" shapeId="0">
      <text>
        <r>
          <rPr>
            <b/>
            <sz val="8"/>
            <color indexed="81"/>
            <rFont val="Tahoma"/>
            <family val="2"/>
            <charset val="186"/>
          </rPr>
          <t>ivetab:</t>
        </r>
        <r>
          <rPr>
            <sz val="8"/>
            <color indexed="81"/>
            <rFont val="Tahoma"/>
            <family val="2"/>
            <charset val="186"/>
          </rPr>
          <t xml:space="preserve">
reālais sistēmas lietotāju skaits</t>
        </r>
      </text>
    </comment>
    <comment ref="H29" authorId="0" shapeId="0">
      <text>
        <r>
          <rPr>
            <b/>
            <sz val="8"/>
            <color indexed="81"/>
            <rFont val="Tahoma"/>
            <family val="2"/>
            <charset val="186"/>
          </rPr>
          <t>ivetab:</t>
        </r>
        <r>
          <rPr>
            <sz val="8"/>
            <color indexed="81"/>
            <rFont val="Tahoma"/>
            <family val="2"/>
            <charset val="186"/>
          </rPr>
          <t xml:space="preserve">
40% no visiem aktiem</t>
        </r>
      </text>
    </comment>
    <comment ref="L29" authorId="0" shapeId="0">
      <text>
        <r>
          <rPr>
            <b/>
            <sz val="8"/>
            <color indexed="81"/>
            <rFont val="Tahoma"/>
            <family val="2"/>
            <charset val="186"/>
          </rPr>
          <t>ivetab:</t>
        </r>
        <r>
          <rPr>
            <sz val="8"/>
            <color indexed="81"/>
            <rFont val="Tahoma"/>
            <family val="2"/>
            <charset val="186"/>
          </rPr>
          <t xml:space="preserve">
50% no visiem aktiem</t>
        </r>
      </text>
    </comment>
    <comment ref="P29" authorId="0" shapeId="0">
      <text>
        <r>
          <rPr>
            <b/>
            <sz val="8"/>
            <color indexed="81"/>
            <rFont val="Tahoma"/>
            <family val="2"/>
            <charset val="186"/>
          </rPr>
          <t>ivetab:</t>
        </r>
        <r>
          <rPr>
            <sz val="8"/>
            <color indexed="81"/>
            <rFont val="Tahoma"/>
            <family val="2"/>
            <charset val="186"/>
          </rPr>
          <t xml:space="preserve">
60% no visiem aktiem</t>
        </r>
      </text>
    </comment>
    <comment ref="T29" authorId="0" shapeId="0">
      <text>
        <r>
          <rPr>
            <b/>
            <sz val="8"/>
            <color indexed="81"/>
            <rFont val="Tahoma"/>
            <family val="2"/>
            <charset val="186"/>
          </rPr>
          <t>ivetab:</t>
        </r>
        <r>
          <rPr>
            <sz val="8"/>
            <color indexed="81"/>
            <rFont val="Tahoma"/>
            <family val="2"/>
            <charset val="186"/>
          </rPr>
          <t xml:space="preserve">
75% no visiem aktiem</t>
        </r>
      </text>
    </comment>
    <comment ref="D31" authorId="3" shapeId="0">
      <text>
        <r>
          <rPr>
            <b/>
            <sz val="9"/>
            <color indexed="81"/>
            <rFont val="Tahoma"/>
            <family val="2"/>
            <charset val="186"/>
          </rPr>
          <t>Lilita Kalvane:</t>
        </r>
        <r>
          <rPr>
            <sz val="9"/>
            <color indexed="81"/>
            <rFont val="Tahoma"/>
            <family val="2"/>
            <charset val="186"/>
          </rPr>
          <t xml:space="preserve">
</t>
        </r>
        <r>
          <rPr>
            <sz val="8"/>
            <color indexed="81"/>
            <rFont val="Tahoma"/>
            <family val="2"/>
            <charset val="186"/>
          </rPr>
          <t>Uzraudzības objektu reģistrs (tajā esošie uzraudzības objektu raksturojošie dati)  tiek izmantots vismaz vienu reizi, kad tiek ievadīti kontroļu rezultāti, līdz ar to kopējais pilnu procesu norišu skaits atbilst kontroļu skaitam un tiek mērīts (uzskaitīts). Dabā Objektu reģistra izmantošana (datu pieprasīšana) var notikt biežāk (t.i., informācijas apskate informatīvos nolūkos, statistikas nolūkos, sagatavojoties inspekcijai u.tml.), taču šie pieprasījumi netiek mērīti (lai arī pieprasījumu skaits ir iegūstams no serveru informācijas) un to skaits nav prognozējams</t>
        </r>
      </text>
    </comment>
    <comment ref="E31" authorId="0" shapeId="0">
      <text>
        <r>
          <rPr>
            <sz val="8"/>
            <color indexed="81"/>
            <rFont val="Tahoma"/>
            <family val="2"/>
            <charset val="186"/>
          </rPr>
          <t>Kontroļu skaits (skat. blakus komentāru)</t>
        </r>
      </text>
    </comment>
    <comment ref="F31" authorId="0" shapeId="0">
      <text>
        <r>
          <rPr>
            <b/>
            <sz val="8"/>
            <color indexed="81"/>
            <rFont val="Tahoma"/>
            <family val="2"/>
            <charset val="186"/>
          </rPr>
          <t>ivetab:</t>
        </r>
        <r>
          <rPr>
            <sz val="8"/>
            <color indexed="81"/>
            <rFont val="Tahoma"/>
            <family val="2"/>
            <charset val="186"/>
          </rPr>
          <t xml:space="preserve">
reālais sistēmas lietotāju skaits</t>
        </r>
      </text>
    </comment>
    <comment ref="G31" authorId="0" shapeId="0">
      <text>
        <r>
          <rPr>
            <b/>
            <sz val="8"/>
            <color indexed="81"/>
            <rFont val="Tahoma"/>
            <family val="2"/>
            <charset val="186"/>
          </rPr>
          <t>ivetab:</t>
        </r>
        <r>
          <rPr>
            <sz val="8"/>
            <color indexed="81"/>
            <rFont val="Tahoma"/>
            <family val="2"/>
            <charset val="186"/>
          </rPr>
          <t xml:space="preserve">
reālais sistēmas lietotāju skaits</t>
        </r>
      </text>
    </comment>
    <comment ref="H31" authorId="0" shapeId="0">
      <text>
        <r>
          <rPr>
            <b/>
            <sz val="8"/>
            <color indexed="81"/>
            <rFont val="Tahoma"/>
            <family val="2"/>
            <charset val="186"/>
          </rPr>
          <t>ivetab:</t>
        </r>
        <r>
          <rPr>
            <sz val="8"/>
            <color indexed="81"/>
            <rFont val="Tahoma"/>
            <family val="2"/>
            <charset val="186"/>
          </rPr>
          <t xml:space="preserve">
izveidots viens kopējs elektronisks saraksts</t>
        </r>
      </text>
    </comment>
    <comment ref="E33" authorId="0" shapeId="0">
      <text>
        <r>
          <rPr>
            <b/>
            <sz val="8"/>
            <color indexed="81"/>
            <rFont val="Tahoma"/>
            <family val="2"/>
            <charset val="186"/>
          </rPr>
          <t>ivetab:</t>
        </r>
        <r>
          <rPr>
            <sz val="8"/>
            <color indexed="81"/>
            <rFont val="Tahoma"/>
            <family val="2"/>
            <charset val="186"/>
          </rPr>
          <t xml:space="preserve">
2010.gada dati</t>
        </r>
      </text>
    </comment>
    <comment ref="F33" authorId="0" shapeId="0">
      <text>
        <r>
          <rPr>
            <b/>
            <sz val="8"/>
            <color indexed="81"/>
            <rFont val="Tahoma"/>
            <family val="2"/>
            <charset val="186"/>
          </rPr>
          <t>ivetab:</t>
        </r>
        <r>
          <rPr>
            <sz val="8"/>
            <color indexed="81"/>
            <rFont val="Tahoma"/>
            <family val="2"/>
            <charset val="186"/>
          </rPr>
          <t xml:space="preserve">
lietotāju skaits, kas veido AP protokolus un lēmumus sistēmā</t>
        </r>
      </text>
    </comment>
    <comment ref="G33" authorId="0" shapeId="0">
      <text>
        <r>
          <rPr>
            <b/>
            <sz val="8"/>
            <color indexed="81"/>
            <rFont val="Tahoma"/>
            <family val="2"/>
            <charset val="186"/>
          </rPr>
          <t>ivetab:</t>
        </r>
        <r>
          <rPr>
            <sz val="8"/>
            <color indexed="81"/>
            <rFont val="Tahoma"/>
            <family val="2"/>
            <charset val="186"/>
          </rPr>
          <t xml:space="preserve">
reālais sistēmas lietotāju skaits</t>
        </r>
      </text>
    </comment>
    <comment ref="F35" authorId="0" shapeId="0">
      <text>
        <r>
          <rPr>
            <b/>
            <sz val="8"/>
            <color indexed="81"/>
            <rFont val="Tahoma"/>
            <family val="2"/>
            <charset val="186"/>
          </rPr>
          <t>ivetab:</t>
        </r>
        <r>
          <rPr>
            <sz val="8"/>
            <color indexed="81"/>
            <rFont val="Tahoma"/>
            <family val="2"/>
            <charset val="186"/>
          </rPr>
          <t xml:space="preserve">
reālais inspektoru skaits, kas lieto sistēmu kontroļu dokumentācijas sagatavošanai</t>
        </r>
      </text>
    </comment>
    <comment ref="G35" authorId="0" shapeId="0">
      <text>
        <r>
          <rPr>
            <b/>
            <sz val="8"/>
            <color indexed="81"/>
            <rFont val="Tahoma"/>
            <family val="2"/>
            <charset val="186"/>
          </rPr>
          <t>ivetab:</t>
        </r>
        <r>
          <rPr>
            <sz val="8"/>
            <color indexed="81"/>
            <rFont val="Tahoma"/>
            <family val="2"/>
            <charset val="186"/>
          </rPr>
          <t xml:space="preserve">
reālais sistēmas lietotāju skaits</t>
        </r>
      </text>
    </comment>
    <comment ref="H35" authorId="0" shapeId="0">
      <text>
        <r>
          <rPr>
            <b/>
            <sz val="8"/>
            <color indexed="81"/>
            <rFont val="Tahoma"/>
            <family val="2"/>
            <charset val="186"/>
          </rPr>
          <t>ivetab:</t>
        </r>
        <r>
          <rPr>
            <sz val="8"/>
            <color indexed="81"/>
            <rFont val="Tahoma"/>
            <family val="2"/>
            <charset val="186"/>
          </rPr>
          <t xml:space="preserve">
40% no visiem aktiem</t>
        </r>
      </text>
    </comment>
    <comment ref="F37" authorId="0" shapeId="0">
      <text>
        <r>
          <rPr>
            <b/>
            <sz val="8"/>
            <color indexed="81"/>
            <rFont val="Tahoma"/>
            <family val="2"/>
          </rPr>
          <t>ivetab:</t>
        </r>
        <r>
          <rPr>
            <sz val="8"/>
            <color indexed="81"/>
            <rFont val="Tahoma"/>
            <family val="2"/>
          </rPr>
          <t xml:space="preserve">
reālais sistēmas lietotāju skaits</t>
        </r>
      </text>
    </comment>
    <comment ref="G37" authorId="0" shapeId="0">
      <text>
        <r>
          <rPr>
            <b/>
            <sz val="8"/>
            <color indexed="81"/>
            <rFont val="Tahoma"/>
            <family val="2"/>
          </rPr>
          <t>ivetab:</t>
        </r>
        <r>
          <rPr>
            <sz val="8"/>
            <color indexed="81"/>
            <rFont val="Tahoma"/>
            <family val="2"/>
          </rPr>
          <t xml:space="preserve">
kopējais Inspekcijas aizņemto amata vietu skaits</t>
        </r>
      </text>
    </comment>
  </commentList>
</comments>
</file>

<file path=xl/comments7.xml><?xml version="1.0" encoding="utf-8"?>
<comments xmlns="http://schemas.openxmlformats.org/spreadsheetml/2006/main">
  <authors>
    <author>Aleksejs Vingovatovs</author>
  </authors>
  <commentList>
    <comment ref="T39" authorId="0" shapeId="0">
      <text>
        <r>
          <rPr>
            <b/>
            <sz val="9"/>
            <color indexed="81"/>
            <rFont val="Tahoma"/>
            <family val="2"/>
            <charset val="186"/>
          </rPr>
          <t>Ortofoto (CIR, RGB)
MIL50
TOPO10
MIL100
MIL25
TOPO2 Rīga
TOPO2</t>
        </r>
      </text>
    </comment>
  </commentList>
</comments>
</file>

<file path=xl/comments8.xml><?xml version="1.0" encoding="utf-8"?>
<comments xmlns="http://schemas.openxmlformats.org/spreadsheetml/2006/main">
  <authors>
    <author>kaspars.kiesners</author>
  </authors>
  <commentList>
    <comment ref="E13" authorId="0" shapeId="0">
      <text>
        <r>
          <rPr>
            <b/>
            <sz val="8"/>
            <color indexed="81"/>
            <rFont val="Tahoma"/>
            <family val="2"/>
            <charset val="186"/>
          </rPr>
          <t>kaspars.kiesners:</t>
        </r>
        <r>
          <rPr>
            <sz val="8"/>
            <color indexed="81"/>
            <rFont val="Tahoma"/>
            <family val="2"/>
            <charset val="186"/>
          </rPr>
          <t xml:space="preserve">
Apmācība klātienē
</t>
        </r>
      </text>
    </comment>
    <comment ref="E27" authorId="0" shapeId="0">
      <text>
        <r>
          <rPr>
            <b/>
            <sz val="8"/>
            <color indexed="81"/>
            <rFont val="Tahoma"/>
            <family val="2"/>
            <charset val="186"/>
          </rPr>
          <t>kaspars.kiesners:</t>
        </r>
        <r>
          <rPr>
            <sz val="8"/>
            <color indexed="81"/>
            <rFont val="Tahoma"/>
            <family val="2"/>
            <charset val="186"/>
          </rPr>
          <t xml:space="preserve">
Izglītības iestāžu audzēkņi, kuri noklausījušies lekcijas par ugunsdrošību.
Skaits norāda to audzēkņu skaitu izglītības iestādēs, kuri ir noklausījušies (apguvuši) lekciju par ugunsdrošību, drošību uz ledus, utt.
Viens process = lekcijas noklausīšanās/satura apgūšana vienam audzēknim.
Ar sabiedrības informēšanu nodarbojas VUGD Ugunsdrošības uzraudzības inspektori un atsevišķos gadījumos Preses un sabiedrisko attiecību nodaļas darbinieki - brauc uz skolām, bērnudārziem.</t>
        </r>
      </text>
    </comment>
    <comment ref="G27" authorId="0" shapeId="0">
      <text>
        <r>
          <rPr>
            <b/>
            <sz val="8"/>
            <color indexed="81"/>
            <rFont val="Tahoma"/>
            <family val="2"/>
            <charset val="186"/>
          </rPr>
          <t>kaspars.kiesners:</t>
        </r>
        <r>
          <rPr>
            <sz val="8"/>
            <color indexed="81"/>
            <rFont val="Tahoma"/>
            <family val="2"/>
            <charset val="186"/>
          </rPr>
          <t xml:space="preserve">
Izglītības iestāžu audzēkņi, kuri noklausījušies lekcijas par ugunsdrošību.
Skaits norāda to audzēkņu skaitu izglītības iestādēs, kuri ir noklausījušies (apguvuši) lekciju par ugunsdrošību, drošību uz ledus, utt.
Viens process = lekcijas noklausīšanās/satura apgūšana vienam audzēknim.
Ar sabiedrības informēšanu nodarbojas VUGD Ugunsdrošības uzraudzības inspektori un atsevišķos gadījumos Preses un sabiedrisko attiecību nodaļas darbinieki - brauc uz skolām, bērnudārziem.</t>
        </r>
      </text>
    </comment>
    <comment ref="E29" authorId="0" shapeId="0">
      <text>
        <r>
          <rPr>
            <b/>
            <sz val="8"/>
            <color indexed="81"/>
            <rFont val="Tahoma"/>
            <family val="2"/>
            <charset val="186"/>
          </rPr>
          <t>kaspars.kiesners:</t>
        </r>
        <r>
          <rPr>
            <sz val="8"/>
            <color indexed="81"/>
            <rFont val="Tahoma"/>
            <family val="2"/>
            <charset val="186"/>
          </rPr>
          <t xml:space="preserve">
Gada laikā.</t>
        </r>
      </text>
    </comment>
    <comment ref="G29" authorId="0" shapeId="0">
      <text>
        <r>
          <rPr>
            <b/>
            <sz val="8"/>
            <color indexed="81"/>
            <rFont val="Tahoma"/>
            <family val="2"/>
            <charset val="186"/>
          </rPr>
          <t>kaspars.kiesners:</t>
        </r>
        <r>
          <rPr>
            <sz val="8"/>
            <color indexed="81"/>
            <rFont val="Tahoma"/>
            <family val="2"/>
            <charset val="186"/>
          </rPr>
          <t xml:space="preserve">
Gada laikā.</t>
        </r>
      </text>
    </comment>
  </commentList>
</comments>
</file>

<file path=xl/comments9.xml><?xml version="1.0" encoding="utf-8"?>
<comments xmlns="http://schemas.openxmlformats.org/spreadsheetml/2006/main">
  <authors>
    <author>Kristine</author>
    <author>Jānis Kotāns</author>
    <author>Jānis kotāns</author>
  </authors>
  <commentList>
    <comment ref="D6" authorId="0" shapeId="0">
      <text>
        <r>
          <rPr>
            <b/>
            <sz val="9"/>
            <color indexed="81"/>
            <rFont val="Tahoma"/>
            <family val="2"/>
            <charset val="186"/>
          </rPr>
          <t>Kristine:</t>
        </r>
        <r>
          <rPr>
            <sz val="9"/>
            <color indexed="81"/>
            <rFont val="Tahoma"/>
            <family val="2"/>
            <charset val="186"/>
          </rPr>
          <t xml:space="preserve">
Informācijas pieprasījumi, sagatavojot atļaujas, saskaņojumus, atzinumus, nosacījumus u.tml.</t>
        </r>
      </text>
    </comment>
    <comment ref="F6" authorId="0" shapeId="0">
      <text>
        <r>
          <rPr>
            <b/>
            <sz val="9"/>
            <color indexed="81"/>
            <rFont val="Tahoma"/>
            <family val="2"/>
            <charset val="186"/>
          </rPr>
          <t>Kristine:</t>
        </r>
        <r>
          <rPr>
            <sz val="9"/>
            <color indexed="81"/>
            <rFont val="Tahoma"/>
            <family val="2"/>
            <charset val="186"/>
          </rPr>
          <t xml:space="preserve">
Pieņemot, ka viens informācijas pieprasījums ārpus iestādes ir arī viens lietotājs</t>
        </r>
      </text>
    </comment>
    <comment ref="D7" authorId="0" shapeId="0">
      <text>
        <r>
          <rPr>
            <b/>
            <sz val="9"/>
            <color indexed="81"/>
            <rFont val="Tahoma"/>
            <family val="2"/>
            <charset val="186"/>
          </rPr>
          <t>Kristine:</t>
        </r>
        <r>
          <rPr>
            <sz val="9"/>
            <color indexed="81"/>
            <rFont val="Tahoma"/>
            <family val="2"/>
            <charset val="186"/>
          </rPr>
          <t xml:space="preserve">
Iestādes darbinieku un ekspertu iekšējie informācijas pieprasījumi, lai sagatavotu atļaujas, atzinumus, saskaņojumus, nosacījumus, pasākumus, nodarbības, pārbaudes, rakstus un relīzes u.tml.</t>
        </r>
      </text>
    </comment>
    <comment ref="F7" authorId="0" shapeId="0">
      <text>
        <r>
          <rPr>
            <b/>
            <sz val="9"/>
            <color indexed="81"/>
            <rFont val="Tahoma"/>
            <family val="2"/>
            <charset val="186"/>
          </rPr>
          <t>Kristine:</t>
        </r>
        <r>
          <rPr>
            <sz val="9"/>
            <color indexed="81"/>
            <rFont val="Tahoma"/>
            <family val="2"/>
            <charset val="186"/>
          </rPr>
          <t xml:space="preserve">
Dabas aizsardzības pārvaldes darbinieki un sertificētie eksperti</t>
        </r>
      </text>
    </comment>
    <comment ref="Q7" authorId="1"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U7"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I14" authorId="1" shapeId="0">
      <text>
        <r>
          <rPr>
            <b/>
            <sz val="8"/>
            <color indexed="81"/>
            <rFont val="Tahoma"/>
            <family val="2"/>
            <charset val="186"/>
          </rPr>
          <t>Jānis Kotāns:</t>
        </r>
        <r>
          <rPr>
            <sz val="8"/>
            <color indexed="81"/>
            <rFont val="Tahoma"/>
            <family val="2"/>
            <charset val="186"/>
          </rPr>
          <t xml:space="preserve">
Šobrīd sistēmā reģistrēti</t>
        </r>
      </text>
    </comment>
    <comment ref="U14"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V14"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B15" authorId="0" shapeId="0">
      <text>
        <r>
          <rPr>
            <b/>
            <sz val="9"/>
            <color indexed="81"/>
            <rFont val="Tahoma"/>
            <family val="2"/>
            <charset val="186"/>
          </rPr>
          <t>Kristine:</t>
        </r>
        <r>
          <rPr>
            <sz val="9"/>
            <color indexed="81"/>
            <rFont val="Tahoma"/>
            <family val="2"/>
            <charset val="186"/>
          </rPr>
          <t xml:space="preserve">
skaitu nosaka normatīvo aktu izmaiņas, precīza plānošana nav iespējama, bet izmaiņas Sistēmā vaicamas ne vēlāk kā 1 mēneša laikā pēc normatīvā akta apstiprināšanas</t>
        </r>
      </text>
    </comment>
    <comment ref="G15" authorId="1" shapeId="0">
      <text>
        <r>
          <rPr>
            <b/>
            <sz val="8"/>
            <color indexed="81"/>
            <rFont val="Tahoma"/>
            <family val="2"/>
            <charset val="186"/>
          </rPr>
          <t>Jānis Kotāns:</t>
        </r>
        <r>
          <rPr>
            <sz val="8"/>
            <color indexed="81"/>
            <rFont val="Tahoma"/>
            <family val="2"/>
            <charset val="186"/>
          </rPr>
          <t xml:space="preserve">
samazinājums, jo optimizēta datu strukrūra apvienojot mazos poligonus kā vienā. </t>
        </r>
      </text>
    </comment>
    <comment ref="H15" authorId="1" shapeId="0">
      <text>
        <r>
          <rPr>
            <b/>
            <sz val="8"/>
            <color indexed="81"/>
            <rFont val="Tahoma"/>
            <family val="2"/>
            <charset val="186"/>
          </rPr>
          <t>Jānis Kotāns:</t>
        </r>
        <r>
          <rPr>
            <sz val="8"/>
            <color indexed="81"/>
            <rFont val="Tahoma"/>
            <family val="2"/>
            <charset val="186"/>
          </rPr>
          <t xml:space="preserve">
samazinājums, jo optimizēta datu strukrūra apvienojot mazos poligonus kā vienā. </t>
        </r>
      </text>
    </comment>
    <comment ref="I15" authorId="0" shapeId="0">
      <text>
        <r>
          <rPr>
            <b/>
            <sz val="9"/>
            <color indexed="81"/>
            <rFont val="Tahoma"/>
            <family val="2"/>
            <charset val="186"/>
          </rPr>
          <t>Kristine:</t>
        </r>
        <r>
          <rPr>
            <sz val="9"/>
            <color indexed="81"/>
            <rFont val="Tahoma"/>
            <family val="2"/>
            <charset val="186"/>
          </rPr>
          <t xml:space="preserve">
piekļuve tikai no desktop daļas</t>
        </r>
      </text>
    </comment>
    <comment ref="O15" authorId="1" shapeId="0">
      <text>
        <r>
          <rPr>
            <b/>
            <sz val="9"/>
            <color indexed="81"/>
            <rFont val="Tahoma"/>
            <family val="2"/>
            <charset val="186"/>
          </rPr>
          <t>Jānis Kotāns:</t>
        </r>
        <r>
          <rPr>
            <sz val="9"/>
            <color indexed="81"/>
            <rFont val="Tahoma"/>
            <family val="2"/>
            <charset val="186"/>
          </rPr>
          <t xml:space="preserve">
Izmaiņas normatīvajos aktos, lielām Īpašī aizsagājamām teritorijām. 
</t>
        </r>
      </text>
    </comment>
    <comment ref="B16" authorId="0" shapeId="0">
      <text>
        <r>
          <rPr>
            <b/>
            <sz val="9"/>
            <color indexed="81"/>
            <rFont val="Tahoma"/>
            <family val="2"/>
            <charset val="186"/>
          </rPr>
          <t>Kristine:</t>
        </r>
        <r>
          <rPr>
            <sz val="9"/>
            <color indexed="81"/>
            <rFont val="Tahoma"/>
            <family val="2"/>
            <charset val="186"/>
          </rPr>
          <t xml:space="preserve">
skaitu nav iespējams precīzi plānot, jo mikroliegumus izveido arī citas institūcijas, bet 1 mēneša laikā pēc lēmuma par mikrolieguma izveidi saņemšanas dati tiks pievienoti Sistēmai</t>
        </r>
      </text>
    </comment>
    <comment ref="G16" authorId="1" shapeId="0">
      <text>
        <r>
          <rPr>
            <b/>
            <sz val="8"/>
            <color indexed="81"/>
            <rFont val="Tahoma"/>
            <family val="2"/>
            <charset val="186"/>
          </rPr>
          <t>Jānis Kotāns:</t>
        </r>
        <r>
          <rPr>
            <sz val="8"/>
            <color indexed="81"/>
            <rFont val="Tahoma"/>
            <family val="2"/>
            <charset val="186"/>
          </rPr>
          <t xml:space="preserve">
palielinājies</t>
        </r>
      </text>
    </comment>
    <comment ref="H16" authorId="1" shapeId="0">
      <text>
        <r>
          <rPr>
            <b/>
            <sz val="8"/>
            <color indexed="81"/>
            <rFont val="Tahoma"/>
            <family val="2"/>
            <charset val="186"/>
          </rPr>
          <t>Jānis Kotāns:</t>
        </r>
        <r>
          <rPr>
            <sz val="8"/>
            <color indexed="81"/>
            <rFont val="Tahoma"/>
            <family val="2"/>
            <charset val="186"/>
          </rPr>
          <t xml:space="preserve">
palielinājies</t>
        </r>
      </text>
    </comment>
    <comment ref="I16" authorId="0" shapeId="0">
      <text>
        <r>
          <rPr>
            <b/>
            <sz val="9"/>
            <color indexed="81"/>
            <rFont val="Tahoma"/>
            <family val="2"/>
            <charset val="186"/>
          </rPr>
          <t>Kristine:</t>
        </r>
        <r>
          <rPr>
            <sz val="9"/>
            <color indexed="81"/>
            <rFont val="Tahoma"/>
            <family val="2"/>
            <charset val="186"/>
          </rPr>
          <t xml:space="preserve">
piekļuve tikai no desktop daļas</t>
        </r>
      </text>
    </comment>
    <comment ref="I17" authorId="1" shapeId="0">
      <text>
        <r>
          <rPr>
            <b/>
            <sz val="8"/>
            <color indexed="81"/>
            <rFont val="Tahoma"/>
            <family val="2"/>
            <charset val="186"/>
          </rPr>
          <t>Jānis Kotāns:</t>
        </r>
        <r>
          <rPr>
            <sz val="8"/>
            <color indexed="81"/>
            <rFont val="Tahoma"/>
            <family val="2"/>
            <charset val="186"/>
          </rPr>
          <t xml:space="preserve">
Šobrīd sistēmā reģistrēti</t>
        </r>
      </text>
    </comment>
    <comment ref="K17" authorId="1" shapeId="0">
      <text>
        <r>
          <rPr>
            <b/>
            <sz val="8"/>
            <color indexed="81"/>
            <rFont val="Tahoma"/>
            <family val="2"/>
            <charset val="186"/>
          </rPr>
          <t>Jānis Kotāns:</t>
        </r>
        <r>
          <rPr>
            <sz val="8"/>
            <color indexed="81"/>
            <rFont val="Tahoma"/>
            <family val="2"/>
            <charset val="186"/>
          </rPr>
          <t xml:space="preserve">
dati pievienoti jau 2013. gadā</t>
        </r>
      </text>
    </comment>
    <comment ref="L17" authorId="1" shapeId="0">
      <text>
        <r>
          <rPr>
            <b/>
            <sz val="8"/>
            <color indexed="81"/>
            <rFont val="Tahoma"/>
            <family val="2"/>
            <charset val="186"/>
          </rPr>
          <t>Jānis Kotāns:</t>
        </r>
        <r>
          <rPr>
            <sz val="8"/>
            <color indexed="81"/>
            <rFont val="Tahoma"/>
            <family val="2"/>
            <charset val="186"/>
          </rPr>
          <t xml:space="preserve">
dati pievienoti jau 2013. gadā</t>
        </r>
      </text>
    </comment>
    <comment ref="O17" authorId="1" shapeId="0">
      <text>
        <r>
          <rPr>
            <b/>
            <sz val="9"/>
            <color indexed="81"/>
            <rFont val="Tahoma"/>
            <family val="2"/>
            <charset val="186"/>
          </rPr>
          <t>Jānis Kotāns:</t>
        </r>
        <r>
          <rPr>
            <sz val="9"/>
            <color indexed="81"/>
            <rFont val="Tahoma"/>
            <family val="2"/>
            <charset val="186"/>
          </rPr>
          <t xml:space="preserve">
Bioloģiski vērtīgo zālāju datu ievade, NAT-PROGRAMME dati. 
</t>
        </r>
      </text>
    </comment>
    <comment ref="T17" authorId="2" shapeId="0">
      <text>
        <r>
          <rPr>
            <b/>
            <sz val="9"/>
            <color indexed="81"/>
            <rFont val="Tahoma"/>
            <family val="2"/>
            <charset val="186"/>
          </rPr>
          <t>Jānis kotāns:</t>
        </r>
        <r>
          <rPr>
            <sz val="9"/>
            <color indexed="81"/>
            <rFont val="Tahoma"/>
            <family val="2"/>
            <charset val="186"/>
          </rPr>
          <t xml:space="preserve">
dabas aizsardzības plāni, infrastruktūras būvniecība, datu ievade.</t>
        </r>
      </text>
    </comment>
    <comment ref="U17"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V17"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D18" authorId="0" shapeId="0">
      <text>
        <r>
          <rPr>
            <b/>
            <sz val="9"/>
            <color indexed="81"/>
            <rFont val="Tahoma"/>
            <family val="2"/>
            <charset val="186"/>
          </rPr>
          <t>Kristine:</t>
        </r>
        <r>
          <rPr>
            <sz val="9"/>
            <color indexed="81"/>
            <rFont val="Tahoma"/>
            <family val="2"/>
            <charset val="186"/>
          </rPr>
          <t xml:space="preserve">
dabas aizsardzības plānos, kā arī projektētā un jaunuzbūvētā infrastruktūra</t>
        </r>
      </text>
    </comment>
    <comment ref="I18" authorId="1" shapeId="0">
      <text>
        <r>
          <rPr>
            <b/>
            <sz val="8"/>
            <color indexed="81"/>
            <rFont val="Tahoma"/>
            <family val="2"/>
            <charset val="186"/>
          </rPr>
          <t>Jānis Kotāns:</t>
        </r>
        <r>
          <rPr>
            <sz val="8"/>
            <color indexed="81"/>
            <rFont val="Tahoma"/>
            <family val="2"/>
            <charset val="186"/>
          </rPr>
          <t xml:space="preserve">
Šobrīd sistēmā reģistrēti</t>
        </r>
      </text>
    </comment>
    <comment ref="O18" authorId="1" shapeId="0">
      <text>
        <r>
          <rPr>
            <b/>
            <sz val="9"/>
            <color indexed="81"/>
            <rFont val="Tahoma"/>
            <family val="2"/>
            <charset val="186"/>
          </rPr>
          <t>Jānis Kotāns:</t>
        </r>
        <r>
          <rPr>
            <sz val="9"/>
            <color indexed="81"/>
            <rFont val="Tahoma"/>
            <family val="2"/>
            <charset val="186"/>
          </rPr>
          <t xml:space="preserve">
dabas aizsardzības plāni, infrastruktūras būvniecība, datu ievade.
</t>
        </r>
      </text>
    </comment>
    <comment ref="T18" authorId="2" shapeId="0">
      <text>
        <r>
          <rPr>
            <b/>
            <sz val="9"/>
            <color indexed="81"/>
            <rFont val="Tahoma"/>
            <family val="2"/>
            <charset val="186"/>
          </rPr>
          <t>Jānis kotāns:</t>
        </r>
        <r>
          <rPr>
            <sz val="9"/>
            <color indexed="81"/>
            <rFont val="Tahoma"/>
            <family val="2"/>
            <charset val="186"/>
          </rPr>
          <t xml:space="preserve">
dabas aizsardzības plāni, infrastruktūras būvniecība, datu ievade.</t>
        </r>
      </text>
    </comment>
    <comment ref="U18"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V18"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G19" authorId="1" shapeId="0">
      <text>
        <r>
          <rPr>
            <b/>
            <sz val="8"/>
            <color indexed="81"/>
            <rFont val="Tahoma"/>
            <family val="2"/>
            <charset val="186"/>
          </rPr>
          <t>Jānis Kotāns:</t>
        </r>
        <r>
          <rPr>
            <sz val="8"/>
            <color indexed="81"/>
            <rFont val="Tahoma"/>
            <family val="2"/>
            <charset val="186"/>
          </rPr>
          <t xml:space="preserve">
palielinājums</t>
        </r>
      </text>
    </comment>
    <comment ref="H19" authorId="1" shapeId="0">
      <text>
        <r>
          <rPr>
            <b/>
            <sz val="8"/>
            <color indexed="81"/>
            <rFont val="Tahoma"/>
            <family val="2"/>
            <charset val="186"/>
          </rPr>
          <t>Jānis Kotāns:</t>
        </r>
        <r>
          <rPr>
            <sz val="8"/>
            <color indexed="81"/>
            <rFont val="Tahoma"/>
            <family val="2"/>
            <charset val="186"/>
          </rPr>
          <t xml:space="preserve">
palielinājums</t>
        </r>
      </text>
    </comment>
    <comment ref="I19" authorId="1" shapeId="0">
      <text>
        <r>
          <rPr>
            <b/>
            <sz val="8"/>
            <color indexed="81"/>
            <rFont val="Tahoma"/>
            <family val="2"/>
            <charset val="186"/>
          </rPr>
          <t>Jānis Kotāns:</t>
        </r>
        <r>
          <rPr>
            <sz val="8"/>
            <color indexed="81"/>
            <rFont val="Tahoma"/>
            <family val="2"/>
            <charset val="186"/>
          </rPr>
          <t xml:space="preserve">
Šobrīd sistēmā reģistrēti</t>
        </r>
      </text>
    </comment>
    <comment ref="O19" authorId="1" shapeId="0">
      <text>
        <r>
          <rPr>
            <b/>
            <sz val="9"/>
            <color indexed="81"/>
            <rFont val="Tahoma"/>
            <family val="2"/>
            <charset val="186"/>
          </rPr>
          <t>Jānis Kotāns:</t>
        </r>
        <r>
          <rPr>
            <sz val="9"/>
            <color indexed="81"/>
            <rFont val="Tahoma"/>
            <family val="2"/>
            <charset val="186"/>
          </rPr>
          <t xml:space="preserve">
projekta dati.
</t>
        </r>
      </text>
    </comment>
    <comment ref="T19" authorId="2" shapeId="0">
      <text>
        <r>
          <rPr>
            <b/>
            <sz val="9"/>
            <color indexed="81"/>
            <rFont val="Tahoma"/>
            <family val="2"/>
            <charset val="186"/>
          </rPr>
          <t>Jānis kotāns:</t>
        </r>
        <r>
          <rPr>
            <sz val="9"/>
            <color indexed="81"/>
            <rFont val="Tahoma"/>
            <family val="2"/>
            <charset val="186"/>
          </rPr>
          <t xml:space="preserve">
dabas aizsardzības plāni, infrastruktūras būvniecība, datu ievade.</t>
        </r>
      </text>
    </comment>
    <comment ref="U19"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V19"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I20" authorId="1" shapeId="0">
      <text>
        <r>
          <rPr>
            <b/>
            <sz val="8"/>
            <color indexed="81"/>
            <rFont val="Tahoma"/>
            <family val="2"/>
            <charset val="186"/>
          </rPr>
          <t>Jānis Kotāns:</t>
        </r>
        <r>
          <rPr>
            <sz val="8"/>
            <color indexed="81"/>
            <rFont val="Tahoma"/>
            <family val="2"/>
            <charset val="186"/>
          </rPr>
          <t xml:space="preserve">
Šobrīd sistēmā reģistrēti</t>
        </r>
      </text>
    </comment>
    <comment ref="U20"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 ref="V20" authorId="2" shapeId="0">
      <text>
        <r>
          <rPr>
            <b/>
            <sz val="9"/>
            <color indexed="81"/>
            <rFont val="Tahoma"/>
            <family val="2"/>
            <charset val="186"/>
          </rPr>
          <t>Jānis kotāns:</t>
        </r>
        <r>
          <rPr>
            <sz val="9"/>
            <color indexed="81"/>
            <rFont val="Tahoma"/>
            <family val="2"/>
            <charset val="186"/>
          </rPr>
          <t xml:space="preserve">
ļoti liela interese no ekspertiem un citām iestādēm, piem., Valsts meža dienests. </t>
        </r>
      </text>
    </comment>
  </commentList>
</comments>
</file>

<file path=xl/sharedStrings.xml><?xml version="1.0" encoding="utf-8"?>
<sst xmlns="http://schemas.openxmlformats.org/spreadsheetml/2006/main" count="5069" uniqueCount="877">
  <si>
    <t>Vēstules "Par 3.2.2.1.1.apakšaktivitātes „Informācijas 
sistēmu un elektronisko pakalpojumu attīstība” 
projektu ieviešanas plāniem" pielikums Nr.1</t>
  </si>
  <si>
    <t>Projekta nosaukums un numurs:</t>
  </si>
  <si>
    <t>Nr.3DP/3.2.2.1.1/08/IPIA/IUMEPLS/001 „Biometrijas datu apstrādes sistēmas izveide”</t>
  </si>
  <si>
    <t xml:space="preserve">veidlapas sagatavošanas datums: </t>
  </si>
  <si>
    <t>Elektronisko pakalpojumu un informācijas sistēmu izmantošanas plāns un tā faktiskā izpilde</t>
  </si>
  <si>
    <t>Elektronisko pakalpojumu izmantošanas plāns un tā faktiskā izpilde</t>
  </si>
  <si>
    <t>Nr.</t>
  </si>
  <si>
    <r>
      <t>Elektroniskā</t>
    </r>
    <r>
      <rPr>
        <sz val="10"/>
        <rFont val="Times New Roman"/>
        <family val="1"/>
        <charset val="186"/>
      </rPr>
      <t xml:space="preserve"> </t>
    </r>
    <r>
      <rPr>
        <b/>
        <sz val="10"/>
        <rFont val="Times New Roman"/>
        <family val="1"/>
        <charset val="186"/>
      </rPr>
      <t>pakalpojuma nosaukums</t>
    </r>
  </si>
  <si>
    <r>
      <t>Pakalpojuma pieprasījumu skaits un lietotāju skaits pirms e-pakalpojuma izstrādes projekta ietvaros</t>
    </r>
    <r>
      <rPr>
        <b/>
        <vertAlign val="superscript"/>
        <sz val="10"/>
        <color rgb="FFFF0000"/>
        <rFont val="Times New Roman"/>
        <family val="1"/>
        <charset val="186"/>
      </rPr>
      <t>1</t>
    </r>
  </si>
  <si>
    <t>Elektronisko pakalpojumu izmantošanas rādītāji</t>
  </si>
  <si>
    <t xml:space="preserve">Piezīmes </t>
  </si>
  <si>
    <t>Vienu gadu pēc projekta īstenošanas</t>
  </si>
  <si>
    <t>Divus gadus pēc projekta īstenošanas</t>
  </si>
  <si>
    <t>Trīs gadus pēc projekta īstenošanas</t>
  </si>
  <si>
    <t>Četrus gadus pēc projekta īstenošanas</t>
  </si>
  <si>
    <t>Piecus gadus pēc projekta īstenošanas</t>
  </si>
  <si>
    <t>Elektronisko pieprasījumu skaits</t>
  </si>
  <si>
    <t>Kopējais pieprasījumu skaits</t>
  </si>
  <si>
    <r>
      <t>e-pakalpojumu lietotāju skaits</t>
    </r>
    <r>
      <rPr>
        <b/>
        <vertAlign val="superscript"/>
        <sz val="9"/>
        <color rgb="FFFF0000"/>
        <rFont val="Times New Roman"/>
        <family val="1"/>
        <charset val="186"/>
      </rPr>
      <t>2</t>
    </r>
  </si>
  <si>
    <r>
      <t>Kopējais lietotāju skaits</t>
    </r>
    <r>
      <rPr>
        <b/>
        <vertAlign val="superscript"/>
        <sz val="9"/>
        <color rgb="FFFF0000"/>
        <rFont val="Times New Roman"/>
        <family val="1"/>
        <charset val="186"/>
      </rPr>
      <t>3</t>
    </r>
  </si>
  <si>
    <t>e-pakalpojumu lietotāju skaits</t>
  </si>
  <si>
    <t>Kopējais lietotāju skaits</t>
  </si>
  <si>
    <t>1.</t>
  </si>
  <si>
    <t>Biometrijas datu apstrādes sistēmā uzkrāto ziņu sniegšana datu subjektam un uzkrāto datu aktualizācijas pieteikums</t>
  </si>
  <si>
    <t>Plānotais</t>
  </si>
  <si>
    <t>Faktiskais</t>
  </si>
  <si>
    <t>*</t>
  </si>
  <si>
    <t>* Informācija par lietotāju skaitu netiek uzkrāta Biometrijas datu apstrādes sistēmā, bet VRAA uzturētajās sistēmās</t>
  </si>
  <si>
    <t xml:space="preserve">2. </t>
  </si>
  <si>
    <t>Personas verifikācija</t>
  </si>
  <si>
    <t>Informācijas sistēmu izmantošanas plāns un tā faktiskā izpilde</t>
  </si>
  <si>
    <t>Informācijas sistēmas nosaukums</t>
  </si>
  <si>
    <r>
      <t>Informācijas sistēmas vai pārvaldes procesu izmantošanas rādītāji pirms projekta informācijas sistēmas izstrādes vai uzlabošanas</t>
    </r>
    <r>
      <rPr>
        <b/>
        <vertAlign val="superscript"/>
        <sz val="10"/>
        <color rgb="FFFF0000"/>
        <rFont val="Times New Roman"/>
        <family val="1"/>
        <charset val="186"/>
      </rPr>
      <t>4</t>
    </r>
  </si>
  <si>
    <t>Informācijas sistēmu izmantošanas rādītāji</t>
  </si>
  <si>
    <r>
      <t>Pilnu procesu norišu reižu skaits IS</t>
    </r>
    <r>
      <rPr>
        <b/>
        <vertAlign val="superscript"/>
        <sz val="9"/>
        <color rgb="FFFF0000"/>
        <rFont val="Times New Roman"/>
        <family val="1"/>
        <charset val="186"/>
      </rPr>
      <t>5</t>
    </r>
  </si>
  <si>
    <t>Kopējais pilnu procesu norišu reižu skaits</t>
  </si>
  <si>
    <t>Informācijas sistēmas lietotāju skaits</t>
  </si>
  <si>
    <t>Pilnu procesu norišu reižu skaits IS</t>
  </si>
  <si>
    <t>Biometrijas datu apstrādes sistēma</t>
  </si>
  <si>
    <t>1.1.</t>
  </si>
  <si>
    <t>Verifikācijas pieprasījumi</t>
  </si>
  <si>
    <t>1.2.</t>
  </si>
  <si>
    <t>Identifikācijas pieprasījumi</t>
  </si>
  <si>
    <t>Skaidrojumi</t>
  </si>
  <si>
    <t>1)</t>
  </si>
  <si>
    <t>Ieviešanas plāna mērķis - konstatēt sākotnējo situāciju par informācijas sistēmas vai pakalpojuma izmantošanu pirms projekta ieviešanas un definēt konkrētus sasniedzamos rādītājus piecu gadu laikā pēc projekta īstenošanas, un, ņemot vērā sasniedzamos rādītājus, izstrādāt pasākumus to sasniegšanai.</t>
  </si>
  <si>
    <t>2)</t>
  </si>
  <si>
    <t>Atsevišķu informācijas sistēmu un pakalpojumu izmantošanas rādītāju noteikšana var nebūt iespējama objektīvu apstākļu dēļ, tādā gadījumā lūdzam norādīt, kādēļ tas nav iespējams.</t>
  </si>
  <si>
    <r>
      <rPr>
        <vertAlign val="superscript"/>
        <sz val="10"/>
        <color theme="1"/>
        <rFont val="Times New Roman"/>
        <family val="1"/>
        <charset val="186"/>
      </rPr>
      <t>1</t>
    </r>
    <r>
      <rPr>
        <sz val="10"/>
        <color theme="1"/>
        <rFont val="Times New Roman"/>
        <family val="1"/>
        <charset val="186"/>
      </rPr>
      <t xml:space="preserve"> Ja elektroniskais pakalpojums pirms projekta īstenošanas netika izstrādāts,  kā sākotnējā rādītāja vērtība jānorāda "0".</t>
    </r>
  </si>
  <si>
    <r>
      <rPr>
        <vertAlign val="superscript"/>
        <sz val="10"/>
        <color theme="1"/>
        <rFont val="Times New Roman"/>
        <family val="1"/>
        <charset val="186"/>
      </rPr>
      <t>2</t>
    </r>
    <r>
      <rPr>
        <sz val="10"/>
        <color theme="1"/>
        <rFont val="Times New Roman"/>
        <family val="1"/>
        <charset val="186"/>
      </rPr>
      <t xml:space="preserve"> lietotājs var būt fiziska un jurdiska persona, t.sk. iestāde.</t>
    </r>
  </si>
  <si>
    <r>
      <rPr>
        <vertAlign val="superscript"/>
        <sz val="10"/>
        <color theme="1"/>
        <rFont val="Times New Roman"/>
        <family val="1"/>
        <charset val="186"/>
      </rPr>
      <t>3</t>
    </r>
    <r>
      <rPr>
        <sz val="10"/>
        <color theme="1"/>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</si>
  <si>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theme="1"/>
        <rFont val="Times New Roman"/>
        <family val="1"/>
        <charset val="186"/>
      </rPr>
      <t>4</t>
    </r>
    <r>
      <rPr>
        <sz val="10"/>
        <color theme="1"/>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</si>
  <si>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theme="1"/>
        <rFont val="Times New Roman"/>
        <family val="1"/>
        <charset val="186"/>
      </rPr>
      <t>5</t>
    </r>
    <r>
      <rPr>
        <sz val="10"/>
        <color theme="1"/>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theme="1"/>
        <rFont val="Times New Roman"/>
        <family val="1"/>
        <charset val="186"/>
      </rPr>
      <t xml:space="preserve">Ja informācijas sistēma pirms projekta īstenošanas netika izstrādāta,  kā sākotnējā rādītāja vērtība jānorāda "0".
</t>
    </r>
    <r>
      <rPr>
        <vertAlign val="superscript"/>
        <sz val="10"/>
        <color theme="1"/>
        <rFont val="Times New Roman"/>
        <family val="1"/>
        <charset val="186"/>
      </rPr>
      <t>6</t>
    </r>
    <r>
      <rPr>
        <sz val="10"/>
        <color theme="1"/>
        <rFont val="Times New Roman"/>
        <family val="1"/>
        <charset val="186"/>
      </rPr>
      <t xml:space="preserve"> IS izmantošanas rādītājs - rādītājs vai vairāki galvenie rādītāji, kuri raksturo informācijas sistēmas izmantošanu, piemēram, nosūtītas elektroniskās vēstules.</t>
    </r>
  </si>
  <si>
    <t>18.08.2016.</t>
  </si>
  <si>
    <t>Divus gadus pēc projekta īstenošanas*</t>
  </si>
  <si>
    <t>Trīs gadus pēc projekta īstenošanas**</t>
  </si>
  <si>
    <t>Četrus gadus pēc projekta īstenošanas ****</t>
  </si>
  <si>
    <t xml:space="preserve">Informācija par valsts budžetā veiktā maksājuma statusu
</t>
  </si>
  <si>
    <t>Četrus gadus pēc projekta īstenošanas****</t>
  </si>
  <si>
    <t>Informācijas sistēmas lietotāju skaits ***</t>
  </si>
  <si>
    <t>Kopējais lietotāju skaits ***</t>
  </si>
  <si>
    <t>Maksājumu datu pieprasīšana izmantojot Valsts kases tiešsaistes datu apmaiņas sistēmu</t>
  </si>
  <si>
    <r>
      <t xml:space="preserve">Maksājumu datu apmaiņa ar Valsts kasi tiešsaistes režīmā
</t>
    </r>
    <r>
      <rPr>
        <b/>
        <vertAlign val="superscript"/>
        <sz val="10"/>
        <color rgb="FFFF0000"/>
        <rFont val="Times New Roman"/>
        <family val="1"/>
        <charset val="186"/>
      </rPr>
      <t>6</t>
    </r>
  </si>
  <si>
    <t>*par laika periodu no 2013.gada 1.novembra līdz 2014.gada 1.septembrim</t>
  </si>
  <si>
    <t>**par laika periodu no 2014.gada septembra līdz 2015.gada augustam</t>
  </si>
  <si>
    <t>*** aktīvo informācijas sistēmas lietotāju skaits uz 19.08.2015.</t>
  </si>
  <si>
    <t>****par laika periodu no 2015.gada 20.augusta līdz 2016.gada 18.augustam</t>
  </si>
  <si>
    <t>Valsts informācijas sistēmas Uzturlīdzekļu garantiju fonda iesniedzēju un parādnieku reģistrs pilnveidošana 3DP/3.2.2.1.1/09/IPIA/IUMEPLS/001</t>
  </si>
  <si>
    <t>28.07.2016.</t>
  </si>
  <si>
    <t>Pieteikšanās uzturlīdzekļu saņemšanai</t>
  </si>
  <si>
    <t xml:space="preserve">Plānotais </t>
  </si>
  <si>
    <t xml:space="preserve">Faktiskais </t>
  </si>
  <si>
    <t>2.</t>
  </si>
  <si>
    <t>Lietas izskatīšanas procesa informācijas sniegšana</t>
  </si>
  <si>
    <t>3.</t>
  </si>
  <si>
    <t>Parādu informācijas sniegšana</t>
  </si>
  <si>
    <t>1 000</t>
  </si>
  <si>
    <t>1 200</t>
  </si>
  <si>
    <t>1 100</t>
  </si>
  <si>
    <t>1 300</t>
  </si>
  <si>
    <t>Informācijas sistēmu izmantošanas plāns</t>
  </si>
  <si>
    <t>Uzturlīdzekļu garantiju fonda iesniedzēju un parādnieku reģistrs</t>
  </si>
  <si>
    <r>
      <t>Pieteikumu uzturlīdzekļu saņemšanai pieņemšana un lēmumu pieņemšana</t>
    </r>
    <r>
      <rPr>
        <b/>
        <vertAlign val="superscript"/>
        <sz val="10"/>
        <color rgb="FFFF0000"/>
        <rFont val="Times New Roman"/>
        <family val="1"/>
        <charset val="186"/>
      </rPr>
      <t>6</t>
    </r>
  </si>
  <si>
    <t>6 000</t>
  </si>
  <si>
    <r>
      <rPr>
        <vertAlign val="superscript"/>
        <sz val="10"/>
        <color theme="1"/>
        <rFont val="Times New Roman"/>
        <family val="1"/>
        <charset val="186"/>
      </rPr>
      <t>5</t>
    </r>
    <r>
      <rPr>
        <sz val="10"/>
        <color theme="1"/>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theme="1"/>
        <rFont val="Times New Roman"/>
        <family val="1"/>
        <charset val="186"/>
      </rPr>
      <t>Ja informācijas sistēma pirms projekta īstenošanas netika izstrādāta,  kā sākotnējā rādītāja vērtība jānorāda "0".</t>
    </r>
  </si>
  <si>
    <r>
      <rPr>
        <vertAlign val="superscript"/>
        <sz val="10"/>
        <color theme="1"/>
        <rFont val="Times New Roman"/>
        <family val="1"/>
        <charset val="186"/>
      </rPr>
      <t>6</t>
    </r>
    <r>
      <rPr>
        <sz val="10"/>
        <color theme="1"/>
        <rFont val="Times New Roman"/>
        <family val="1"/>
        <charset val="186"/>
      </rPr>
      <t xml:space="preserve"> IS izmantošanas rādītājs - rādītājs vai vairāki galvenie rādītāji, kuri raksturo informācijas sistēmas izmantošanu, piemēram, nosūtītas elektroniskās vēstules.</t>
    </r>
  </si>
  <si>
    <t>Elektronisko pakalpojumu izmantošanas plāns</t>
  </si>
  <si>
    <r>
      <t>Pakalpojuma pieprasījumu skaits un lietotāju skaits pirms e-pakalpojuma izstrādes projekta ietvaros</t>
    </r>
    <r>
      <rPr>
        <b/>
        <vertAlign val="superscript"/>
        <sz val="10"/>
        <color indexed="10"/>
        <rFont val="Times New Roman"/>
        <family val="1"/>
        <charset val="186"/>
      </rPr>
      <t>1</t>
    </r>
  </si>
  <si>
    <t>Esošais epak. pieprasījumu apjoms pret plānoto pēc 5 gadiem</t>
  </si>
  <si>
    <t>Plānotais epak pieprasījumu apjoms pret kopējo pieprasījumu apjomu pēc 5 gadiem</t>
  </si>
  <si>
    <r>
      <t>e-pakalpojumu lietotāju skaits</t>
    </r>
    <r>
      <rPr>
        <b/>
        <vertAlign val="superscript"/>
        <sz val="9"/>
        <color indexed="10"/>
        <rFont val="Times New Roman"/>
        <family val="1"/>
        <charset val="186"/>
      </rPr>
      <t>2</t>
    </r>
  </si>
  <si>
    <r>
      <t>Kopējais lietotāju skaits</t>
    </r>
    <r>
      <rPr>
        <b/>
        <vertAlign val="superscript"/>
        <sz val="9"/>
        <color indexed="10"/>
        <rFont val="Times New Roman"/>
        <family val="1"/>
        <charset val="186"/>
      </rPr>
      <t>3</t>
    </r>
  </si>
  <si>
    <t>4.</t>
  </si>
  <si>
    <t>5.</t>
  </si>
  <si>
    <t>6.</t>
  </si>
  <si>
    <r>
      <t>Informācijas sistēmas vai pārvaldes procesu izmantošanas rādītāji pirms projekta informācijas sistēmas izstrādes vai uzlabošanas</t>
    </r>
    <r>
      <rPr>
        <b/>
        <vertAlign val="superscript"/>
        <sz val="10"/>
        <color indexed="10"/>
        <rFont val="Times New Roman"/>
        <family val="1"/>
        <charset val="186"/>
      </rPr>
      <t>4</t>
    </r>
  </si>
  <si>
    <t>Esošais pilnu procesu norišu reižu skaits IS pret plānoto pēc 5 gadiem</t>
  </si>
  <si>
    <t>Plānotais pilnu procesu norišu reižu skaits IS no kopējā skaita pēc 5 gadiem</t>
  </si>
  <si>
    <r>
      <t>Pilnu procesu norišu reižu skaits IS</t>
    </r>
    <r>
      <rPr>
        <b/>
        <vertAlign val="superscript"/>
        <sz val="9"/>
        <color indexed="10"/>
        <rFont val="Times New Roman"/>
        <family val="1"/>
        <charset val="186"/>
      </rPr>
      <t>5</t>
    </r>
  </si>
  <si>
    <r>
      <rPr>
        <vertAlign val="superscript"/>
        <sz val="10"/>
        <color indexed="8"/>
        <rFont val="Times New Roman"/>
        <family val="1"/>
        <charset val="186"/>
      </rPr>
      <t>1</t>
    </r>
    <r>
      <rPr>
        <sz val="10"/>
        <color indexed="8"/>
        <rFont val="Times New Roman"/>
        <family val="1"/>
        <charset val="186"/>
      </rPr>
      <t xml:space="preserve"> Ja elektroniskais pakalpojums pirms projekta īstenošanas netika izstrādāts,  kā sākotnējā rādītāja vērtība jānorāda "0".</t>
    </r>
  </si>
  <si>
    <r>
      <rPr>
        <vertAlign val="superscript"/>
        <sz val="10"/>
        <color indexed="8"/>
        <rFont val="Times New Roman"/>
        <family val="1"/>
        <charset val="186"/>
      </rPr>
      <t>2</t>
    </r>
    <r>
      <rPr>
        <sz val="10"/>
        <color indexed="8"/>
        <rFont val="Times New Roman"/>
        <family val="1"/>
        <charset val="186"/>
      </rPr>
      <t xml:space="preserve"> lietotājs var būt fiziska un jurdiska persona, t.sk. iestāde.</t>
    </r>
  </si>
  <si>
    <r>
      <rPr>
        <vertAlign val="superscript"/>
        <sz val="10"/>
        <color indexed="8"/>
        <rFont val="Times New Roman"/>
        <family val="1"/>
        <charset val="186"/>
      </rPr>
      <t>3</t>
    </r>
    <r>
      <rPr>
        <sz val="10"/>
        <color indexed="8"/>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</si>
  <si>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indexed="8"/>
        <rFont val="Times New Roman"/>
        <family val="1"/>
        <charset val="186"/>
      </rPr>
      <t>4</t>
    </r>
    <r>
      <rPr>
        <sz val="10"/>
        <color indexed="8"/>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</si>
  <si>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indexed="8"/>
        <rFont val="Times New Roman"/>
        <family val="1"/>
        <charset val="186"/>
      </rPr>
      <t>5</t>
    </r>
    <r>
      <rPr>
        <sz val="10"/>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indexed="8"/>
        <rFont val="Times New Roman"/>
        <family val="1"/>
        <charset val="186"/>
      </rPr>
      <t>Ja informācijas sistēma pirms projekta īstenošanas netika izstrādāta,  kā sākotnējā rādītāja vērtība jānorāda "0".</t>
    </r>
  </si>
  <si>
    <r>
      <rPr>
        <vertAlign val="superscript"/>
        <sz val="10"/>
        <color indexed="8"/>
        <rFont val="Times New Roman"/>
        <family val="1"/>
        <charset val="186"/>
      </rPr>
      <t>6</t>
    </r>
    <r>
      <rPr>
        <sz val="10"/>
        <color indexed="8"/>
        <rFont val="Times New Roman"/>
        <family val="1"/>
        <charset val="186"/>
      </rPr>
      <t xml:space="preserve"> IS izmantošanas rādītājs - rādītājs vai vairāki galvenie rādītāji, kuri raksturo informācijas sistēmas izmantošanu, piemēram, nosūtītas elektroniskās vēstules.</t>
    </r>
  </si>
  <si>
    <t>V/A „Civilās aviācijas aģentūra” informācijas tehnoloģiju sistēmas konsolidācija un integrācija”</t>
  </si>
  <si>
    <t>Pieteikšanās īsziņai atgādinājumam „CAA izsniegto atļauju un apliecību  termiņa tuvošanās” aviācijas speciālistiem</t>
  </si>
  <si>
    <t>Elektroniska pieteikšanās eksāmeniem aviācijas speciālistiem</t>
  </si>
  <si>
    <t>Elektroniska pieteikšanās veselības apliecības saņemšanai aviācijas speciālistiem</t>
  </si>
  <si>
    <t>Darījumu apstrādes elektroniskie pakalpojumi no mājas lapas.</t>
  </si>
  <si>
    <t>Standarta veidlapu, sagatavju aizpildīšana. To digitāla parakstīšana un nosūtīšana tiešsaistē no vortāla.</t>
  </si>
  <si>
    <t>Brīva formas digitāli parakstītas informācijas dokumentu nosūtīšana caur mājas lapu.</t>
  </si>
  <si>
    <t>7.</t>
  </si>
  <si>
    <t>Eksāmenu kārtošanas rezultātu elektroniska pieejamības nodrošināšana</t>
  </si>
  <si>
    <t>Dokumentu veidlapas un sagatavju lejupielāde.</t>
  </si>
  <si>
    <t>Ierosinājumu, sūdzību un biežāk uzdotie jautājumu  sadaļa mājas lapā.</t>
  </si>
  <si>
    <t>Eiropas civilās aviācijas procesu vadības programmas ieviešana civilās aviācijas administrācijām</t>
  </si>
  <si>
    <t>Programmu izmanto pilnībā. Ievada datus. ( Ierakstu skaits)</t>
  </si>
  <si>
    <t xml:space="preserve">Programmu izmanto pilnībā. (Izdoto apliecību skaits)  </t>
  </si>
  <si>
    <t xml:space="preserve">Jaunas CAA mājas lapas izstrāde </t>
  </si>
  <si>
    <t>Ieviesti elektroniskie pakalpojumi mājas lapas klientiem (apmeklējumu skaits)</t>
  </si>
  <si>
    <t>Elektroniska eksāmenu kārtošanas datu bāzes ieviešana.</t>
  </si>
  <si>
    <t>Strādājoša sistēma: Elektroniski likto eksāmenu skaits</t>
  </si>
  <si>
    <t>IBM Lotus funkciju paplašināšana, drošības palielināšana. Dokumentu vadīobas sitēmas iespēju paplašināšana.</t>
  </si>
  <si>
    <t>2.1.</t>
  </si>
  <si>
    <t xml:space="preserve">Lotus Notes sistēmas atteikumu skaits.  </t>
  </si>
  <si>
    <t>Pasu sistēmas un Vienotās migrācijas informācijas sistēmas (VMIS) attīstība elektronisko identifikācijas karšu un elektronisko uzturēšanās atļauju (karšu) izsniegšanai (NR 3DP/3.2.2.1.1/11/IIPIA/CFLA/002)</t>
  </si>
  <si>
    <t>21.08.2016.</t>
  </si>
  <si>
    <t>Vienu gadu pēc projekta īstenošanas (2016.gads)</t>
  </si>
  <si>
    <t>Divus gadus pēc projekta īstenošanas (2017.gads)</t>
  </si>
  <si>
    <t>Trīs gadus pēc projekta īstenošanas (2018.gads)</t>
  </si>
  <si>
    <t>Četrus gadus pēc projekta īstenošanas (2019.</t>
  </si>
  <si>
    <t>Piecus gadus pēc projekta īstenošanas (2020.gads)</t>
  </si>
  <si>
    <r>
      <t xml:space="preserve">Kopējais pieprasījumu skaits </t>
    </r>
    <r>
      <rPr>
        <i/>
        <sz val="9"/>
        <color theme="1"/>
        <rFont val="Times New Roman"/>
        <family val="1"/>
        <charset val="186"/>
      </rPr>
      <t xml:space="preserve"> </t>
    </r>
  </si>
  <si>
    <t xml:space="preserve">Kopējais lietotāju skaits </t>
  </si>
  <si>
    <t>Pārskata periodā ir veiktas papildus aktivitātes e-pakalpojuma popularizēšanai, t.i., izstrādāti un izplatīti informatīvi materiāli par e-pakalpojuma sniegtajām priekšrocībām.</t>
  </si>
  <si>
    <t xml:space="preserve">Vienu gadu pēc projekta īstenošanas </t>
  </si>
  <si>
    <t xml:space="preserve">Trīs gadus pēc projekta īstenošanas </t>
  </si>
  <si>
    <t xml:space="preserve">Četrus gadus pēc projekta īstenošanas </t>
  </si>
  <si>
    <t xml:space="preserve">Piecus gadus pēc projekta īstenošanas </t>
  </si>
  <si>
    <t xml:space="preserve">Informācijas sistēma (IS): </t>
  </si>
  <si>
    <t xml:space="preserve"> Vienotā migrācijas informācijas sistēmas(VMIS) un Personu apliecinošu dokumentu informācijas sistēma (PADIS) </t>
  </si>
  <si>
    <r>
      <t>IS izmantošanas rādītājs</t>
    </r>
    <r>
      <rPr>
        <b/>
        <vertAlign val="superscript"/>
        <sz val="10"/>
        <color rgb="FFFF0000"/>
        <rFont val="Times New Roman"/>
        <family val="1"/>
        <charset val="186"/>
      </rPr>
      <t>6</t>
    </r>
  </si>
  <si>
    <t>Pieteikšanās personu apliecinoša dokumenta izsniegšanai</t>
  </si>
  <si>
    <t>Elektroniskās muitas datu apstrādes sistēmas izstrāde, pilnveidošana un uzturēšana
Nr.3DP/3.2.2.1.1/11/IPIA/CFLA/001</t>
  </si>
  <si>
    <t>10.11.2016.g.</t>
  </si>
  <si>
    <t>Muitas deklarāciju un citu muitas dokumentu elektroniska iesniegšana un apstrāde</t>
  </si>
  <si>
    <t>Iesniedzamo muitas deklarāciju kopējā skaita kritums ir skaidrojams ar valsts ārējiem politiskajiem un ekonomiskajiem procesiem, kas ietekmē kopējo ekonomikas situāciju valstī (pārvadājumu nozares pieaugums vai kritums, preču importa vai tranzīta apjomu izmaiņas utt.), kurus VID Muitas pārvalde nevar ietekmēt. Papildus tam deklarāciju skaita samazinājumu varēja ietekmē tas, ka EMDAS nodrošina iespēju kombinēt un iesniegt līdz 999 precēm vienā deklarācijā, kas nozīmē to, ka uzņēmējiem vieglāk noformēt vienu deklarāciju, tai iekļaujot vairāk informācijas  (proti, deklarējot par vairākām precēm vienlaicīgi) nekā iepriekš. Taču neskaitot kopējā skaita kritumu - deklarācijas tiek iesniegtas elektroniski 99,9% gadījumos no kopējā skaita.</t>
  </si>
  <si>
    <t>Muitas maksājumu veikšana tiešsaistes režīmā</t>
  </si>
  <si>
    <t>x</t>
  </si>
  <si>
    <t>Ņemot vērā minēto e-pakalpojuma izmantošanas iespēju paplašināšanos, tika pārrēķināts kopējo dokumentu skaits, kuram potenciāli var piemērot minēto e-pakalpojumu.</t>
  </si>
  <si>
    <t>Muitas maksājumu izpildes statusa pārbaude</t>
  </si>
  <si>
    <t>Tiek pieņemts, ka kopējais pieprasījumu skaits sakrīt ar e-pakalpojuma faktisko skaitu, jo tas atspoguļo reālo vajadzību. Precīzu kopējo faktisko skaitu nav iespējams aprēķināt, jo:
- ne visos gadījumos klientam nepieciešams pārbaudīt veiktā maksājuma statusu, līdz ar to tas nav pielīdzināms veiktajam muitas maksājumu skaitam tiešsaistē;
-  klients var izmantot dažādus saziņas veidus - telefonus, e-pastus, sazinoties ar attiecīgo MKP vai palīdzības dienestu, kā arī attiecībā uz importa deklarācijām - izmantot savu piekļuvi EMDAS. Šādus gadījumus nav iespējams identificēt un uzskaitīt.</t>
  </si>
  <si>
    <t>EMDAS</t>
  </si>
  <si>
    <r>
      <t>Sistēmā noformēto un apstrādāto muitas dokumentu skaits</t>
    </r>
    <r>
      <rPr>
        <b/>
        <vertAlign val="superscript"/>
        <sz val="7"/>
        <color rgb="FFFF0000"/>
        <rFont val="Times New Roman"/>
        <family val="1"/>
        <charset val="186"/>
      </rPr>
      <t>6</t>
    </r>
  </si>
  <si>
    <t xml:space="preserve">Skat. skaidrojumu pie 1.p. </t>
  </si>
  <si>
    <t>Akcīzes preču pārvietošanas un kontroles sistēmas ieviešana 3DP/3.2.2.1.1/10/IPIA/RAPLM/001</t>
  </si>
  <si>
    <t>11.08.2016.</t>
  </si>
  <si>
    <t>Akcīzes preču elektroniska administratīvā dokumenta (e-AD) iesniegšana, apstrāde un slēgšana Akcīzes preču pārvietošanas un kontroles sistēmā (EMCS)</t>
  </si>
  <si>
    <t>Informācijas apmaiņa ar citām ES dalībvalstu nodokļu administrācijām par akcīzes preču kustību atliktajā akcīzes nodokļa maksāšanas režīmā izmantojot akcīzes preču elektronisko administratīvo dokumentu (e-AD) Akcīzes preču pārvietošanas un kontroles sistēmā (EMCS)</t>
  </si>
  <si>
    <t>Faktiskais daudzums ir atkarīgs no daudziem faktoriem- komercdarīju apjoma, iestāžu kapacitātes un darba apjoma u.c.</t>
  </si>
  <si>
    <t>Akcīzes preču pārvietošanas un kontroles sistēma (EMCS)</t>
  </si>
  <si>
    <r>
      <t>e-AD skaits</t>
    </r>
    <r>
      <rPr>
        <b/>
        <vertAlign val="superscript"/>
        <sz val="10"/>
        <color rgb="FFFF0000"/>
        <rFont val="Times New Roman"/>
        <family val="1"/>
        <charset val="186"/>
      </rPr>
      <t>6</t>
    </r>
  </si>
  <si>
    <t>ziņojumi</t>
  </si>
  <si>
    <t>1.3.</t>
  </si>
  <si>
    <t>datu pārbaude</t>
  </si>
  <si>
    <t>1.4.</t>
  </si>
  <si>
    <t>administratīvās sadarbības piepasījumi</t>
  </si>
  <si>
    <t>1.gadā prognoze aptuvena, datu izkliedei sezonāls raksturs</t>
  </si>
  <si>
    <t>1.5.</t>
  </si>
  <si>
    <t>atgadījuma ziņojumi</t>
  </si>
  <si>
    <t>3.gadā vairāk pārvadājumu, vairāk atgadījumu uz ceļa</t>
  </si>
  <si>
    <t>1.6.</t>
  </si>
  <si>
    <t>kontroles ziņojumi</t>
  </si>
  <si>
    <t>1.7.</t>
  </si>
  <si>
    <t>nodokļa pieprasījuma pamatojums</t>
  </si>
  <si>
    <t>Prognoze aptuvena, faktiskais skaits atbilstošs gadījumiem, kad ir piedzenams nodoklis</t>
  </si>
  <si>
    <t>3DP/3.2.2.1.1/08/IPIA/IUMEPLS/013 Vienotais notikumu reģistrs</t>
  </si>
  <si>
    <t>08.08.2016.g.</t>
  </si>
  <si>
    <r>
      <t xml:space="preserve">Nr.68 </t>
    </r>
    <r>
      <rPr>
        <b/>
        <sz val="8"/>
        <color theme="1"/>
        <rFont val="Times New Roman"/>
        <family val="1"/>
        <charset val="186"/>
      </rPr>
      <t xml:space="preserve">"Personu vai sabiedrības drošību apdraudējušo notikumu </t>
    </r>
    <r>
      <rPr>
        <b/>
        <sz val="9"/>
        <color theme="1"/>
        <rFont val="Times New Roman"/>
        <family val="1"/>
        <charset val="186"/>
      </rPr>
      <t>statistika</t>
    </r>
    <r>
      <rPr>
        <b/>
        <sz val="8"/>
        <color theme="1"/>
        <rFont val="Times New Roman"/>
        <family val="1"/>
        <charset val="186"/>
      </rPr>
      <t>"</t>
    </r>
  </si>
  <si>
    <t xml:space="preserve"> -</t>
  </si>
  <si>
    <t>Sk. *</t>
  </si>
  <si>
    <r>
      <t xml:space="preserve">Nr.69 </t>
    </r>
    <r>
      <rPr>
        <b/>
        <sz val="8"/>
        <color theme="1"/>
        <rFont val="Times New Roman"/>
        <family val="1"/>
        <charset val="186"/>
      </rPr>
      <t xml:space="preserve">"Personu vai sabiedrības drošības apdraudējušo notikumu </t>
    </r>
    <r>
      <rPr>
        <b/>
        <sz val="9"/>
        <color theme="1"/>
        <rFont val="Times New Roman"/>
        <family val="1"/>
        <charset val="186"/>
      </rPr>
      <t>apkopojums</t>
    </r>
    <r>
      <rPr>
        <b/>
        <sz val="8"/>
        <color theme="1"/>
        <rFont val="Times New Roman"/>
        <family val="1"/>
        <charset val="186"/>
      </rPr>
      <t>"</t>
    </r>
  </si>
  <si>
    <t>IIIS Vienotais notikumu reģistrs</t>
  </si>
  <si>
    <r>
      <t>Reģistrētie notikumi</t>
    </r>
    <r>
      <rPr>
        <b/>
        <vertAlign val="superscript"/>
        <sz val="10"/>
        <color rgb="FFFF0000"/>
        <rFont val="Times New Roman"/>
        <family val="1"/>
        <charset val="186"/>
      </rPr>
      <t>6</t>
    </r>
  </si>
  <si>
    <t>Valsts vides dienesta informācijas sistēmas izveidošana</t>
  </si>
  <si>
    <t>3DP/3.2.2.1.1./08/IPIA/IUMEPLS/009</t>
  </si>
  <si>
    <t>A un B kategorijas piesārņojošo darbības atļauju un C kategorijas piesārņojošo darbību apliecinājumu izsniegšana, grozījumu veikšana un anulēšana</t>
  </si>
  <si>
    <t>Faktiskais raditājs</t>
  </si>
  <si>
    <t>Siltumnīcefekta gāzu emisijas atļauju izsniegšana, grozījumu veikšana un anulēšana</t>
  </si>
  <si>
    <t>Tehnisko noteikumu izsniegšana, grozījumu veikšana un anulēšana</t>
  </si>
  <si>
    <t>Licenču darbībām ar aukstuma aģentiem izsniegšana, grozījumu veikšana un anulēšana</t>
  </si>
  <si>
    <t>KOPĀ</t>
  </si>
  <si>
    <r>
      <t>IS izmantošanas rādītājs</t>
    </r>
    <r>
      <rPr>
        <b/>
        <vertAlign val="superscript"/>
        <sz val="10"/>
        <color indexed="10"/>
        <rFont val="Times New Roman"/>
        <family val="1"/>
        <charset val="186"/>
      </rPr>
      <t>6</t>
    </r>
  </si>
  <si>
    <t>...</t>
  </si>
  <si>
    <t>Piezīme:</t>
  </si>
  <si>
    <t>Valsts vides dienesta informācijas sistēma  nodrošinās 4 e-pakalpojumus, to lietos e- pakalpojumu pieprasītāji, gan arī to izmantos visu pieprasījumu sagatavošanai VVD darbinieki (200 cilv)</t>
  </si>
  <si>
    <t xml:space="preserve">Īpaši aizsargājamo dabas teritoriju aizsardzības un apsaimniekošanas pasākumu elektronizācija   Nr. 3DP/3.2.2.1.1/09/IPIA/IUMPELS/013/                      </t>
  </si>
  <si>
    <t xml:space="preserve">
Dabas datu pārvaldības sistēma - publiskā daļa</t>
  </si>
  <si>
    <t xml:space="preserve">
Dabas datu pārvaldības sistēma - reģistrēto lietotāju daļa</t>
  </si>
  <si>
    <t>Vienu gadu pēc projekta īstenošanas (2013)</t>
  </si>
  <si>
    <t>Divus gadus pēc projekta īstenošanas (2014)</t>
  </si>
  <si>
    <t>Trīs gadus pēc projekta īstenošanas (2015)</t>
  </si>
  <si>
    <t>Četrus gadus pēc projekta īstenošanas (2016)</t>
  </si>
  <si>
    <t>Piecus gadus pēc projekta īstenošanas (2017)</t>
  </si>
  <si>
    <t>Dabas datu pārvaldības sistēma "OZOLS"</t>
  </si>
  <si>
    <r>
      <t xml:space="preserve">Jaunu ģeotelpisko objektu datu pievienošana Sistēmai, </t>
    </r>
    <r>
      <rPr>
        <b/>
        <vertAlign val="superscript"/>
        <sz val="10"/>
        <color indexed="10"/>
        <rFont val="Times New Roman"/>
        <family val="1"/>
        <charset val="186"/>
      </rPr>
      <t xml:space="preserve">6 </t>
    </r>
    <r>
      <rPr>
        <b/>
        <sz val="10"/>
        <rFont val="Times New Roman"/>
        <family val="1"/>
        <charset val="186"/>
      </rPr>
      <t>tajā skaitā:</t>
    </r>
  </si>
  <si>
    <t>1.1.1.</t>
  </si>
  <si>
    <t>jaunizveidoto ĪADT un no jauna noteikto vai izmainīto funkcionālo zonu pievienošana Sistēmai,</t>
  </si>
  <si>
    <t>1.1.2.</t>
  </si>
  <si>
    <t>jaunizveidoto mikroliegumu pievienošana mikroliegumu datu bāzei,</t>
  </si>
  <si>
    <t>1.1.3.</t>
  </si>
  <si>
    <t>sugu atradņu un biotopu vienību pievienošana sugu un biotopu datu bāzei,</t>
  </si>
  <si>
    <t>1.1.4.</t>
  </si>
  <si>
    <t>dabas tūrisma infrastruktūras un apsaimniekošanas vienību pievienošana datu bāzei,</t>
  </si>
  <si>
    <t xml:space="preserve">1.1.5. </t>
  </si>
  <si>
    <t>aizsargājamo koku pievienošana datu bāzei.</t>
  </si>
  <si>
    <t>Sistēmā esošo ģeotelpisko objektu datu aktualizēšana</t>
  </si>
  <si>
    <t>Elektroniski pieejami arhīva dokumenti</t>
  </si>
  <si>
    <t>Elektroniska dokumentu iesniegšana un apstrāde</t>
  </si>
  <si>
    <t>Elektroniska analītisko datu par nekustamā īpašuma tirgu apkopošana un publicēšana</t>
  </si>
  <si>
    <t xml:space="preserve">4. </t>
  </si>
  <si>
    <t>Zemesgrāmatu informācijas izplatīšanas serviss</t>
  </si>
  <si>
    <t xml:space="preserve">5. </t>
  </si>
  <si>
    <t>Elektronisks paziņojums īpašniekam par tām fiziskajām vai juridiskajām personām, kuras noteiktā lapika posmā no VVDZ IS ir saņēmušas informāciju par viņam piederošajiem nekustamajiem īpašumiem</t>
  </si>
  <si>
    <t>Valsts vienotā datorizētā zemesgrāmata</t>
  </si>
  <si>
    <t>Nostiprinājuma lūguma izskatīšana</t>
  </si>
  <si>
    <t>Elektronisku datorizdrukas saņemšana</t>
  </si>
  <si>
    <t>Ģeotelpiskie metadati</t>
  </si>
  <si>
    <t>Ģeotelpiskie pamatdati</t>
  </si>
  <si>
    <t>Koordinātu pārrēķina kalkulators</t>
  </si>
  <si>
    <t>Pastāvīgā e- pakalpojumu klienta līguma noslēgšana</t>
  </si>
  <si>
    <t>Pastāvīgo globālās pozicionēšanas bāzes staciju sistēma „LatPos”</t>
  </si>
  <si>
    <t>Vietvārdu datu bāze</t>
  </si>
  <si>
    <t>Valsts ģeodēziskā tīkla informācijas sistēma</t>
  </si>
  <si>
    <t>Ģeotelpisko pamatdatu informācijas sistēma (ĢPIS)</t>
  </si>
  <si>
    <t>-</t>
  </si>
  <si>
    <t xml:space="preserve">2015. gadā Uzturllīdzekļu garantiju fonda administrācijā būtiski par 31% jeb 1338 gadījumie pieauga kopējais saņemto pieteikumu skaits, ko veicināja dažāda veida publsikajā telpā veiktās aktivitātes attiecībā uz uzturlīdzekļu izmaksu. Kopējais pieteikumu skaita palielinājums lielā mērā tika sasniegts pateicoties elektroniskā formā saņemtajiem pieteikumiem, kas pierāda, ka izviestais e-pakalpojuma risinājums ir sevi attaisnojis, sniedzot iespēju personai ātri iesneigt savu pieteikumu uzturlīdzekļu saņemšanai, bez nepieciešamības personīgi griesties fonda administrācijā.  2015. gads šajā apsektā iezīmēja būtisku pavērsienu, jo pirmo reizi kopš e-pakalpojuma ieviešanas, vairāk kā puse no saņemtajiem pieteikumiem tika veikta elektroniskā veidā, nevis klātienē apmeklējot fonda administrāciju. </t>
  </si>
  <si>
    <t>Pieaugot kopējam pieteikumu skaitam attiecībā uz uzturlīdzekļu izmaksu, secīgi ir palielinājies arī pieprasījumu skaits attiecībā uz lietas izskatīšanas statusu. Lai arī šajā rādītājā arvien lielākais vairums no pieteikumi tika veikti izmantojot tiešo saziņu ar fonda administrāciju, veicot nepārtrauktu klientu informēšanu, tika panākts būtisks pieaugums arī attiecībā uz e-pakalpojuma izmantošanu, tā apjomu palielinot vairāk kā 2,5 reizes.</t>
  </si>
  <si>
    <t xml:space="preserve">2015. gada 1. jūlijā stājās spēkā izmaiņas Uzturlīdzekļu garantiju fonda likumā, tajā ietverot normu, kas nosaka, ka fonda administrācija savā interneta mājas lapā pubblicē informāciju par personām, kurām ir izveidojies parāds pret uzturlīdzkļu garantiju fondu. Fonda administrācijas ieskatā šis apstāklis būtiski palielināja personu interesi par to faktiskā parāda apmēru, kā rezultātā vairāk kā 2 reizes pieauga kopējais parāda informācijas pieprasījumu skaits. Vienlaikus lielākā daļa no šiem pieprasījumiem tika veikta elektroniskā veidā. Fonda administrācijas ieskatā pamatojums šādai situācijai ir mērķtiecīgais darbs pie parādnieku informēšanas par iespējām tiešsaistē iegūt aktuālo informāciju par to parādu, jau atmaksāto summu un aprēķinātajiem likumiskajiem procentiem. </t>
  </si>
  <si>
    <t xml:space="preserve">Palielinoties saņemto pieteikumu apjomam attiecībā uz uzturlīdzekļu izmaksu no uzturlīdzekļu garantiju fonda, būtiski ir palielinājies kopējais sistēmā apstrādājamo datu apjoms, kas ietver nepieciešamību iegūt dažāda veida informāciju no citiem valsts reģistriem, piemēram, iedzītotāju reģistra, tiesu informācijas sistēmas u.c. Lidz ar to 2015. gadā sasniegtie rādītāji attiecībā uz informācijas apriti sistēmas ietvaros būtiski pārsniedz iepriekš noteiktos plānotos rādītājus un ir prognozējams, kā arī nākotnē šiem rādītājiem būs pieaugošs raksturs. </t>
  </si>
  <si>
    <t xml:space="preserve">Palielinoties saņemto pieteikumu apjomam attiecībā uz uzturlīdzekļu izmaksu no uzturlīdzekļu garantiju fonda, būtiski ir palielinājies  kopējais pieņemto lēmumu skaits. Attiecīgais pieaugums ir attiecināms ne tikai uz no jauna saņemtajiem pieteikumiem, bet arī jau iepriekš izskatītajām lietām, kuru ietvaros ir nepieciešams pieņemt jaunus lēmumus mainoties noteiktiem faktiskajiem apstakļiem, piemēram, izbeigt uzturlīdzekļu izmaksu, ja tiek saņemta informācija par apstākļiem, kuri atbilstoši spējā esošajiem normatīvajiem aktiem liek veikta šādu darbību. </t>
  </si>
  <si>
    <t>"Nozares vienotās uzraudzības informācijas sistēmas izstrāde.1.posms" (Nr.3DP/3.2.2.1.1/09/IPIA/IUMEPLS/006)</t>
  </si>
  <si>
    <t xml:space="preserve">Elektronisko pakalpojumu izmantošanas rādītāji </t>
  </si>
  <si>
    <t>Paziņojums Veselības inspekcijai par darbībām farmācijas jomā</t>
  </si>
  <si>
    <t>Laika periods no 01.01.2016. līdz 31.07.2016. 
Veselības inspekcija turpinās veikt e-pakalpojumu popularizēšanu, īpašu uzmanību vēltot farmācijas nozares pārstāvjiem. Ir precizēta pakalpojuma saņemšanai nepieciešamā informācija, lietošanas nosacījumi.</t>
  </si>
  <si>
    <t>Pieteikums Veselības inspekcijas atļaujas, atzinuma vai novērtējuma saņemšanai</t>
  </si>
  <si>
    <t>Laika periods no 01.01.2016. līdz 30.06.2016. 
Veselības inspekcija turpinās veikt e-pakalpojumu popularizēšanu, īpašu uzmanību vēltot  vides nozares pārstāvjiem. Ir precizēti e-pakalpojuma tēmu nosaukumi, pakalpojuma saņemšanai nepieciešamā informācija un lietošanas nosacījumi.</t>
  </si>
  <si>
    <t>Iesniegums Veselības inspekcijai</t>
  </si>
  <si>
    <t>Laika periods no 01.01.2016. līdz 31.07.2016. 
Veselības inspekcija turpinās veikt e-pakalpojumu popularizēšanu, papildinot e-pakalpojumu ar iesniegumu tēmām.</t>
  </si>
  <si>
    <t>Informācijas sniegšana Veselības inspekcijas uzraudzības objektu katalogam</t>
  </si>
  <si>
    <t xml:space="preserve">Laika periods no 01.01.2016. līdz 31.07.2016.
 Veselības inspekcija turpinās veikt e-pakalpojumu popularizēšanu. Veselības inspekcija pieņem, ka sabiedrībai ir ērtāk sazināties ar Veselības inspekciju, izmantojot e-pastu vai telefoniski, tāpēc paredzēts veikt papildu aktivitātes e-pakalpojumu popularizēšanā.
</t>
  </si>
  <si>
    <t>Paziņojums par Veselības inspekcijas kontroles laikā uzlikto pienākumu izpildi</t>
  </si>
  <si>
    <t>Laika periods no 01.01.2016. līdz 31.07.2016.  Salīdzinot ar iepriekšējo gadu, saņemto e-pakalpojumu skaits ir palielinājies divas reizes. Izmantojot e-pakalpojumu, Veselības inspekcijai ir paziņots par 495 neatbilstību un uzdoto veicamo pasākumu novēršanu. Veselības inspekcija turpinās veikt e-pakalpojumu popularizēšanu.</t>
  </si>
  <si>
    <t>Veselības inspekcijas uzraudzības objektu katalogs</t>
  </si>
  <si>
    <t>Laika periods no 01.01.2016. līdz 31.07.2016. Veselības inspekcija turpinās veikt e-pakalpojumu popularizēšanu. Veselības inspekcija pieņem, ka sabiedrībai ir ērtāk sazināties ar Veselības inspekciju, izmantojot e-pastu vai telefoniski, tāpēc paredzēts veikt papildu aktivitātes e-pakalpojumu popularizēšanā.</t>
  </si>
  <si>
    <t>Informācija par patērētāja tiesībām saņemt kvalitatīvu pakalpojumu/preci</t>
  </si>
  <si>
    <t>8.</t>
  </si>
  <si>
    <t>Skaidrojumi profesionāļiem par normatīvo aktu prasību izpildi</t>
  </si>
  <si>
    <t xml:space="preserve">Laika periods no 01.01.2016. līdz 31.07.2016. 
Veselības inspekcija turpinās veikt e-pakalpojumu popularizēšanu. </t>
  </si>
  <si>
    <t>Vienotā uzraudzības informācijas sistēma</t>
  </si>
  <si>
    <t>Laika periods no 01.01.2016. līdz 31.07.2016.</t>
  </si>
  <si>
    <r>
      <t>Elektroniski izveidoti kontroles akti</t>
    </r>
    <r>
      <rPr>
        <b/>
        <vertAlign val="superscript"/>
        <sz val="10"/>
        <color indexed="10"/>
        <rFont val="Times New Roman"/>
        <family val="1"/>
        <charset val="186"/>
      </rPr>
      <t>6</t>
    </r>
  </si>
  <si>
    <t>Laika periods no 01.01.2016. līdz 31.07.2016. Reālais kontroles aktu skaits var samazināties, ņemot vērā izstrādāto sistēmas funkcionālitāti, kas ļauj inspektoriem sistēmā noteikt kontroles laikā konstatētajām neatbilstībām un uzdotajiem veicamajiem pasākumiem aktuālo statusu bez priekšlikumu izpildes kontroles (bez atkārtota kontroles akta), piem., apstrādājot caur portālā www.latvija.lv pieejamo e-pakalpojumu "Paziņojums par Veselības inspekcijas kontroles laikā uzlikto pienākumu izpildi" saņemto informāciju.</t>
  </si>
  <si>
    <r>
      <t xml:space="preserve">Elektroniski izveidots uzraudzības objektu </t>
    </r>
    <r>
      <rPr>
        <b/>
        <sz val="10"/>
        <rFont val="Times New Roman"/>
        <family val="1"/>
        <charset val="186"/>
      </rPr>
      <t>reģistrs</t>
    </r>
  </si>
  <si>
    <t>Laika periods no 01.01.2016. līdz 31.07.2015. Skaidrojumu sk. 1.1. punktā.</t>
  </si>
  <si>
    <t>Elektroniski izveidoti administratīvā pārkāpuma protokoli un lēmumi</t>
  </si>
  <si>
    <t>Laika periods no 01.01.2016. līdz 30.06.2016.</t>
  </si>
  <si>
    <t>Kontroļu dokumentācijas elektroniskā sagatave</t>
  </si>
  <si>
    <t>Laika periods no 01.01.2016. līdz 31.07.2016. Skaidrojumu sk. 1.1. punktā.</t>
  </si>
  <si>
    <t>E-pakalpojumu apstrādes gadījumi</t>
  </si>
  <si>
    <t>Laika periods no 01.01.2016. līdz 31.07.2016. Par e-pakalpojumu apstrādi (pilnu procesu norišu reižu skaits IS) sk. e-pakalpojumu izmantošanas plāna 1., 2., 4., 5. punktā.</t>
  </si>
  <si>
    <r>
      <t xml:space="preserve">Ieviešanas plāna mērķis - </t>
    </r>
    <r>
      <rPr>
        <sz val="10"/>
        <color indexed="10"/>
        <rFont val="Times New Roman"/>
        <family val="1"/>
        <charset val="186"/>
      </rPr>
      <t>konstatēt sākotnējo situāciju par informācijas sistēmas vai pakalpojuma izmantošanu pirms projekta ieviešanas</t>
    </r>
    <r>
      <rPr>
        <sz val="10"/>
        <color indexed="8"/>
        <rFont val="Times New Roman"/>
        <family val="1"/>
        <charset val="186"/>
      </rPr>
      <t xml:space="preserve"> un definēt konkrētus sasniedzamos rādītājus piecu gadu laikā pēc projekta īstenošanas, un, ņemot vērā sasniedzamos rādītājus, izstrādāt pasākumus to sasniegšanai.</t>
    </r>
  </si>
  <si>
    <t>"VUGD apmācības informācijas sistēmas pilnveidošana" 3DP/3.2.2.1.1/09/IPIA/IUMEPLS/012</t>
  </si>
  <si>
    <t>E-pakalpojums „Apmācība civilās aizsardzības jautājumos”</t>
  </si>
  <si>
    <t>Apmācība notiek komercgrupām, līdz ar ko grupas lielums ir atkarīgs no pieteikto dalībnieku skaita.</t>
  </si>
  <si>
    <t>E-pakalpojums „Par ugunsdrošību atbildīgo personu apmācība”</t>
  </si>
  <si>
    <t>E-pakalpojums „Ugunsdrošība un glābšana – esi lietpratējs!”</t>
  </si>
  <si>
    <t>Pakalpojuma popularitāte ir maza, dēļ tā, ka visticamāk sabiedrībai šāds izveidotais tehnoloģiskais risinājums liekas neērts un tehnoloģiski novecojis, kā arī šāds pakalpojums nav pietiekoši popularizēts (piemēram, sociālajos tīklos u.c.). VUGD plāno ar savu ugunsdrošības inspektoru starpniecību informēt skolēnus klātienes lekcijās izglītības iestādēs par šo resursu un iespējām, tādā veidā veicinot resursa elektronisku apmeklētību turpmāk.</t>
  </si>
  <si>
    <t>E-pakalpojumu Informācijas sistēma (IS)</t>
  </si>
  <si>
    <t>Apmācīto personu skaits kursā “Esi lietpratējs!”</t>
  </si>
  <si>
    <t>Klātienē apmācīto cilvēku skaits palielinājies dēļ klātienes lekciju skaita palielināšanas skolās. Pakalpojuma popularitāte ir maza, dēļ tā, ka visticamāk sabiedrībai šāds izveidotais tehnoloģiskais risinājums liekas neērts un tehnoloģiski novecojis, kā arī šāds pakalpojums nav pietiekoši popularizēts (piemēram, sociālajos tīklos u.c.). VUGD plāno ar savu ugunsdrošības inspektoru starpniecību informēt skolēnus klātienes lekcijās izglītības iestādēs par šo resursu un iespējām, tādā veidā veicinot resursa elektronisku apmeklētību turpmāk.</t>
  </si>
  <si>
    <t>Apmācīto personu skaits kursos „Apmācība civilās aizsardzības jautājumos” un  „Par ugunsdrošību atbildīgo personu apmācība”</t>
  </si>
  <si>
    <t>E-studiju Informācijas sistēma</t>
  </si>
  <si>
    <t>Bibliotēkā izsniegto materiālu skaits</t>
  </si>
  <si>
    <t>622 (~4300)</t>
  </si>
  <si>
    <t>Bilbiotēkā izsniegto materiālu skaits manuāli ir samazinājies, jo pieaudzis e-bibliotēkas lietošanas gadījumu skaits.</t>
  </si>
  <si>
    <t>2.2.</t>
  </si>
  <si>
    <t>Koledžas kadetu apmācību (lekciju) skaits</t>
  </si>
  <si>
    <t>40 (210)</t>
  </si>
  <si>
    <t>2.3.</t>
  </si>
  <si>
    <t>Materiālu skaits (vienības)  bibliotēkā</t>
  </si>
  <si>
    <r>
      <t>e-pakalpojumu lietotāju skaits</t>
    </r>
    <r>
      <rPr>
        <b/>
        <vertAlign val="superscript"/>
        <sz val="10"/>
        <color rgb="FFFF0000"/>
        <rFont val="Times New Roman"/>
        <family val="1"/>
        <charset val="186"/>
      </rPr>
      <t>2</t>
    </r>
  </si>
  <si>
    <r>
      <t>Kopējais lietotāju skaits</t>
    </r>
    <r>
      <rPr>
        <b/>
        <vertAlign val="superscript"/>
        <sz val="10"/>
        <color rgb="FFFF0000"/>
        <rFont val="Times New Roman"/>
        <family val="1"/>
        <charset val="186"/>
      </rPr>
      <t>3</t>
    </r>
  </si>
  <si>
    <r>
      <t>Pilnu procesu norišu reižu skaits IS</t>
    </r>
    <r>
      <rPr>
        <b/>
        <vertAlign val="superscript"/>
        <sz val="10"/>
        <color rgb="FFFF0000"/>
        <rFont val="Times New Roman"/>
        <family val="1"/>
        <charset val="186"/>
      </rPr>
      <t>5</t>
    </r>
  </si>
  <si>
    <t>"Pašvaldību teritorijas attīstības plānošanas, infrastruktūras un nekustamo īpašumu pārvaldības un uzraudzības informācijas sistēmas - 1.kārta" 3DP/3.2.2.1.1/09/IPIA/IUMEPLS/005</t>
  </si>
  <si>
    <t>„Informatīva izziņa par zemes vienības atļauto izmantošanu saskaņā ar teritorijas plānojumu"</t>
  </si>
  <si>
    <t>Pašvaldību teritorijas attīstības plānošanas, infrastruktūras un nekustamo īpašumu pārvaldības un uzraudzības informācijas sistēma  7</t>
  </si>
  <si>
    <t>Informāciju un/vai nosacījumu pieprasīšana,  atbilstoši teritorijas attīstības plānošanu regulējošiem normatīvajiem aktiem</t>
  </si>
  <si>
    <r>
      <t xml:space="preserve">Kopš 2014.gada 14.oktobra stājušies spēkā Ministru kabineta noteikumi Nr.628 "Noteikumi par pašvaldību teritorijas attīstības plānošanas dokumentiem", kuros atšķirībā no MKN 1148, vairs nav noteikts skaits institūciju kurām teritorijas plānojuma izstrādes laikā jāpieprasa nosacījumi un jāsaņem atzinums. Pašreiz spēkā esošajā regulējumā noteikts, ka institūcijas, kurām ir interese par kādu noteiktu administratīvo teritoriju, pašas var pieteikties nosacījumu un atzinumu sniegšanai vai pašvaldība nosaka institūciju sarakstu dokumenta izstrādes uzsākšanas darba uzdevumā. Pie tam, institūcija, kurai pašvaldība ir prasījusi nosacījumus un atzinumu, var nesniegt nevienu no tiem, pieņemot, ka attiecīgajai institūcijai nav publiskas intereses par attiecīgo plānošanas teritoriju.
Ņemot vērā augstāk minēto tiek dzēsti no uzraudzības rādītāja nosaukuma teksts par  06.10.2009. MK noteikumiem Nr.1148 un  tas aizstāts ar šādu tekstu - "atbilstoši teritorijas attīstības plānošanu regulējošiem normatīvajiem aktiem"
</t>
    </r>
    <r>
      <rPr>
        <sz val="9"/>
        <color rgb="FFFF0000"/>
        <rFont val="Times New Roman"/>
        <family val="1"/>
        <charset val="186"/>
      </rPr>
      <t>Saskaņā ar 08.07.2014 Ministru kabineta noteikumiem Nr.392,
 Sistēmas lietotāji izmanto sistēmu plānošanā no 2015. gada 1. maija (48.punkts).</t>
    </r>
  </si>
  <si>
    <t>Teritorijas plānojumu sakaņošana un atzinumus par izstrādāto teritorijas plānojumu un tā grozījumu atbilstību nosacījumiem, atbilstoši teritorijas attīstības plānošanu regulējošiem normatīvajiem aktiem</t>
  </si>
  <si>
    <t>Skat. komentāru punktam 1.1.</t>
  </si>
  <si>
    <t>Sabiedriskā apspriešanas norise un lēmumu pieņemšana atbilstoši teritorijas attīstības plānošanu regulējošiem normatīvajiem aktiem</t>
  </si>
  <si>
    <r>
      <t xml:space="preserve">Teritorijas attīstības plānošanu regulējošie normatīvie akti nosaka, ka katram teritorijas attīstības plānošanas dokumentam tiek rīkota publiskā apspriešana. Katram dokumentam var tikt rīkotas vairākas publiskās apspriešanas (līdz attiecīgā dokumenta risinājums ir sabiedrības akceptēts), kas nozīmē, ka publiskās apspriešanas norise kā tāda nevar kalpot kā sistēmas funkcionalitātes un izmantojamības rādītājs. Šajā gadījumā kā rādītājs var kalpot plānošanas dokumenta publiskās apspriešanas laikā caur portālu Ģeolatvija.lv sistēmā iesniegtie iedzīvotāju iesniegumi (skaits) un otrs rādītājs varētu būt publiski pieejamie no TAPIS izgūstamie dokumenti/datnes (skaits). Katrs teritorijas attīstības plānošanas dokuments (sistēmā tiek saukts par Projektu) var saturēt vairākas datnes - Paskaidrojuma raksts, pašvaldību domes lēmumi, darba uzdevumi, nosacījumi, atzinumi, dažādi informatīvie pielikumi, u.c. Ja Projekta izstrādātājs sistēmā ir veicis atzīmi, ka dokuments/datne ir publiski pieejams, visa informācija noslēgumā publiski pieejama TAPIS publiskajā daļā portālā Ģeolatvija.lv. lai uzlabotu sistēmas ērtumu, plānojam veikt grozījumus normatīvajos aktos, lai noteiktu, ka sistēmas izsūtītie pieprasījumi pēc nosacījumiem un atzinumiem ir juridiski saistoši valsts pārvaldes institūcijām, kuras tos saņem. Tas ievērojami paugstinātu TAPIS efektivitāti un samazinātu caur lietvedību sūtāmo dokumentu aprites laiku.
Ņemot vērā augstāk minēto tiek dzēsti no uzraudzības rādītāja nosaukuma teksts par  06.10.2009. MK noteikumiem Nr.1148 un  tas aizstāts ar šādu tekstu - "atbilstoši teritorijas attīstības plānošanu regulējošiem normatīvajiem aktiem"
</t>
    </r>
    <r>
      <rPr>
        <sz val="9"/>
        <color rgb="FFFF0000"/>
        <rFont val="Times New Roman"/>
        <family val="1"/>
        <charset val="186"/>
      </rPr>
      <t>Saskaņā ar 08.07.2014 Ministru kabineta noteikumiem Nr.392,
 Sistēmas lietotāji izmanto sistēmu plānošanā no 2015. gada 1. maija (48.punkts).</t>
    </r>
  </si>
  <si>
    <t>"Pašvaldību teritorijas attīstības plānošanas, infrastruktūras un nekustamo īpašumu pārvaldības un uzraudzības informācijas sistēmas ieviešana novados - 2.kārta" 
3DP/3.2.2.1.1/09/IPIA/IUMEPLS/018</t>
  </si>
  <si>
    <t>Teritorijas attīstības plānošanas dokumentu meklēšana</t>
  </si>
  <si>
    <r>
      <t xml:space="preserve">Elektroniskais pakalpojums pieejams TAPIS publiskajā daļā - portālā Ģeolatvija.lv. Lai rastu priekšstatu par minētā elektroniskā pakalpojuma pieprasījumu skaitu, tiek izmantots sesiju skaits Ģeolatvija.lv TAPIS publiskajā daļā. Praktiski varam uzskatīt, ka sesiju skaits ir raksturojošs rādītājs, jo varam uzskatīt, ka interesentiem, kas pieslēdzas TAPIS publiskai daļai ir konkrēts mērķis -  informācijas par teritorijas plānošanu iegūšana. Parasti interesents informācijas meklēšanu veic, izmantojot konkrēta dokumenta, konkrētas administratīvās teritorijas, konkrēta izstrādātāja vai konkrētas adreses meklēšanas elektronisko pakalpojumu. Neizmantojot meklēšanas funkciju praktiski nav iespējama informācijas iegūšana.   
</t>
    </r>
    <r>
      <rPr>
        <sz val="9"/>
        <color rgb="FFFF0000"/>
        <rFont val="Times New Roman"/>
        <family val="1"/>
        <charset val="186"/>
      </rPr>
      <t xml:space="preserve"> Saskaņā ar 08.07.2014 Ministru kabineta noteikumiem Nr.392,
 Sistēmas lietotāji izmanto sistēmu plānošanā no 2015. gada 1. maija (48.punkts).</t>
    </r>
  </si>
  <si>
    <t>Pašvaldības apstiprināta izziņa par zemes vienības atļauto izmantošanu saskaņā ar teritorijas plānojumu</t>
  </si>
  <si>
    <r>
      <t xml:space="preserve">Iespēja izgūt no TAPIS izziņu par kādas zemes vienības atļauto izmantošanu atbilstoši teritorijas plānojumā noteiktajam iespējams tikai no strukturēti sistēmā ievadītiem teritorijas plānojumiem vai lokālplānojumiem. Atbilstoši normatīvajos aktos noteiktajam, teritorijas plānojumu un lokālplānojumu izstrāde TAPIS vidē tika uzsākta no 2015.gada 1.maija. Teritorijas attīstības plānošanas dokumentu izstrāde ir pašvaldības pienākums atbilstoši tai pieejamo finanšu līdzekļu iespējām. Teritorijas plānojums un lokālplānojums ir pašvaldības ilgtermiņa plānošanas dokuments un to izstrādes biežumu nosaka pašvaldība, ņemot vērā attīstības priekšlikumus.  Pagaidām TAPIS vidē ir tikai pāris strukturēti dokumenti, no kuriem iespējams izgūt automātiski ģenerētu izziņu, bet plānojam, ka laika posmā līdz 2020. gadam TAPIS vidē izstrādāti teritorijas plānojumi būs pieejami praktiski visai valsts teritorijai. uz šo laiku tad arī varētu tikt izpildītas plānotās prognozes par publiski pieejamo elektronisko pakalpojumu masveida izmantošanu.
</t>
    </r>
    <r>
      <rPr>
        <sz val="9"/>
        <color rgb="FFFF0000"/>
        <rFont val="Times New Roman"/>
        <family val="1"/>
        <charset val="186"/>
      </rPr>
      <t>Saskaņā ar 08.07.2014 Ministru kabineta noteikumiem Nr.392,
 Sistēmas lietotāji izmanto sistēmu plānošanā no 2015. gada 1. maija (48.punkts).</t>
    </r>
  </si>
  <si>
    <t xml:space="preserve">3. </t>
  </si>
  <si>
    <t>Pieteikšanās paziņojumu saņemšanai par teritorijas attīstības plānošanas dokumentu izstrādi</t>
  </si>
  <si>
    <r>
      <t xml:space="preserve">Atbilstoši normatīvajos aktos noteiktajam, visu plānošana slīmeņu teritorijas attīstības plānošanas dokumentu izstrāde TAPIS vidē bija jāuzsāk no 2015.gada 1.maija. Teritorijas attīstības plānošanas dokumentu izstrādes biežums noteikts Attīstības plānošanas sistēmas likumā. Papildus tam pašvaldība, atbilstoši tai pieejamo finanšu līdzekļu iespējām, var dokumentu izstrādi veikt biežāk, ņemot vērā savas attīstības nepieciešamības, savukārt detālplānojumu izstrāde galvenokārt ir privātpersonu iniciēta un notiek par privātpersonu līdzekļiem. Informācija par kāda teritorijas attīstības plānošanas dokumenta izstrādes uzsākšanu publiski pieejama TAPIS publiskajā daļā portālā Ģeolatvija.lv kā elektroniskais pakalpojums. Samērā kūtrais elektroniskā pakalpojuma izmantošanas apjoms skaidrojams arī ar to, ka pašreiz vēl joprojām nav īstenota plaša sabiedrības iepazīstināšana ar portālu Ģeolatvija.lv  un tajā pieejamo informāciju un informācijas izgūšanas iespējām. Plānojam, ka tiklīdz portāls Ģeolatvija.lv tiks uzpildīts ar daudzveidīgu ģeotelpisko informāciju no dažādām valsts informācijas sistēmām un sabiedrība būs iepazīstināta ar portāla iespējām, elektronisko pakalpojumu izmantošanas apjoms ievērojami pieaugs.
</t>
    </r>
    <r>
      <rPr>
        <sz val="9"/>
        <color rgb="FFFF0000"/>
        <rFont val="Times New Roman"/>
        <family val="1"/>
        <charset val="186"/>
      </rPr>
      <t>Saskaņā ar 08.07.2014 Ministru kabineta noteikumiem Nr.392, Sistēmas lietotāji izmanto sistēmu plānošanā no 2015. gada 1. maija (48.punkts).</t>
    </r>
  </si>
  <si>
    <t>Pašvaldību teritorijas attīstības plānošanas, infrastruktūras un nekustamo īpašumu pārvaldības un uzraudzības informācijas sistēma 7</t>
  </si>
  <si>
    <r>
      <t xml:space="preserve">Kopš 2014.gada 14.oktobra stājušies spēkā Ministru kabineta noteikumi Nr.628 "Noteikumi par pašvaldību teritorijas attīstības plānošanas dokumentiem", kuros atšķirībā no MKN 1148, vairs nav noteikts skaits institūciju kurām teritorijas plānojuma izstrādes laikā jāpieprasa nosacījumi un jāsaņem atzinums. Pašreiz spēkā esošajā regulējumā noteikts, ka institūcijas, kurām ir interese par kādu noteiktu administratīvo teritoriju, pašas var pieteikties nosacījumu un atzinumu sniegšanai vai pašvaldība nosaka institūciju sarakstu dokumenta izstrādes uzsākšanas darba uzdevumā. Pie tam, institūcija, kurai pašvaldība ir prasījusi nosacījumus un atzinumu, var nesniegt nevienu no tiem, pieņemot, ka attiecīgajai institūcijai nav publiskas intereses par attiecīgo plānošanas teritoriju.
Ņemot vērā augstāk minēto tiek dzēsti no uzraudzības rādītāja nosaukuma teksts par  06.10.2009. MK noteikumiem Nr.1148 un  tas aizstāts ar šādu tekstu - "atbilstoši teritorijas attīstības plānošanu regulējošiem normatīvajiem aktiem"
</t>
    </r>
    <r>
      <rPr>
        <sz val="9"/>
        <color rgb="FFFF0000"/>
        <rFont val="Times New Roman"/>
        <family val="1"/>
        <charset val="186"/>
      </rPr>
      <t>Saskaņā ar 08.07.2014 Ministru kabineta noteikumiem Nr.392, Sistēmas lietotāji izmanto sistēmu plānošanā no 2015. gada 1. maija (48.punkts).</t>
    </r>
  </si>
  <si>
    <r>
      <t xml:space="preserve">Teritorijas attīstības plānošanu regulējošie normatīvie akti nosaka, ka katram teritorijas attīstības plānošanas dokumentam tiek rīkota publiskā apspriešana. Katram dokumentam var tikt rīkotas vairākas publiskās apspriešanas (līdz attiecīgā dokumenta risinājums ir sabiedrības akceptēts), kas nozīmē, ka publiskās apspriešanas norise kā tāda nevar kalpot kā sistēmas funkcionalitātes un izmantojamības rādītājs. Šajā gadījumā kā rādītājs var kalpot plānošanas dokumenta publiskās apspriešanas laikā caur portālu Ģeolatvija.lv sistēmā iesniegtie iedzīvotāju iesniegumi (skaits) un otrs rādītājs varētu būt publiski pieejamie no TAPIS izgūstamie dokumenti/datnes (skaits). Katrs teritorijas attīstības plānošanas dokuments (sistēmā tiek saukts par Projektu) var saturēt vairākas datnes - Paskaidrojuma raksts, pašvaldību domes lēmumi, darba uzdevumi, nosacījumi, atzinumi, dažādi informatīvie pielikumi, u.c. Ja Projekta izstrādātājs sistēmā ir veicis atzīmi, ka dokuments/datne ir publiski pieejams, visa informācija noslēgumā publiski pieejama TAPIS publiskajā daļā portālā Ģeolatvija.lv. lai uzlabotu sistēmas ērtumu, plānojam veikt grozījumus normatīvajos aktos, lai noteiktu, ka sistēmas izsūtītie pieprasījumi pēc nosacījumiem un atzinumiem ir juridiski saistoši valsts pārvaldes institūcijām, kuras tos saņem. Tas ievērojami paugstinātu TAPIS efektivitāti un samazinātu caur lietvedību sūtāmo dokumentu aprites laiku.
Ņemot vērā augstāk minēto tiek dzēsti no uzraudzības rādītāja nosaukuma teksts par  06.10.2009. MK noteikumiem Nr.1148 un  tas aizstāts ar šādu tekstu - "atbilstoši teritorijas attīstības plānošanu regulējošiem normatīvajiem aktiem"
</t>
    </r>
    <r>
      <rPr>
        <sz val="9"/>
        <color rgb="FFFF0000"/>
        <rFont val="Times New Roman"/>
        <family val="1"/>
        <charset val="186"/>
      </rPr>
      <t>Saskaņā ar 08.07.2014 Ministru kabineta noteikumiem Nr.392, Sistēmas lietotāji izmanto sistēmu plānošanā no 2015. gada 1. maija (48.punkts).</t>
    </r>
  </si>
  <si>
    <t>Reģionālās attīstības indikatoru uzraudzības un novērtēšanas modulis (RAIM )</t>
  </si>
  <si>
    <t>Datu saņemšana no ārējiem datu avotiem</t>
  </si>
  <si>
    <t>Dinamiskais pārskatu portāls pašvaldībām, reģioniem, valsts institūcijām un publiskajiem lietotājiem</t>
  </si>
  <si>
    <t>"Vienotā ģeotelpiskās informācijas portāla izveidošana un nozaru ĢIS sasaiste ar portālu"
Vienošanās Nr. 3DP/3.2.2.1.1/09/IPIA/IUMEPLS/002</t>
  </si>
  <si>
    <t>Skatīšanās pakapojums  (sk.komentāru A)</t>
  </si>
  <si>
    <t>Lejupielādes pakalpojums  (sk.komentāru A)</t>
  </si>
  <si>
    <t>Valsts vienotā ģeotelpiskās informācijas portāls (Ģeoportāls)</t>
  </si>
  <si>
    <t>Ģeoportālā pieejamie ģeoprodukti</t>
  </si>
  <si>
    <r>
      <t>2016. gada 29. janvārī notika tikšanās starp Eiropas Komisijas (EK) pārstāvjiem un Latvijas atbildīgo institūciju pārstāvjiem par INSPIRE direktīvas ieviešanu. Balstoties uz ministriju kontaktpersonu sanāksmēs INSPIRE direktīvas ieviešanas koordinēšanai nolemto, kā arī tikšanās ar EK pārstāvjiem panākto vienošanos, nozaru ministrijas, kuras ir atbildīgas par INSPIRE direktīvā minēto ģeotelpisko datu kopu un tām atbilstošo metadatu izveidi un aktualizēšanu,</t>
    </r>
    <r>
      <rPr>
        <b/>
        <sz val="9"/>
        <color theme="1"/>
        <rFont val="Times New Roman"/>
        <family val="1"/>
        <charset val="186"/>
      </rPr>
      <t xml:space="preserve"> sagatavoja rīcības plānu – uzdevumu izpildes laika grafiku INSPIRE direktīvas ieviešanai</t>
    </r>
    <r>
      <rPr>
        <sz val="9"/>
        <color theme="1"/>
        <rFont val="Times New Roman"/>
        <family val="1"/>
        <charset val="186"/>
      </rPr>
      <t xml:space="preserve">, kurš tika skatīts Ministru kabineta 26.04.2016 sēdē un pieņemts ar protokollēmumu Nr. 20. 31.§ (TA-755) “Informatīvais ziņojums "Par Eiropas Parlamenta un Padomes 2007.gada 14.marta Direktīvas 2007/2/EK, ar ko izveido Telpiskās informācijas infrastruktūru Eiropas Kopienā ieviešanu Latvijā” (turpmāk – informatīvais ziņojums), kura 2.punkts nosaka: “Pieņemt zināšanai rīcības plānu - uzdevumu izpildes laika grafiku Eiropas Parlamenta un Padomes 2007. gada 14. marta Direktīvas 2007/2/EK (turpmāk INSPIRE direktīvas) ieviešanai un rīcības plānu, kas saistīts ar Vides aizsardzības un reģionālās attīstības ministrijas atbildību par kompetencē esošo direktīvu ieviešanas statusa ziņošanu Eiropas Komisijai. Rīcības plānu izpildē iesaistītajām institūcijām nodrošināt uzdevumu izpildes īstenošanu norādītajos termiņos" 
</t>
    </r>
    <r>
      <rPr>
        <u/>
        <sz val="9"/>
        <color theme="1"/>
        <rFont val="Times New Roman"/>
        <family val="1"/>
        <charset val="186"/>
      </rPr>
      <t>Ņemot vērā augstāk minēto, rīcības plāna izpilde veicināja faktiski reģistrēto ģeoproduktu skaita pieaugumu Ģeoportālā.</t>
    </r>
    <r>
      <rPr>
        <sz val="9"/>
        <color theme="1"/>
        <rFont val="Times New Roman"/>
        <family val="1"/>
        <charset val="186"/>
      </rPr>
      <t xml:space="preserve">
</t>
    </r>
  </si>
  <si>
    <t>Datu turētāju skaits, kas izmanto Ģeoportālu savu datu izplatīšanai</t>
  </si>
  <si>
    <t xml:space="preserve">Virkne iestāžu nav savas datu izplatīšanas sistēmu un notiek darbs pie to izveides. Tāpēc faktiskai rādītājs ir mazāks par plānoto.  </t>
  </si>
  <si>
    <t>Ģeoportālā autentificējušos lietotāju skaits (neskaitot valsts un pašvaldību iestādes)</t>
  </si>
  <si>
    <t>Ģeoportāla neautentificēto lietotāju skaits</t>
  </si>
  <si>
    <t>Tā kā Ģeoportāls ir brīvi pieejams jebkuram pasaules iedzīvotājam, tad VRAA neņemas izteikt prognozes par Ģeoportāla neautorizēto apmeklētāju skaitu</t>
  </si>
  <si>
    <t>A - e pakalpojumi ir noteikti Ģeotelpiskās informācijas likumā, ar kuru nacionālajā likumdošanā tiek pārņemta INSPIRE direktīva. 
1) Skatīšanās pakalpojums ir primārais pakalpojums, kuru izmantos Ģeoportālā. 
2) Lejupielādes pakalpojums būs pieejams tikai noslēdzot līgumu par datu izmantošanu un veicot apmaksu (samaksa par lejupielādi tiks noteikta atbilstoši katra datu turētāja cenrādim. 
Jānorāda, ka ar lietotāju skaitu tiek uzskatītas unikālās IP adreses, kas veiks pieslēgumu Ģeoportālam.
Līdz šim katram datu turētājam ir izveidota sava sistēma savu datu izplatīšanai, tagad datu turētāji piedāvās savus datus arī ģeoportālā, tādējādi radot iespēju dažādu datu turētāju datu savietošanai vienā "kartē" (saukti ģeoprodukti). Ģeoportāla ieviešana neaizliedz datu turētājiem izplatīt datus arī izmantojot savu datu izplatīšanas kanālu.</t>
  </si>
  <si>
    <t>E-iepirkumu sistēmas e-katalogu funkcionalitātes attīstība 3DP/3.2.2.1.1/08/IPIA/IUMEPLS/007</t>
  </si>
  <si>
    <r>
      <t>Elektroniskā</t>
    </r>
    <r>
      <rPr>
        <sz val="10"/>
        <rFont val="Arial"/>
        <family val="2"/>
        <charset val="186"/>
      </rPr>
      <t xml:space="preserve"> </t>
    </r>
    <r>
      <rPr>
        <b/>
        <sz val="10"/>
        <rFont val="Arial"/>
        <family val="2"/>
        <charset val="186"/>
      </rPr>
      <t>pakalpojuma nosaukums</t>
    </r>
  </si>
  <si>
    <r>
      <t>Pakalpojuma pieprasījumu skaits un lietotāju skaits pirms e-pakalpojuma izstrādes projekta ietvaros</t>
    </r>
    <r>
      <rPr>
        <b/>
        <vertAlign val="superscript"/>
        <sz val="10"/>
        <color indexed="10"/>
        <rFont val="Arial"/>
        <family val="2"/>
        <charset val="186"/>
      </rPr>
      <t>1</t>
    </r>
  </si>
  <si>
    <t>Vienu gadu pēc projekta īstenošanas
FI'13</t>
  </si>
  <si>
    <t>Divus gadus pēc projekta īstenošanas
FI'14</t>
  </si>
  <si>
    <t>Trīs gadus pēc projekta   īstenošanas                                                FI'15</t>
  </si>
  <si>
    <t>Četrus gadus pēc projekta īstenošanas FI'16</t>
  </si>
  <si>
    <r>
      <t>e-pakalpojumu lietotāju skaits</t>
    </r>
    <r>
      <rPr>
        <b/>
        <vertAlign val="superscript"/>
        <sz val="8"/>
        <color indexed="10"/>
        <rFont val="Arial"/>
        <family val="2"/>
        <charset val="186"/>
      </rPr>
      <t>2</t>
    </r>
  </si>
  <si>
    <r>
      <t>Kopējais lietotāju skaits</t>
    </r>
    <r>
      <rPr>
        <b/>
        <vertAlign val="superscript"/>
        <sz val="8"/>
        <color indexed="10"/>
        <rFont val="Arial"/>
        <family val="2"/>
        <charset val="186"/>
      </rPr>
      <t>3</t>
    </r>
  </si>
  <si>
    <t>Standartizētu preču iegāde izmantojot e-iepirkumu sistēmu</t>
  </si>
  <si>
    <t>E-iepirkumu statistikas atskaites</t>
  </si>
  <si>
    <r>
      <t>Informācijas sistēmas vai pārvaldes procesu izmantošanas rādītāji pirms projekta informācijas sistēmas izstrādes vai uzlabošanas</t>
    </r>
    <r>
      <rPr>
        <b/>
        <vertAlign val="superscript"/>
        <sz val="9"/>
        <color indexed="10"/>
        <rFont val="Arial"/>
        <family val="2"/>
        <charset val="186"/>
      </rPr>
      <t>4</t>
    </r>
  </si>
  <si>
    <t>Trīs gadus pēc projekta    īstenošanas                                                FI'15</t>
  </si>
  <si>
    <r>
      <t>Pilnu procesu norišu reižu skaits IS</t>
    </r>
    <r>
      <rPr>
        <b/>
        <vertAlign val="superscript"/>
        <sz val="8"/>
        <color indexed="10"/>
        <rFont val="Arial"/>
        <family val="2"/>
        <charset val="186"/>
      </rPr>
      <t>5</t>
    </r>
  </si>
  <si>
    <t>E-iepirkumu sistēma</t>
  </si>
  <si>
    <t>Preču katalogu pieprasījumi (apskates un pirkumi)</t>
  </si>
  <si>
    <t>"Valsts kases tiešsaistes datu apmaiņas sistēmas pilnveidošana"
Nr.3DP/3.2.2.1.1/10/IPIA/CFLA/001/002</t>
  </si>
  <si>
    <t>Valsts kases ārējā interneta vietnē integrētā lietotāju saskarne, ar kuras palīdzību jebkurš maksātājs, var pārliecināties, ka veiktais maksājums ir ieskaitīts valsts budžetā, ir lietotāju pieprasīta. Pieprasījumu skaits, kas pārsniedz plānoto, liecina, ka saskarnes lietošana ir noderīga lietotājiem, kuri vēlas saņemt atbildi par to, vai maksājums ir saņemts valsts budžetā.</t>
  </si>
  <si>
    <t>Budžeta elektronisko norēķinu sistēmā  eKase ieviestās lietotāju saskarnes, ar kuras palīdzību iespējams veikt maksājumu meklēšanu un saņemt pieprasītos datus tiešsaistē, lietojums ir ar pieaugošu tendenci un atšķiras no plānotā. Lietotāju un datu pieprasījuma pieaugums skaidrojams ar risinājuma ērtumu, kā arī ar datu izgūšanas operativitāti iestādei un lietotājam.</t>
  </si>
  <si>
    <t xml:space="preserve">Salīdzinot plānotos rādītājus ar faktiskajiem, vērojama pozitīva tendence, kas norāda uz Tiešsaistes datu apmaiņas risinājuma moduļa izmantošanas augošo pieprasījumu. Lietotāji novērtē saskarnes sniegtās priekšrocības, jo tās izmantošana nodrošina iespēju samazināt maksājumu datu apstrādei un pieprasīšanai patērēto laiku. </t>
  </si>
  <si>
    <t xml:space="preserve"> „Robežapsardzības informācijas sistēmas „RAIS 2009” izstrāde” (Nr.3DP/3.2.2.1.1/09/IPIA/ IUMEPLS/024)</t>
  </si>
  <si>
    <t>12.08.2016.</t>
  </si>
  <si>
    <t>Vienu gadu pēc projekta īstenošanas
(23.09.2015.-23.09.2016.)</t>
  </si>
  <si>
    <t>Divus gadus pēc projekta īstenošanas
(23.09.2016.-23.09.2017.)</t>
  </si>
  <si>
    <t>Trīs gadus pēc projekta īstenošanas
(23.09.2017.-23.09.2018.)</t>
  </si>
  <si>
    <t>Četrus gadus pēc projekta īstenošanas
(23.09.2018.-23.09.2019.)</t>
  </si>
  <si>
    <t>Piecus gadus pēc projekta īstenošanas
(23.09.2019.-23.09.2020.)</t>
  </si>
  <si>
    <t>Pierobežas joslas speciālo caurlaižu pieteikšana un saņemšana</t>
  </si>
  <si>
    <t xml:space="preserve">Sakarā ar strauju e-tehnoloģiju attīstību pēdējo gadu laikā e-pakalpojuma lietotāju aktivitāte 2016.gadā pārsniedza prognozi (kas bija veikta 2012.gadā) </t>
  </si>
  <si>
    <t>Pieprasījumu, ierosinājumu un sūdzību apstrāde</t>
  </si>
  <si>
    <t>Sakarā ar strauju e-tehnoloģiju attīstību pēdējo gadu laikā e-pakalpojuma lietotāju aktivitāte 2016.gadā pārsniedza prognozi (kas bija veikta 2012.gadā)</t>
  </si>
  <si>
    <t>Aktuāla informācija par rindām uz robežas un prognoze</t>
  </si>
  <si>
    <t xml:space="preserve">Informācija par rindām ir redzama VRS mājas lapā, līdz ar to, katrs VRS mājas lapas apmeklējums tiek uzskaitīts kā sniegtais e-pakalpojums </t>
  </si>
  <si>
    <t>Robežapsardzes informācijas sistēma "RAIS 2009"</t>
  </si>
  <si>
    <t>Incidentu pārvaldība</t>
  </si>
  <si>
    <t>Rādītāja pārpilde radusies sakarā ar nelegālās imigrācijas gadijumu strauju palielināšanos</t>
  </si>
  <si>
    <t>Norīkojumu pārvaldība</t>
  </si>
  <si>
    <t>Ārzemnieku uzturēšanas režīma kontrole</t>
  </si>
  <si>
    <t>Pārskati un statistika (diennakts ziņojuma informācijas sagatavošana, periodisko atskaišu sagatavošana, speciālie pārskati)</t>
  </si>
  <si>
    <t>Plānošana (mēneša maiņu grafika sastādīšana, starptautisko aktivitāšu pārvaldība u.c.)</t>
  </si>
  <si>
    <t xml:space="preserve">Rādītāja pārpilde radusies sakarā ar amatpersonu norīkošanu un pārvietošanu uz dažādām VRS struktūrvienībām (sakarā ar pastiprinātas robežkontroles ieviešanu un robežkontroles atjaunošanas uz iekšējām robežām scenāriju pārbaudēm)  grafikus vajadzēja precizēt katru mēnesī vairākas reizes. Līdz ar to grafiku sastādīšanas reižu skaits pārsniedzis plānoto. </t>
  </si>
  <si>
    <t>1.pielikums</t>
  </si>
  <si>
    <t>Digitālās bibliotēkas izveide - 2.kārta, id.nr. 3DP/3.2.2.1.1./08/IPIA/IUMEPLS/010</t>
  </si>
  <si>
    <t>Elektronisko pakalpojumu izmantošanas rādītāji- plāns</t>
  </si>
  <si>
    <t>Piezīmes</t>
  </si>
  <si>
    <t>Trīs gadus pēc projekta īstenošanas 01.06.2015.-30.05.2016.</t>
  </si>
  <si>
    <t xml:space="preserve"> Grāmatu elektroniska meklēšana, pasūtīšana un lasīšana</t>
  </si>
  <si>
    <t>plānots</t>
  </si>
  <si>
    <t>faktiskais</t>
  </si>
  <si>
    <t>Latvijas periodikas tekstu lietojumi elektroniskajā vidē</t>
  </si>
  <si>
    <t>Elektroniskā kopkataloga izmantojamība</t>
  </si>
  <si>
    <t xml:space="preserve">Jau sākotnēji plānu izveides procesā ar VARAM tika saskaņots, ka šim e-pakalpojuma nav iespējams izmērīt lietotāju pieprasījuma izmaiņas. Projekta ietvaros tika veikta kataloga kartīšu retrokonversija jeb digitalizācija un ievietošana ALEPH Nacionālās bibliogrāfijas katalogā (https://kopkatalogs.lv/F/?func=file&amp;file_name=base-list-nb&amp;con_lng=LAV)  kopā 600 000 ierakstu, kas ir tikai neliela daļa no šajā datu bāzē esošajiem 3 650 000  ierakstiem. Projektā veiktā aktivitāte uzlaboja kataloga izmantojamību, tomēr nav iespējams  noteikt cik lielā mērā tas mainīja sistēmas izmantošanas rādītājus, tādēļ iekļaujam kopējos datu bāzes izmantošanas rādītājus. </t>
  </si>
  <si>
    <t>Latvijas kultūrvēsturisko tīmekļa vietņu arhīvs</t>
  </si>
  <si>
    <t>Grāmatu un Periodikas attēlu materiālu segmentēšanas un apstrādes informācijas sistēma</t>
  </si>
  <si>
    <t>Segmentēto lapaspušu skaits</t>
  </si>
  <si>
    <t xml:space="preserve">Digitalizācijas darbus - gan grāmatu un laikrakstu skenēšanu, gan segmentēšanu veic Digitalizācijas sektora darbinieki atbilstoši LNB gada plānam un prioritātēm. Attiecīgajā pārskata periodā vairāk veikti skenēšanas darbi, līdz ar ko segmentēto lapaspušu apjoms ir mazāks nekā prognozēts šajā plānā. </t>
  </si>
  <si>
    <t>Informācijas sistēma elektronisko grāmatu un periodisko izdevumu e-pakalpojuma saskarnes nodrošināšanai</t>
  </si>
  <si>
    <t>Aplūkoto lapaspušu skaits</t>
  </si>
  <si>
    <t>Neskatoties uz to, ka lietotāju skaits ir mazās nekā prognozēts, tomēr aplūkoto lapaspušu skaits (pilnu procesu norišu reižu skaits) pārsniedz prognozēto. Šada proporcija liecina to, ka vidējais viena lietotāja uzturēšanās laiks sistēmā un aplūkoto lapaspušu skaits ir lielāks nekā tas vidēji ir informācijas sistēmās. Konkrēti vidējais viena lietotāja uzturēšanās laiks sistēmā ir 14 minūtes, kas liecina par kvalitatīvu resursu izmantošanu.</t>
  </si>
  <si>
    <t>Digitālo objektu kolekciju veidošanas un pārvaldības sistēma</t>
  </si>
  <si>
    <t>3.3.</t>
  </si>
  <si>
    <t>Izveidoto kolekciju skaits</t>
  </si>
  <si>
    <t>Attiecīgajā periodā turpinājām viedots 6 attēlu kolekcijas - "Portreti", "Atklātnes", "PLakāti", "Ekslibri", "Estampi", "Grafika". Darbs pie kolekciju izveides atkarīgs no saturiski atbildīgo LNB darbinieku resursu pieejamības un nav saistīts ar attiecīgās IS iespējām/problēmām. Kolekciju publiskošana iecerēta 2017.gadā. Turpinās darbs arī pie esošo audio kolekciju pilnīgošanas un apjoma.</t>
  </si>
  <si>
    <t>Nacionālā krājuma rasmošanas risinājums</t>
  </si>
  <si>
    <t>4.4.</t>
  </si>
  <si>
    <t>Rasmoto tīmekļa vietņu skaits</t>
  </si>
  <si>
    <t>Specializēto kolekciju atrādīšanas risinājums</t>
  </si>
  <si>
    <t>5.5.</t>
  </si>
  <si>
    <r>
      <rPr>
        <vertAlign val="superscript"/>
        <sz val="10"/>
        <color indexed="8"/>
        <rFont val="Times New Roman"/>
        <family val="1"/>
        <charset val="186"/>
      </rPr>
      <t>5</t>
    </r>
    <r>
      <rPr>
        <sz val="10"/>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indexed="8"/>
        <rFont val="Times New Roman"/>
        <family val="1"/>
        <charset val="186"/>
      </rPr>
      <t xml:space="preserve">Ja informācijas sistēma pirms projekta īstenošanas netika izstrādāta,  kā sākotnējā rādītāja vērtība jānorāda "0".
</t>
    </r>
    <r>
      <rPr>
        <vertAlign val="superscript"/>
        <sz val="10"/>
        <color indexed="8"/>
        <rFont val="Times New Roman"/>
        <family val="1"/>
        <charset val="186"/>
      </rPr>
      <t>6</t>
    </r>
    <r>
      <rPr>
        <sz val="10"/>
        <color indexed="8"/>
        <rFont val="Times New Roman"/>
        <family val="1"/>
        <charset val="186"/>
      </rPr>
      <t xml:space="preserve"> IS izmantošanas rādītājs - rādītājs vai vairāki galvenie rādītāji, kuri raksturo informācijas sistēmas izmantošanu, piemēram, nosūtītas elektroniskās vēstules.</t>
    </r>
  </si>
  <si>
    <t>Pieaudzis ievadāmo datu apjoms</t>
  </si>
  <si>
    <t>Pieaudzis izdoto dokumentu apjoms</t>
  </si>
  <si>
    <t>Pieaudzis apmeklējumu skaits</t>
  </si>
  <si>
    <t>Pieaudzis darbinieku skaits,kas lieto sstēmu</t>
  </si>
  <si>
    <t>Iesniegums VDI un VDI atbildes saņemšana</t>
  </si>
  <si>
    <t>VDI amatpersonas lēmuma apstrīdēšana</t>
  </si>
  <si>
    <t>VDI izdoto administratīvo aktu darba devējiem par konstatētajiem pārkāpumiem saņemšana</t>
  </si>
  <si>
    <t>Darba devēja paziņojums par novērstajiem pārkāpumiem</t>
  </si>
  <si>
    <t>Informācijas saņemšana no citām valsts institūcijām par iespējamiem pārkāpumiem VDI kompetences jomā</t>
  </si>
  <si>
    <t>VDI atļauja bērnu nodarbināšanai</t>
  </si>
  <si>
    <t>Izziņa par darba tiesību būtiskiem pārkāpumiem</t>
  </si>
  <si>
    <t>Paziņojums par notikušu nelaimes gadījumu darbā</t>
  </si>
  <si>
    <t>Darba devēja sastādītā izmeklēšanas akta/atzinuma par notikušu nelaimes gadījumu darbā iesniegšana</t>
  </si>
  <si>
    <t>VDI sastādītā izmeklēšanas akta/atzinuma par notikušu nelaimes gadījumu darbā saņemšana</t>
  </si>
  <si>
    <t>Paziņojums par kriminālprocesa ierosināšanu, ierosināšanas atteikumu vai izbeigšanu</t>
  </si>
  <si>
    <t>Ārstniecības personas/iestādes paziņojuma par cietušo nelaimes gadījumā darbā sniegšana</t>
  </si>
  <si>
    <t>Izziņa par veselības traucējumu smaguma pakāpi nelaimes gadījumā darbā</t>
  </si>
  <si>
    <t>Darba vietas higiēniskais raksturojums</t>
  </si>
  <si>
    <t>Ziņojums par arodslimības gadījumu</t>
  </si>
  <si>
    <t>Atzinums par nodarbinātā veselības un drošības apdraudējuma faktu darbā</t>
  </si>
  <si>
    <t>VDI Informācijas sistēma (IS)</t>
  </si>
  <si>
    <t>Lietvedības apakšsistēma*</t>
  </si>
  <si>
    <t xml:space="preserve">Skaidrojumi </t>
  </si>
  <si>
    <t>"Sociālās apdrošināšanas informācijas sistēmas pilnveidošana", 3DP/3.2.2.1.1/09/IPIA/RAPLM/026</t>
  </si>
  <si>
    <r>
      <t>Pakalpojuma pieprasījumu skaits un lietotāju skaits pirms e-pakalpojuma izstrādes projekta ietvaros</t>
    </r>
    <r>
      <rPr>
        <b/>
        <vertAlign val="superscript"/>
        <sz val="10"/>
        <rFont val="Times New Roman"/>
        <family val="1"/>
        <charset val="186"/>
      </rPr>
      <t>1</t>
    </r>
  </si>
  <si>
    <r>
      <t xml:space="preserve">Vienu gadu pēc projekta īstenošanas </t>
    </r>
    <r>
      <rPr>
        <b/>
        <sz val="10"/>
        <color indexed="10"/>
        <rFont val="Times New Roman"/>
        <family val="1"/>
        <charset val="186"/>
      </rPr>
      <t>(2012.gads)</t>
    </r>
  </si>
  <si>
    <r>
      <t>Divus gadus pēc projekta īstenošanas</t>
    </r>
    <r>
      <rPr>
        <b/>
        <sz val="10"/>
        <color indexed="10"/>
        <rFont val="Times New Roman"/>
        <family val="1"/>
        <charset val="186"/>
      </rPr>
      <t xml:space="preserve"> (2013.gads)</t>
    </r>
  </si>
  <si>
    <r>
      <t xml:space="preserve">Trīs gadus pēc projekta īstenošanas </t>
    </r>
    <r>
      <rPr>
        <b/>
        <sz val="10"/>
        <color indexed="10"/>
        <rFont val="Times New Roman"/>
        <family val="1"/>
        <charset val="186"/>
      </rPr>
      <t>(2014.gads)</t>
    </r>
  </si>
  <si>
    <r>
      <t xml:space="preserve">Četrus gadus pēc projekta īstenošanas </t>
    </r>
    <r>
      <rPr>
        <b/>
        <sz val="10"/>
        <color indexed="10"/>
        <rFont val="Times New Roman"/>
        <family val="1"/>
        <charset val="186"/>
      </rPr>
      <t>(2015.gads)</t>
    </r>
  </si>
  <si>
    <r>
      <t xml:space="preserve">Piecus gadus pēc projekta īstenošanas </t>
    </r>
    <r>
      <rPr>
        <b/>
        <sz val="10"/>
        <color indexed="10"/>
        <rFont val="Times New Roman"/>
        <family val="1"/>
        <charset val="186"/>
      </rPr>
      <t>(2016.gada 1.pusgads)</t>
    </r>
  </si>
  <si>
    <r>
      <t>e-pakalpojumu lietotāju skaits</t>
    </r>
    <r>
      <rPr>
        <b/>
        <vertAlign val="superscript"/>
        <sz val="9"/>
        <rFont val="Times New Roman"/>
        <family val="1"/>
        <charset val="186"/>
      </rPr>
      <t>2</t>
    </r>
  </si>
  <si>
    <r>
      <t>Kopējais lietotāju skaits</t>
    </r>
    <r>
      <rPr>
        <b/>
        <vertAlign val="superscript"/>
        <sz val="9"/>
        <rFont val="Times New Roman"/>
        <family val="1"/>
        <charset val="186"/>
      </rPr>
      <t>3</t>
    </r>
  </si>
  <si>
    <t>E-pakalpojums "Informācijas par prognozējamo vecuma pensijas apmēru"</t>
  </si>
  <si>
    <t>n/a</t>
  </si>
  <si>
    <r>
      <t>Informācijas sistēmas vai pārvaldes procesu izmantošanas rādītāji pirms projekta informācijas sistēmas izstrādes vai uzlabošanas</t>
    </r>
    <r>
      <rPr>
        <b/>
        <vertAlign val="superscript"/>
        <sz val="10"/>
        <rFont val="Times New Roman"/>
        <family val="1"/>
        <charset val="186"/>
      </rPr>
      <t>4</t>
    </r>
  </si>
  <si>
    <r>
      <t>Pilnu procesu norišu reižu skaits IS</t>
    </r>
    <r>
      <rPr>
        <b/>
        <vertAlign val="superscript"/>
        <sz val="9"/>
        <rFont val="Times New Roman"/>
        <family val="1"/>
        <charset val="186"/>
      </rPr>
      <t>5</t>
    </r>
  </si>
  <si>
    <t>Sociālās apdrošināšanas informācijas sistēma (SAIS)</t>
  </si>
  <si>
    <r>
      <t>Pakalpojuma piešķiršana</t>
    </r>
    <r>
      <rPr>
        <b/>
        <vertAlign val="superscript"/>
        <sz val="10"/>
        <rFont val="Times New Roman"/>
        <family val="1"/>
        <charset val="186"/>
      </rPr>
      <t>6</t>
    </r>
  </si>
  <si>
    <r>
      <rPr>
        <vertAlign val="superscript"/>
        <sz val="10"/>
        <rFont val="Times New Roman"/>
        <family val="1"/>
        <charset val="186"/>
      </rPr>
      <t>1</t>
    </r>
    <r>
      <rPr>
        <sz val="10"/>
        <rFont val="Times New Roman"/>
        <family val="1"/>
        <charset val="186"/>
      </rPr>
      <t xml:space="preserve"> Ja elektroniskais pakalpojums pirms projekta īstenošanas netika izstrādāts,  kā sākotnējā rādītāja vērtība jānorāda "0".</t>
    </r>
  </si>
  <si>
    <r>
      <rPr>
        <vertAlign val="superscript"/>
        <sz val="10"/>
        <rFont val="Times New Roman"/>
        <family val="1"/>
        <charset val="186"/>
      </rPr>
      <t>2</t>
    </r>
    <r>
      <rPr>
        <sz val="10"/>
        <rFont val="Times New Roman"/>
        <family val="1"/>
        <charset val="186"/>
      </rPr>
      <t xml:space="preserve"> lietotājs var būt fiziska un jurdiska persona, t.sk. iestāde.</t>
    </r>
  </si>
  <si>
    <r>
      <rPr>
        <vertAlign val="superscript"/>
        <sz val="10"/>
        <rFont val="Times New Roman"/>
        <family val="1"/>
        <charset val="186"/>
      </rPr>
      <t>3</t>
    </r>
    <r>
      <rPr>
        <sz val="10"/>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</si>
  <si>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rFont val="Times New Roman"/>
        <family val="1"/>
        <charset val="186"/>
      </rPr>
      <t>4</t>
    </r>
    <r>
      <rPr>
        <sz val="10"/>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</si>
  <si>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rFont val="Times New Roman"/>
        <family val="1"/>
        <charset val="186"/>
      </rPr>
      <t>5</t>
    </r>
    <r>
      <rPr>
        <sz val="10"/>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rFont val="Times New Roman"/>
        <family val="1"/>
        <charset val="186"/>
      </rPr>
      <t>Ja informācijas sistēma pirms projekta īstenošanas netika izstrādāta,  kā sākotnējā rādītāja vērtība jānorāda "0".</t>
    </r>
  </si>
  <si>
    <r>
      <rPr>
        <vertAlign val="superscript"/>
        <sz val="10"/>
        <rFont val="Times New Roman"/>
        <family val="1"/>
        <charset val="186"/>
      </rPr>
      <t>6</t>
    </r>
    <r>
      <rPr>
        <sz val="10"/>
        <rFont val="Times New Roman"/>
        <family val="1"/>
        <charset val="186"/>
      </rPr>
      <t xml:space="preserve"> IS izmantošanas rādītājs - rādītājs vai vairāki galvenie rādītāji, kuri raksturo informācijas sistēmas izmantošanu, piemēram, nosūtītas elektroniskās vēstules.</t>
    </r>
  </si>
  <si>
    <t>19.08.2016.</t>
  </si>
  <si>
    <t>E-pakalpojuma nosaukums</t>
  </si>
  <si>
    <t>N/A</t>
  </si>
  <si>
    <t>Valsts informācijas sistēmas darbam ar Eiropas Savienības dokumentiem kontekstā nav e-pakalpojumu</t>
  </si>
  <si>
    <t>Valsts informācijas sistēma darbam ar Eiropas Savienības dokumentiem</t>
  </si>
  <si>
    <t>Informācija par sistēmas izmantošanu tiek sniegta, aizpildot informāciju par IS izmantošanas rādītājiem</t>
  </si>
  <si>
    <t>Sistēmā apstrādāto ES DV dokumentu skaits</t>
  </si>
  <si>
    <t>Ņemot vērā, ka ESVIS izmantošana iestādēs tiek uzsākta pakāpeniski, atbilstoši Valsts sekretāru sanāksmēs pieņemtiem lēmumiem, vienu gadu pēc projekta īstenošanas šis process iestādēs pamatā vēl notiek ārpus sistēmas un tā ieviešana sistēmā paredz virkni izmaiņu iestāžu procesos, pie kuriem tiek pakāpeniski strādāts.
Attiecībā uz kopējo pilnu procesu norišu reižu skaitu, VRAA kā sistēmas pārzinis nevar sniegt informāciju, jo procesi notiek iestādēs ārpus sistēmas.</t>
  </si>
  <si>
    <t>Sistēmā apstrādāto Vispārpieejamo/Limite ES dokumentu skaits</t>
  </si>
  <si>
    <t>Ņemot vērā, ka ESVIS izmantošana iestādēs tiek uzsākta pakāpeniski, atbilstoši Valsts sekretāru sanāksmēs pieņemtiem lēmumiem, vienu gadu pēc projekta īstenošanas šis process iestādēs vēl var notikt ārpus sistēmas.
Attiecībā uz kopējo pilnu procesu norišu reižu skaitu, VRAA kā sistēmas pārzinis nevar sniegt informāciju, jo procesi notiek iestādēs ārpus sistēmas.</t>
  </si>
  <si>
    <t>Pabeigti biznesa procesi - Nacionālās pozīcijas izstrāde</t>
  </si>
  <si>
    <t>Attiecībā uz kopējo pilnu procesu norišu reižu skaitu, VRAA kā sistēmas pārzinis nevar sniegt informāciju, jo procesi var notiek iestādēs arī ārpus sistēmas.</t>
  </si>
  <si>
    <t>Pabeigti biznesa procesi -sagatavotas COREPER instrukcijas</t>
  </si>
  <si>
    <t>Šis process Latvijā netika izmantots Latvijas Prezidentūras ES laikā līdz 2016.gada jūlijam. Atbilstoši  Vecāko amatpersonu sanāksmes lēmumam tas tika uzsākts tikai no 2016.gada septembra. Ņemot vērā, ka ESVIS izmantošana iestādēs tiek uzsākta pakāpeniski, atbilstoši Valsts sekretāru sanāksmēs pieņemtiem lēmumiem, vienu gadu pēc projekta īstenošanas šis process iestādēs vēl var notikt ārpus sistēmas.
Attiecībā uz kopējo pilnu procesu norišu reižu skaitu, VRAA kā sistēmas pārzinis nevar sniegt informāciju, jo procesi var notiek iestādēs arī ārpus sistēmas.</t>
  </si>
  <si>
    <t>Pabeigti biznesa procesi -sagatavoti Nozaru darba grupu dienesta ziņojumi</t>
  </si>
  <si>
    <t>Ņemot vērā, ka ESVIS izmantošana iestādēs tiek uzsākta pakāpeniski, atbilstoši Valsts sekretāru sanāksmēs pieņemtiem lēmumiem, vienu gadu pēc projekta īstenošanas šis process iestādēs vēl var notikt ārpus sistēmas.
Attiecībā uz kopējo pilnu procesu norišu reižu skaitu, VRAA kā sistēmas pārzinis nevar sniegt informāciju, jo procesi var notiek iestādēs arī ārpus sistēmas.</t>
  </si>
  <si>
    <t>Pabeigti biznesa procesi - -sagatavoti COREPER dienesta ziņojumi</t>
  </si>
  <si>
    <t>Ņemot vērā, ka ESVIS izmantošana iestādēs tiek uzsākta pakāpeniski, atbilstoši Valsts sekretāru sanāksmēs pieņemtiem lēmumiem, vienu gadu pēc projekta īstenošanas šis process iestādēs vēl var notikt ārpus sistēmas.
Attiecībā uz kopējo pilnu procesu norišu reižu skaitu, VRAA kā sistēmas pārzinis nevar sniegt informāciju, jo procesi var notiek iestādēs arī ārpus sistēmas.
Piezīme: sistēmā process tiek definēts kā "Instrukcija ES padomes darba grupai".</t>
  </si>
  <si>
    <t xml:space="preserve">Pabeigti biznesa procesi - EK sagatavoto dokumentu projektu apstrādes process (COM priekšlikumi) </t>
  </si>
  <si>
    <t>Šī rādītāja skaitlisko apmēru ietekmē Eiropas komisijas sagatavoto dokumentu projektu apjoms, jo šai procesā tikai par tiem var sniegt priekšlikums.  Rādītāja plānotais apmērs tika noteikts, ņemot vērā Ārlietu ministrijas iepriekšējo gadu pieredzi ar Eiropas komisijas sagatavoto dokumentu projektu apjomu. Šis apjoms katru gadu var atšķirties, tai skaitā, arī vairāk par +/- 10%.</t>
  </si>
  <si>
    <t>„Valsts informācijas sistēmas darbam ar Eiropas Savienības dokumentiem izveidošana” 
Nr. 3DP/3.2.2.1.1/12/IPIA/CFLA/006</t>
  </si>
  <si>
    <t>"VALSTS PĀRBAUDĪJUMU INFORMĀCIJAS SISTĒMAS 2.KĀRTA" (3DP/3.2.2.1.1/09/IPIA/IUMEPLS/020)</t>
  </si>
  <si>
    <t>Izglītojamo reģistrēšana valsts pārbaudījumiem</t>
  </si>
  <si>
    <t>Nepieciešams koriģēt plānu, pārceļot rezultatīvos rādītājus uz 3.gadu pēc projektu īstenošanas, ņemot vērā, ka centralizēto eksāmenu organizēšanas process ilgst 2 gadus, kā rezultātā e-pakalpojuma rādītājus var fiksēt tikai 3. gadā.</t>
  </si>
  <si>
    <t>Valsts pārbaudījumu rezultātu sniegšana elektroniski</t>
  </si>
  <si>
    <t>Statistikas informācijas analīze par valsts pārbaudījumu rezultātiem</t>
  </si>
  <si>
    <t>Informācijas sistēma (IS)</t>
  </si>
  <si>
    <t>Pieteikumu skaits valsts pārbaudījumiem</t>
  </si>
  <si>
    <t>Elektroniski apstrādāto valsts pārbaudījumu veidlapu skaits</t>
  </si>
  <si>
    <t>Elektroniski organizēto valsts pārbaudījumu skaits</t>
  </si>
  <si>
    <t>"Valsts izglītības informācijas sistēmas 2.kārta" (3DP/3.2.2.1.1/08/IPIA/IUMEPLS/002)</t>
  </si>
  <si>
    <t>Informācijas sniegšana par izglītības procesu (ar skolu Portāla starpniecību (jebkurš portāls, kurš ir saistīts ar izglītību, IZM interpretācijā ir skolu portāls))</t>
  </si>
  <si>
    <t>Informācijas sniegšana par nemācošiem bērniem</t>
  </si>
  <si>
    <t>Informācijas sniegšana par mācību programmu licencēšanu un akreditāciju, un izglītības iestāžu akreditāciju</t>
  </si>
  <si>
    <t>Izglītojamo sasniegumu informācijas sniegšana augstskolu vienotai uzņemšanas sistēmai</t>
  </si>
  <si>
    <t>Galveno izglītības sistēmas biznesa procesu veikšana (izglītojamo un pedagogu uzskaite, pedagogu tarifikācija, izglītības dokumentu reģistrācija u.c.)</t>
  </si>
  <si>
    <t>VALSTS ZEMES DIENESTA ĢEOTELPISKO DATU ĢEOTELPISKĀS INFORMĀCIJAS SISTĒMAS IZVEIDE
ID Nr.3DP/3.2.2.1.1/08/IPIA/IUMEPLS/06</t>
  </si>
  <si>
    <t>Datu atlase un izvade par konkrētiem objektiem vai apgabaliem pēc definētiem parametriem</t>
  </si>
  <si>
    <r>
      <t xml:space="preserve">220
</t>
    </r>
    <r>
      <rPr>
        <b/>
        <sz val="9"/>
        <color theme="1"/>
        <rFont val="Times New Roman"/>
        <family val="1"/>
        <charset val="186"/>
      </rPr>
      <t>500</t>
    </r>
  </si>
  <si>
    <r>
      <t xml:space="preserve">400
</t>
    </r>
    <r>
      <rPr>
        <b/>
        <sz val="9"/>
        <color theme="1"/>
        <rFont val="Times New Roman"/>
        <family val="1"/>
        <charset val="186"/>
      </rPr>
      <t>1100</t>
    </r>
  </si>
  <si>
    <r>
      <t xml:space="preserve">220
</t>
    </r>
    <r>
      <rPr>
        <b/>
        <sz val="9"/>
        <color theme="1"/>
        <rFont val="Times New Roman"/>
        <family val="1"/>
        <charset val="186"/>
      </rPr>
      <t>450</t>
    </r>
  </si>
  <si>
    <r>
      <t xml:space="preserve">300
</t>
    </r>
    <r>
      <rPr>
        <b/>
        <sz val="9"/>
        <color theme="1"/>
        <rFont val="Times New Roman"/>
        <family val="1"/>
        <charset val="186"/>
      </rPr>
      <t>500</t>
    </r>
  </si>
  <si>
    <r>
      <t xml:space="preserve">500
</t>
    </r>
    <r>
      <rPr>
        <b/>
        <sz val="9"/>
        <color theme="1"/>
        <rFont val="Times New Roman"/>
        <family val="1"/>
        <charset val="186"/>
      </rPr>
      <t>1100</t>
    </r>
  </si>
  <si>
    <r>
      <t xml:space="preserve">300
</t>
    </r>
    <r>
      <rPr>
        <b/>
        <sz val="9"/>
        <color theme="1"/>
        <rFont val="Times New Roman"/>
        <family val="1"/>
        <charset val="186"/>
      </rPr>
      <t>450</t>
    </r>
  </si>
  <si>
    <t>Pakalpojumā izveidotās atlases iespējas ir plašas, kas ļauj Nekustamā īpašuma valsts kadastra informācijas sistēmā pieejamos datus atlasīt pēc dažādiem parametriem. Ņemot vērā iepriekš minēto tiek prognozēts pieprasījumu un lietotāju skaita pieaugums arī turpmākajos gados.</t>
  </si>
  <si>
    <r>
      <rPr>
        <b/>
        <i/>
        <strike/>
        <sz val="10"/>
        <color theme="1"/>
        <rFont val="Times New Roman"/>
        <family val="1"/>
        <charset val="186"/>
      </rPr>
      <t>Tematisko karšu sagatavošana un attēlošana pēc definētiem parametriem</t>
    </r>
    <r>
      <rPr>
        <b/>
        <i/>
        <sz val="10"/>
        <color theme="1"/>
        <rFont val="Times New Roman"/>
        <family val="1"/>
        <charset val="186"/>
      </rPr>
      <t xml:space="preserve">
Valsts zemes dienesta tematisko karšu pārlūkošana</t>
    </r>
  </si>
  <si>
    <r>
      <rPr>
        <b/>
        <strike/>
        <sz val="9"/>
        <color theme="1"/>
        <rFont val="Times New Roman"/>
        <family val="1"/>
        <charset val="186"/>
      </rPr>
      <t>250</t>
    </r>
    <r>
      <rPr>
        <b/>
        <sz val="9"/>
        <color theme="1"/>
        <rFont val="Times New Roman"/>
        <family val="1"/>
        <charset val="186"/>
      </rPr>
      <t xml:space="preserve">
1000</t>
    </r>
  </si>
  <si>
    <r>
      <rPr>
        <b/>
        <strike/>
        <sz val="9"/>
        <color theme="1"/>
        <rFont val="Times New Roman"/>
        <family val="1"/>
        <charset val="186"/>
      </rPr>
      <t>250</t>
    </r>
    <r>
      <rPr>
        <b/>
        <sz val="9"/>
        <color theme="1"/>
        <rFont val="Times New Roman"/>
        <family val="1"/>
        <charset val="186"/>
      </rPr>
      <t xml:space="preserve">
500</t>
    </r>
  </si>
  <si>
    <r>
      <rPr>
        <b/>
        <strike/>
        <sz val="9"/>
        <color theme="1"/>
        <rFont val="Times New Roman"/>
        <family val="1"/>
        <charset val="186"/>
      </rPr>
      <t xml:space="preserve">250
</t>
    </r>
    <r>
      <rPr>
        <b/>
        <sz val="9"/>
        <color theme="1"/>
        <rFont val="Times New Roman"/>
        <family val="1"/>
        <charset val="186"/>
      </rPr>
      <t>500</t>
    </r>
  </si>
  <si>
    <r>
      <rPr>
        <b/>
        <strike/>
        <sz val="9"/>
        <color theme="1"/>
        <rFont val="Times New Roman"/>
        <family val="1"/>
        <charset val="186"/>
      </rPr>
      <t>300</t>
    </r>
    <r>
      <rPr>
        <b/>
        <sz val="9"/>
        <color theme="1"/>
        <rFont val="Times New Roman"/>
        <family val="1"/>
        <charset val="186"/>
      </rPr>
      <t xml:space="preserve">
1200</t>
    </r>
  </si>
  <si>
    <r>
      <rPr>
        <b/>
        <strike/>
        <sz val="9"/>
        <color theme="1"/>
        <rFont val="Times New Roman"/>
        <family val="1"/>
        <charset val="186"/>
      </rPr>
      <t>300</t>
    </r>
    <r>
      <rPr>
        <b/>
        <sz val="9"/>
        <color theme="1"/>
        <rFont val="Times New Roman"/>
        <family val="1"/>
        <charset val="186"/>
      </rPr>
      <t xml:space="preserve">
550</t>
    </r>
  </si>
  <si>
    <r>
      <rPr>
        <b/>
        <strike/>
        <sz val="9"/>
        <color theme="1"/>
        <rFont val="Times New Roman"/>
        <family val="1"/>
        <charset val="186"/>
      </rPr>
      <t xml:space="preserve">300
</t>
    </r>
    <r>
      <rPr>
        <b/>
        <sz val="9"/>
        <color theme="1"/>
        <rFont val="Times New Roman"/>
        <family val="1"/>
        <charset val="186"/>
      </rPr>
      <t>550</t>
    </r>
  </si>
  <si>
    <r>
      <t xml:space="preserve">350
</t>
    </r>
    <r>
      <rPr>
        <b/>
        <sz val="9"/>
        <color theme="1"/>
        <rFont val="Times New Roman"/>
        <family val="1"/>
        <charset val="186"/>
      </rPr>
      <t>1200</t>
    </r>
  </si>
  <si>
    <r>
      <t xml:space="preserve">350
</t>
    </r>
    <r>
      <rPr>
        <b/>
        <sz val="9"/>
        <color theme="1"/>
        <rFont val="Times New Roman"/>
        <family val="1"/>
        <charset val="186"/>
      </rPr>
      <t>550</t>
    </r>
  </si>
  <si>
    <t>Elektroniskā pakalpojuma nosaukums labots pamatojoties uz 2015.gada 16.novembrī vēstuli Nr. 2-07/1130 "Par vienošanās grozījumu Nr. 18 iesniegšanu".
Valsts zemes dienests ir izveidojis un lietotājam sniedz iespēju pārlūkot sešas tematiskās kartes bez maksas, tādējādi būtiski palielinot pakalpojuma lietotāju un interesentu skaitu, prognozējot to pieaugumu arī turpmākajos gados.</t>
  </si>
  <si>
    <r>
      <rPr>
        <b/>
        <i/>
        <strike/>
        <sz val="10"/>
        <color theme="1"/>
        <rFont val="Times New Roman"/>
        <family val="1"/>
        <charset val="186"/>
      </rPr>
      <t>VZD pakalpojumu elektronisks pasūtījums</t>
    </r>
    <r>
      <rPr>
        <b/>
        <i/>
        <sz val="10"/>
        <color theme="1"/>
        <rFont val="Times New Roman"/>
        <family val="1"/>
        <charset val="186"/>
      </rPr>
      <t xml:space="preserve">
Valsts zemes dienestā reģistrēto pasūtījumu statusu izsekošana un jaunu pasūtījumu noformēšana</t>
    </r>
  </si>
  <si>
    <r>
      <rPr>
        <b/>
        <strike/>
        <sz val="9"/>
        <rFont val="Times New Roman"/>
        <family val="1"/>
        <charset val="186"/>
      </rPr>
      <t>10000</t>
    </r>
    <r>
      <rPr>
        <b/>
        <sz val="9"/>
        <rFont val="Times New Roman"/>
        <family val="1"/>
        <charset val="186"/>
      </rPr>
      <t xml:space="preserve">
13000</t>
    </r>
  </si>
  <si>
    <r>
      <rPr>
        <b/>
        <strike/>
        <sz val="9"/>
        <rFont val="Times New Roman"/>
        <family val="1"/>
        <charset val="186"/>
      </rPr>
      <t>10000</t>
    </r>
    <r>
      <rPr>
        <b/>
        <sz val="9"/>
        <rFont val="Times New Roman"/>
        <family val="1"/>
        <charset val="186"/>
      </rPr>
      <t xml:space="preserve">
1700</t>
    </r>
  </si>
  <si>
    <r>
      <t xml:space="preserve">90000
</t>
    </r>
    <r>
      <rPr>
        <b/>
        <sz val="9"/>
        <rFont val="Times New Roman"/>
        <family val="1"/>
        <charset val="186"/>
      </rPr>
      <t>3400</t>
    </r>
  </si>
  <si>
    <t xml:space="preserve">Elektroniskā pakalpojuma nosaukums labots pamatojoties uz 2015.gada 16.novembrī vēstuli Nr. 2-07/1130 "Par vienošanās grozījumu Nr. 18 iesniegšanu".
Elektronisko pieprasījumu skaita un elektronisko pakalpojumu lietotāju skaita pieaugums skaidrojams ar to, ka datu publicēšanas un e-pakalpojumu portālā www.kadastrs.lv ir izveidots virtuālais klientu apaklpošanas cents "Mans konts", ko lietotāji arvien vairāk izmanto. "Mans konts" ir iespējams apskatīt pasūtījuma statusu, veikt apmaksu, saņemt pakalpojuma rezultātus un nodrošinot llietotājam saņemt pakalpojumu tiešsaistē, lietotājam neveidojas pasūtījums, kurš jāizseko.
Rezultatīvajā rādītājā "Kopējais lietotāju skaits" iepriekš iessniegtajos datos ir radusies tehniska rakstura kļūda. Kopējais lietotāju skaits ir mazāks par pieprasījumu skaitu, jo katrā pieprasījumā klients var veikt vairākus datu pieprasījumus.
</t>
  </si>
  <si>
    <t>Datu atlase un izvade zemes kadastrālās uzmērīšanas veicējiem, būvju  kadastrālās uzmērīšanas veicējiem un topogrāfiskās uzmērīšanas veicējiem</t>
  </si>
  <si>
    <r>
      <rPr>
        <b/>
        <strike/>
        <sz val="10"/>
        <color theme="1"/>
        <rFont val="Times New Roman"/>
        <family val="1"/>
        <charset val="186"/>
      </rPr>
      <t>25000</t>
    </r>
    <r>
      <rPr>
        <b/>
        <sz val="10"/>
        <color theme="1"/>
        <rFont val="Times New Roman"/>
        <family val="1"/>
        <charset val="186"/>
      </rPr>
      <t xml:space="preserve">
35000</t>
    </r>
  </si>
  <si>
    <r>
      <rPr>
        <b/>
        <strike/>
        <sz val="10"/>
        <color theme="1"/>
        <rFont val="Times New Roman"/>
        <family val="1"/>
        <charset val="186"/>
      </rPr>
      <t>350</t>
    </r>
    <r>
      <rPr>
        <b/>
        <sz val="10"/>
        <color theme="1"/>
        <rFont val="Times New Roman"/>
        <family val="1"/>
        <charset val="186"/>
      </rPr>
      <t xml:space="preserve">
270</t>
    </r>
  </si>
  <si>
    <t xml:space="preserve">Ir palielinājusies aktivitāte mērniecības nozarē, tādēļ arvien pieaug informācijas pieprasīšana no profesionālās darbības veicējiem,  prognozējot informācijas pieprasījumu pieaugumu arī turpmākajos gados. 
Plānotā prognoze attiecībā uz lietotāju skaitu netiks izpildīta, jo sadarbības līgumos ir pielīgts, ka viens lietotājs sagatavo informāciju visiem profesionālās darbības veicējiem sava uzņēmuma ietvaros. </t>
  </si>
  <si>
    <r>
      <rPr>
        <b/>
        <i/>
        <strike/>
        <sz val="10"/>
        <color theme="1"/>
        <rFont val="Times New Roman"/>
        <family val="1"/>
        <charset val="186"/>
      </rPr>
      <t>VZD ģeotelpisko datu vienreizēja pārlūkošana un lejupielāde</t>
    </r>
    <r>
      <rPr>
        <b/>
        <i/>
        <sz val="10"/>
        <color theme="1"/>
        <rFont val="Times New Roman"/>
        <family val="1"/>
        <charset val="186"/>
      </rPr>
      <t xml:space="preserve">
Valsts zemes dienesta ģeotelpisko datu pārlūkošana</t>
    </r>
  </si>
  <si>
    <r>
      <rPr>
        <b/>
        <strike/>
        <sz val="10"/>
        <color theme="1"/>
        <rFont val="Times New Roman"/>
        <family val="1"/>
        <charset val="186"/>
      </rPr>
      <t>8000</t>
    </r>
    <r>
      <rPr>
        <b/>
        <sz val="10"/>
        <color theme="1"/>
        <rFont val="Times New Roman"/>
        <family val="1"/>
        <charset val="186"/>
      </rPr>
      <t xml:space="preserve">
600</t>
    </r>
  </si>
  <si>
    <t xml:space="preserve">Elektroniskā pakalpojuma nosaukums labots pamatojoties uz 2015.gada 16.novembrī vēstuli Nr. 2-07/1130 "Par vienošanās grozījumu Nr. 18 iesniegšanu".  
Projekta ietvaros ir sagatavota attiecīga programmatūra, kuru izmantojot Valsts zemes dienests datu publicēšanas un e-pakalpojumu portālā www.kadastrs.lv. bez maksas publicē kadastra karti un Valsts adrešu reģistra datus. Līdz ar to tiek prognozēts, kas šajā maksas pakalpojumā informācijas pieprasījumu un lietotāju skaits  samazināsies. </t>
  </si>
  <si>
    <t>Valsts adrešu informācijas risinājums</t>
  </si>
  <si>
    <r>
      <rPr>
        <b/>
        <strike/>
        <sz val="9"/>
        <color theme="1"/>
        <rFont val="Times New Roman"/>
        <family val="1"/>
        <charset val="186"/>
      </rPr>
      <t>5000</t>
    </r>
    <r>
      <rPr>
        <b/>
        <sz val="9"/>
        <color theme="1"/>
        <rFont val="Times New Roman"/>
        <family val="1"/>
        <charset val="186"/>
      </rPr>
      <t xml:space="preserve">
3800</t>
    </r>
  </si>
  <si>
    <r>
      <rPr>
        <b/>
        <strike/>
        <sz val="9"/>
        <color theme="1"/>
        <rFont val="Times New Roman"/>
        <family val="1"/>
        <charset val="186"/>
      </rPr>
      <t>10000</t>
    </r>
    <r>
      <rPr>
        <b/>
        <sz val="9"/>
        <color theme="1"/>
        <rFont val="Times New Roman"/>
        <family val="1"/>
        <charset val="186"/>
      </rPr>
      <t xml:space="preserve">
3800</t>
    </r>
  </si>
  <si>
    <r>
      <rPr>
        <b/>
        <strike/>
        <sz val="9"/>
        <color theme="1"/>
        <rFont val="Times New Roman"/>
        <family val="1"/>
        <charset val="186"/>
      </rPr>
      <t>15000</t>
    </r>
    <r>
      <rPr>
        <b/>
        <sz val="9"/>
        <color theme="1"/>
        <rFont val="Times New Roman"/>
        <family val="1"/>
        <charset val="186"/>
      </rPr>
      <t xml:space="preserve">
3800</t>
    </r>
  </si>
  <si>
    <r>
      <rPr>
        <b/>
        <strike/>
        <sz val="9"/>
        <color theme="1"/>
        <rFont val="Times New Roman"/>
        <family val="1"/>
        <charset val="186"/>
      </rPr>
      <t>19000</t>
    </r>
    <r>
      <rPr>
        <b/>
        <sz val="9"/>
        <color theme="1"/>
        <rFont val="Times New Roman"/>
        <family val="1"/>
        <charset val="186"/>
      </rPr>
      <t xml:space="preserve">
3800</t>
    </r>
  </si>
  <si>
    <r>
      <rPr>
        <b/>
        <strike/>
        <sz val="9"/>
        <color theme="1"/>
        <rFont val="Times New Roman"/>
        <family val="1"/>
        <charset val="186"/>
      </rPr>
      <t>20000</t>
    </r>
    <r>
      <rPr>
        <b/>
        <sz val="9"/>
        <color theme="1"/>
        <rFont val="Times New Roman"/>
        <family val="1"/>
        <charset val="186"/>
      </rPr>
      <t xml:space="preserve">
90000</t>
    </r>
  </si>
  <si>
    <t>Pilnu procesu norišu reižu skaita pieagums ir skaidrojams ar adrešu datu kārtošanas pasākumiem pašvaldībās, tādējādi palielinot veikto procesu norišu reižu skaitu (transakciju skaitu Valsts adrešu reģistrā) vairāk nekā divas reizes.
Izmaiņas rezultatīvajos rādītājos tiek veiktas pamatojoties uz to, ka ir grūti prognozēt pašvaldību aktivitāti adrešu datu kārtošanā. Tiek secināts, ka plānotie rezultatīvie rādītāji netiks sasniegti, tāpēc tiek samazināts rezultatīvo rādītāju apjoms. 
Ņemot vērā, ka vēl nav pagājis pilns pārskata periods, tiek prognozēts, ka plānotā rādītāja vērtība attiecībā uz kopējo pilno procesu norišu reižu skaitu tiks sasniegta.</t>
  </si>
  <si>
    <r>
      <t>Adrešu datu reģistrēšana  un aktualizācija</t>
    </r>
    <r>
      <rPr>
        <b/>
        <vertAlign val="superscript"/>
        <sz val="10"/>
        <color rgb="FFFF0000"/>
        <rFont val="Times New Roman"/>
        <family val="1"/>
        <charset val="186"/>
      </rPr>
      <t>6</t>
    </r>
  </si>
  <si>
    <t xml:space="preserve">Valsts kadastra informācijas risinājums </t>
  </si>
  <si>
    <t>Ņemot vērā, ka vēl nav pagājis pilns pārskata periods un pamatojoties uz iepriekšējo mēnešu rādītājiem tiek secināts, ka plānotā rādītāja vērtība "Pilnu procesu norišu reižu skaits IS" un "Kopējais pilnu procesu norišu reižu skaits" tiks sasniegta.</t>
  </si>
  <si>
    <t xml:space="preserve">2.1. </t>
  </si>
  <si>
    <t>Kadastra objektu reģistrēšana un aktualizācija</t>
  </si>
  <si>
    <t>Apgrūtināto teritoriju informācijas risinājums</t>
  </si>
  <si>
    <r>
      <rPr>
        <b/>
        <strike/>
        <sz val="9"/>
        <color theme="1"/>
        <rFont val="Times New Roman"/>
        <family val="1"/>
        <charset val="186"/>
      </rPr>
      <t>10000</t>
    </r>
    <r>
      <rPr>
        <b/>
        <sz val="9"/>
        <color theme="1"/>
        <rFont val="Times New Roman"/>
        <family val="1"/>
        <charset val="186"/>
      </rPr>
      <t xml:space="preserve">
50000</t>
    </r>
  </si>
  <si>
    <r>
      <rPr>
        <b/>
        <strike/>
        <sz val="9"/>
        <color theme="1"/>
        <rFont val="Times New Roman"/>
        <family val="1"/>
        <charset val="186"/>
      </rPr>
      <t>20</t>
    </r>
    <r>
      <rPr>
        <b/>
        <sz val="9"/>
        <color theme="1"/>
        <rFont val="Times New Roman"/>
        <family val="1"/>
        <charset val="186"/>
      </rPr>
      <t xml:space="preserve">
5</t>
    </r>
  </si>
  <si>
    <r>
      <rPr>
        <b/>
        <strike/>
        <sz val="9"/>
        <color theme="1"/>
        <rFont val="Times New Roman"/>
        <family val="1"/>
        <charset val="186"/>
      </rPr>
      <t>21000</t>
    </r>
    <r>
      <rPr>
        <b/>
        <sz val="9"/>
        <color theme="1"/>
        <rFont val="Times New Roman"/>
        <family val="1"/>
        <charset val="186"/>
      </rPr>
      <t xml:space="preserve">
1000000</t>
    </r>
  </si>
  <si>
    <r>
      <rPr>
        <b/>
        <strike/>
        <sz val="9"/>
        <color theme="1"/>
        <rFont val="Times New Roman"/>
        <family val="1"/>
        <charset val="186"/>
      </rPr>
      <t>30</t>
    </r>
    <r>
      <rPr>
        <b/>
        <sz val="9"/>
        <color theme="1"/>
        <rFont val="Times New Roman"/>
        <family val="1"/>
        <charset val="186"/>
      </rPr>
      <t xml:space="preserve">
15</t>
    </r>
  </si>
  <si>
    <r>
      <rPr>
        <b/>
        <strike/>
        <sz val="9"/>
        <color theme="1"/>
        <rFont val="Times New Roman"/>
        <family val="1"/>
        <charset val="186"/>
      </rPr>
      <t>31000</t>
    </r>
    <r>
      <rPr>
        <b/>
        <sz val="9"/>
        <color theme="1"/>
        <rFont val="Times New Roman"/>
        <family val="1"/>
        <charset val="186"/>
      </rPr>
      <t xml:space="preserve">
150000</t>
    </r>
  </si>
  <si>
    <r>
      <rPr>
        <b/>
        <strike/>
        <sz val="9"/>
        <color theme="1"/>
        <rFont val="Times New Roman"/>
        <family val="1"/>
        <charset val="186"/>
      </rPr>
      <t>40</t>
    </r>
    <r>
      <rPr>
        <b/>
        <sz val="9"/>
        <color theme="1"/>
        <rFont val="Times New Roman"/>
        <family val="1"/>
        <charset val="186"/>
      </rPr>
      <t xml:space="preserve">
25</t>
    </r>
  </si>
  <si>
    <r>
      <rPr>
        <b/>
        <strike/>
        <sz val="9"/>
        <color theme="1"/>
        <rFont val="Times New Roman"/>
        <family val="1"/>
        <charset val="186"/>
      </rPr>
      <t>31000</t>
    </r>
    <r>
      <rPr>
        <b/>
        <sz val="9"/>
        <color theme="1"/>
        <rFont val="Times New Roman"/>
        <family val="1"/>
        <charset val="186"/>
      </rPr>
      <t xml:space="preserve">
175000</t>
    </r>
  </si>
  <si>
    <r>
      <rPr>
        <b/>
        <strike/>
        <sz val="9"/>
        <color theme="1"/>
        <rFont val="Times New Roman"/>
        <family val="1"/>
        <charset val="186"/>
      </rPr>
      <t>55</t>
    </r>
    <r>
      <rPr>
        <b/>
        <sz val="9"/>
        <color theme="1"/>
        <rFont val="Times New Roman"/>
        <family val="1"/>
        <charset val="186"/>
      </rPr>
      <t xml:space="preserve">
35</t>
    </r>
  </si>
  <si>
    <t>Plānotie rezultatīvie rādītāji pārskata periodā netiks sasniegti. Sākotnēji Valsts zemes dienests plānoja uzsākt darbu ar iestādēm, kuras uztur mazākā apjomā apgrūtināto teritoriju un apgrūtinājumu izraisošo objektu datus ar mērķi sasniegt plānotos rezultatīvos rādītājus. Ņemot vērā prioritāšu maiņu, šobrīd notiek intensīvs darbs ar lielākajiem datu sniedzējiem datu uzkrāšanai Apgrūtināto teritoriju informācijas sistēmā, lai nodrošinātu informācijas pieejamību ar 2017.gada 1.janvāri, ko paredz Ministru kabineta rīkojums Nr. 806 “Par konceptuālo ziņojumu "Par pasākumiem ātrdarbīgu elektronisko sakaru tīklu izvēršanas izmaksu samazināšanai"” (2014.gada 15.maijā pieņemta Eiropas Parlamenta un Padomes direktīva 2014/61/ES par pasākumiem ātrdarbīgu elektronisko sakaru tīklu izvēršanas izmaksu samazināšanai). Ņemot vērā, ka līdz 2016.gada beigām plānots parakstīt sadarbības līgumu ar pieciem lielākajiem datu sniedzējiem - A/S “Sadales tīkli” un  A/S "Latvenergo", A/S "Augstsprieguma tīkli", A/S “Latvijas elektriskie tīkli”, A/S “Daugavpils siltumtīkli”, šobrīd Valsts zemes dienests precīzu objektu skaitu nevar nosaukt, taču plānots, ka nākamajā pārskata periodā tiks reģistrēti vairāk kā  50 000 objektu ar pieaugošu tendenci.</t>
  </si>
  <si>
    <t xml:space="preserve">3.1. </t>
  </si>
  <si>
    <t>Apgrūtināto teritoriju un apgrūtinājumus izraisošo objektu reģistrēšana</t>
  </si>
  <si>
    <t>Plānotie rezultatīvie rādītāji pārskata periodā netiks sasniegti. Sākotnēji Valsts zemes dienests plānoja uzsākt darbu ar iestādēm, kuras uztur mazākā apjomā apgrūtināto teritoriju un tā izraisošo objektu datus ar mērķi sasniegt plānotos rezultatīvos rādītājus. Ņemot vērā prioritāšu maiņu, šobrīd notiek intensīvs darbs ar lielākajiem datu sniedzējiem (Latvenergo, A/S "Sadales tīkli", A/S "Augstsprieguma tīkli" u.c.) datu uzkrāšanai Apgrūtināto teritoriju informācijas sistēmā, lai nodrošinātu informācijas pieejamību ar 2017.gada 1.janvāri, ko paredz Ministru kabineta rīkojums Nr. 806 “Par konceptuālo ziņojumu "Par pasākumiem ātrdarbīgu elektronisko sakaru tīklu izvēršanas izmaksu samazināšanai"” (2014.gada 15.maijā pieņemta Eiropas Parlamenta un Padomes direktīva 2014/61/ES par pasākumiem ātrdarbīgu elektronisko sakaru tīklu izvēršanas izmaksu samazināšanai). Ņemot vērā, ka līdz 2016.gada beigām plānots parakstīt sadarbības līgumu ar A/S “Sadales tīkli” un citiem lielākajiem datu sniedzējiem, šobrīd Valsts zemes dienests precīzu objektu skaitu nevar nosaukt, taču plānots, ka nākamajā pārskata periodā tiks reģistrēti vairāk kā  50 000 objektu ar pieaugošu tendenci.</t>
  </si>
  <si>
    <t>Augstas detalizācijas topogrāfiskās informācijas centrālās datu bāzes risinājums</t>
  </si>
  <si>
    <t>Pašvaldības kā augstas detalizācijas topogrāfiskās informācijas datu turētāji ir veikušas datu kārtošanas pasākumus. Rezultātā ir veikta aktīva datu iesniegšana Valsts zemes dienestā, tādējādi faktiskā rādītāja izpilde pārsniedz plānoto rādītāja vērtību.</t>
  </si>
  <si>
    <t xml:space="preserve">4.1. </t>
  </si>
  <si>
    <t>Augstas detalizācijas topogrāfiskās informācijas saņemšana</t>
  </si>
  <si>
    <t>Vērtību zonējumu risinājums</t>
  </si>
  <si>
    <t>Plānotie rezultatīvie rādītāji sasniegti un izmaiņas 2016. - 2017.gadā nav paredzētas, jo zonu skaits ir apstiprināts 2014.gada 23.decembra Ministru kabineta noteikumos Nr. 838 "Noteikumi par kadastrālo vērtību bāzi 2016. un 2017. gadam".</t>
  </si>
  <si>
    <t xml:space="preserve">5.1. </t>
  </si>
  <si>
    <t>Vērtību zonu noteikšana</t>
  </si>
  <si>
    <t>Datu izplatīšanas risinājums INSPIRE vajadzībām</t>
  </si>
  <si>
    <t>Pamatojoties uz iepriekšējo mēnešu rādītājiem tiek secināts, ka plānotās rādītāja vērtības tiks sasniegtas noteiktajā apjomā.</t>
  </si>
  <si>
    <t xml:space="preserve">6.1. </t>
  </si>
  <si>
    <t>Datu kopu nodošana Ģeoportālam INSPIRE prasību nodrošināšanai</t>
  </si>
  <si>
    <t>Digitālo dokumentu krātuve</t>
  </si>
  <si>
    <t xml:space="preserve">7.1. </t>
  </si>
  <si>
    <t>Elektronisko dokumentu pakotnes sagatavošana saglabāšanai</t>
  </si>
  <si>
    <r>
      <rPr>
        <b/>
        <strike/>
        <sz val="9"/>
        <color theme="1"/>
        <rFont val="Times New Roman"/>
        <family val="1"/>
        <charset val="186"/>
      </rPr>
      <t>90000</t>
    </r>
    <r>
      <rPr>
        <b/>
        <sz val="9"/>
        <color theme="1"/>
        <rFont val="Times New Roman"/>
        <family val="1"/>
        <charset val="186"/>
      </rPr>
      <t xml:space="preserve">
578000</t>
    </r>
  </si>
  <si>
    <r>
      <rPr>
        <b/>
        <strike/>
        <sz val="9"/>
        <color theme="1"/>
        <rFont val="Times New Roman"/>
        <family val="1"/>
        <charset val="186"/>
      </rPr>
      <t>220</t>
    </r>
    <r>
      <rPr>
        <b/>
        <sz val="9"/>
        <color theme="1"/>
        <rFont val="Times New Roman"/>
        <family val="1"/>
        <charset val="186"/>
      </rPr>
      <t xml:space="preserve">
490</t>
    </r>
  </si>
  <si>
    <r>
      <rPr>
        <b/>
        <strike/>
        <sz val="9"/>
        <color theme="1"/>
        <rFont val="Times New Roman"/>
        <family val="1"/>
        <charset val="186"/>
      </rPr>
      <t>90000</t>
    </r>
    <r>
      <rPr>
        <b/>
        <sz val="9"/>
        <color theme="1"/>
        <rFont val="Times New Roman"/>
        <family val="1"/>
        <charset val="186"/>
      </rPr>
      <t xml:space="preserve">
533000</t>
    </r>
  </si>
  <si>
    <t>Rezultatīvo rādītāju pieaugums ir skaidrojams ar to, ka pārskata periodā ir veikta dokumentu migrācija no Pasūtījumu apstrādes informācijas sistēmas un veikta būvju kadastrālās uzmērīšanas lietu migrācija uz Digitālo dokumentu krātuvi. Papildus ir ieviesta elektronisko dokumentu plūsma, kas paredz pakalpojumu ietvaros saņemto dokumentu ievietošanu Digitālo dokumentu krātuvē.
Nākamajā plānošanas periodā tiks veikta zemes kadastrālās uzmērīšanas lietu migrācija, savukārt trešajā, ceturtajā un piektajā gadā pēc projekta īstenošanas netiks veikta papildus dokumentu migrācija, tāpēc tiek prognozēts, ka procesu norišu reižu skaits samazināsies.</t>
  </si>
  <si>
    <t>7.2.</t>
  </si>
  <si>
    <t>Elektronisko dokumentu pakotnes sagatavošana izmantošanai</t>
  </si>
  <si>
    <r>
      <rPr>
        <b/>
        <strike/>
        <sz val="9"/>
        <color theme="1"/>
        <rFont val="Times New Roman"/>
        <family val="1"/>
        <charset val="186"/>
      </rPr>
      <t>80000</t>
    </r>
    <r>
      <rPr>
        <b/>
        <sz val="9"/>
        <color theme="1"/>
        <rFont val="Times New Roman"/>
        <family val="1"/>
        <charset val="186"/>
      </rPr>
      <t xml:space="preserve">
41000</t>
    </r>
  </si>
  <si>
    <r>
      <rPr>
        <b/>
        <strike/>
        <sz val="9"/>
        <color theme="1"/>
        <rFont val="Times New Roman"/>
        <family val="1"/>
        <charset val="186"/>
      </rPr>
      <t>500</t>
    </r>
    <r>
      <rPr>
        <b/>
        <sz val="9"/>
        <color theme="1"/>
        <rFont val="Times New Roman"/>
        <family val="1"/>
        <charset val="186"/>
      </rPr>
      <t xml:space="preserve">
1400</t>
    </r>
  </si>
  <si>
    <r>
      <rPr>
        <b/>
        <strike/>
        <sz val="9"/>
        <color theme="1"/>
        <rFont val="Times New Roman"/>
        <family val="1"/>
        <charset val="186"/>
      </rPr>
      <t>90000</t>
    </r>
    <r>
      <rPr>
        <b/>
        <sz val="9"/>
        <color theme="1"/>
        <rFont val="Times New Roman"/>
        <family val="1"/>
        <charset val="186"/>
      </rPr>
      <t xml:space="preserve">
41000</t>
    </r>
  </si>
  <si>
    <r>
      <rPr>
        <b/>
        <strike/>
        <sz val="9"/>
        <color theme="1"/>
        <rFont val="Times New Roman"/>
        <family val="1"/>
        <charset val="186"/>
      </rPr>
      <t>100000</t>
    </r>
    <r>
      <rPr>
        <b/>
        <sz val="9"/>
        <color theme="1"/>
        <rFont val="Times New Roman"/>
        <family val="1"/>
        <charset val="186"/>
      </rPr>
      <t xml:space="preserve">
41000</t>
    </r>
  </si>
  <si>
    <r>
      <rPr>
        <b/>
        <strike/>
        <sz val="9"/>
        <color theme="1"/>
        <rFont val="Times New Roman"/>
        <family val="1"/>
        <charset val="186"/>
      </rPr>
      <t>101000</t>
    </r>
    <r>
      <rPr>
        <b/>
        <sz val="9"/>
        <color theme="1"/>
        <rFont val="Times New Roman"/>
        <family val="1"/>
        <charset val="186"/>
      </rPr>
      <t xml:space="preserve">
41000</t>
    </r>
  </si>
  <si>
    <t>Plānotie rezultatīvie rādītāji attiecībā uz norišu reižu skaitu plānošanas periodā netiks sasniegti. Rezultatīvo rādītāju samazinājums ir skaidrojams ar to, ka profesionālās darbības veicēji viena pieprasījuma ietvaros pieprasa un saņem dažāda veida informāciju, nepieprasot to vairākkārtīgi. Plānotais lietotāju skaits ir vairākais reizes pārsniegts, jo ir palielinājies pieprasījums pēc e-pakalpojuma "Arhīva materiāli". Ņemot vērā iepriekš minēto, rezultatīvo rādītāju izpilde turpmākajos gados tiek plānota esošajā apjomā.</t>
  </si>
  <si>
    <t xml:space="preserve">Informācijas servisi VZD datu izplatīšanai publiskās pārvaldes iestādēm </t>
  </si>
  <si>
    <t>Plānotie rezultatīvie rādītāji pārskata periodā tiks sasniegti un esošā prognoze turmākajiem gadiem netiks mainīta.</t>
  </si>
  <si>
    <t>Vienota civilstāvokļa aktu reģistrācijas informācijas sistēma Nr.3DP/3.2.2.1.1/09/IPIA/IUMRPLS/010</t>
  </si>
  <si>
    <t>02.09.2016.</t>
  </si>
  <si>
    <t>Nr. p.k.</t>
  </si>
  <si>
    <t>Pakalpojuma pieprasījumu skaits un lietotāju skaits pirms e-pakalpojuma izstrādes projekta ietvaros</t>
  </si>
  <si>
    <t>Nultajā gadu pēc projekta īstenošanas
(01.01.2013-31.12.2013.)</t>
  </si>
  <si>
    <t>Vienu gadus pēc projekta īstenošanas
(01.01.2014-31.12.2014.)</t>
  </si>
  <si>
    <t>Divus gadus pēc projekta īstenošanas
(01.01.2015-31.12.2015.)</t>
  </si>
  <si>
    <t>Trīs gadus pēc projekta īstenošanas
(01.01.2016-31.08.2016.)</t>
  </si>
  <si>
    <t>Četrus gadus pēc projekta īstenošanas
(01.01.2017-31.12.2017.)</t>
  </si>
  <si>
    <t>Piecus gadus pēc projekta īstenošanas
(01.01.2018-31.12.2018.)</t>
  </si>
  <si>
    <t>Atkārtotas dzimšanas apliecibas vai izziņas pieprasīšana</t>
  </si>
  <si>
    <t xml:space="preserve">Skaidrojums par faktisko izpildi ir sniegts Tieslietu ministrijas vēstulē </t>
  </si>
  <si>
    <t>Atkārtotas laulības apliecibas vai izziņas pieprasīšana</t>
  </si>
  <si>
    <t>Atkārtotas miršanas apliecibas vai izziņas pieprasīšana</t>
  </si>
  <si>
    <t>Statistisko datu sniegšana pēc pieprasījuma</t>
  </si>
  <si>
    <t>Reģistru ierakstos iekļauto ziņu un aktuālās informācijas sniegšana pašvaldības un valsts pārvaldes iestādēm</t>
  </si>
  <si>
    <t>Vienota civilstāvokļa aktu reģistrācijas informācijas sistēma</t>
  </si>
  <si>
    <t>Reģistrētie civilstāvokļa akti</t>
  </si>
  <si>
    <t xml:space="preserve">Izdarīti papildinājumi un labojumi civilstāvokļa aktos </t>
  </si>
  <si>
    <r>
      <t>Sagatavoti atkārtoti civilstāvokļa reģistrāciju apliecinoši dokumenti</t>
    </r>
    <r>
      <rPr>
        <b/>
        <sz val="10"/>
        <color indexed="10"/>
        <rFont val="Times New Roman"/>
        <family val="1"/>
        <charset val="186"/>
      </rPr>
      <t>*</t>
    </r>
  </si>
  <si>
    <r>
      <t xml:space="preserve">*      </t>
    </r>
    <r>
      <rPr>
        <sz val="11"/>
        <rFont val="Calibri"/>
        <family val="2"/>
        <charset val="186"/>
      </rPr>
      <t>aptuveni  10% atkārtotu civilstāvokļa reģistrāciju apliecinošu dokumentu (izziņas) joprojām tiks sagatavoti Word formātā, jo dokumentu pieprasītāji lūdz tajos ietvert ziņas no civilstāvokļa reģistriem, kas IS nav  iekļauti. No vēsturiskajiem civilstāvokļa reģistriem tiesību aktos paredzētos gadījumos tiks izsniegtas civilstāvokļa reģistru fotokopijas.</t>
    </r>
  </si>
  <si>
    <t>Pakalpojuma faktiskais izmantošanas reižu skaits ir pārsniedzis plānoto, jo izstrādātā sistēmas funkcionalitāte ir veicinājusi dokumentu pieprasīšanu un apskati no zemesgrāmatu e-arhīva. Tāpat arī ir veicināta elektroniskā arhīva papildināšana ar elektroniskajiem dokumentiem, padarot tā izmantošanu pilnvērtīgāku</t>
  </si>
  <si>
    <t>Tā kā e-lūgumu iesniegšana pilnā apmērā, likumdošanas izmaiņu dēļ, uzsākta vien 2015. gada 1. maijā uzskatām, ka šis rādītājs ir sasniegts adekvāti un norādām, ka turpmākajos gados tam ir tendence augt. Plānotais lietotāju skaits atšķiras no faktiskā, jo Zemesgrāmatu likums ierobežo personu loku, kam ir tiesības iesniegt e-lūgumus.</t>
  </si>
  <si>
    <t>Saistībā ar kvalitatīvi izstrādātu automatizētu e-pakalpojumu iespējams sniegt lielāku pakalpojuma reižu skaitu. Pakalpojuma lietotāju skaits ir saglabājies stabils.</t>
  </si>
  <si>
    <t>Līdz ar bezmaksas pakalpojuma nodrošināšanu tiešsaistes tīmekļa pakalpes režīmā dažādām valsts un pašvaldību iestādēm, ievērojami ir audzis apskatīto nodalījumu skaits no VVDZ datu izplatīšanas sistēmas. Lietotāja skaita samazinājums skaidrojams ar tiešsaistes tīmekļa pakalpju ieviešanu, kas ļauj samazināt administrētjamo lietotāju skaitu.</t>
  </si>
  <si>
    <t>Ieviešot vienoto pieteikšanos pakalpojumam (Latvija.lv) ir ievērojami atvieglota un optimizēta e-pakalpojuma izmantošana, kā rezultātā ievērojami pieaudzis tā izmantotāju skaits)</t>
  </si>
  <si>
    <t>Tieslietu ministrijas un tās padotībā esošo iestāžu arhīvu sagatavošana elektronisko pakalpojumu sniegšanai - 1.kārta" (Nr.3DP/3.2.2.1.1/09/IPIA/IUMEPLS/022)</t>
  </si>
  <si>
    <t>Daudzvalodu korpusa un mašīntulkošanas infrastruktūras izveide e-pakalpojumu pieejamības nodrošināšanai Vienošanās Nr. 3DP/3.2.2.1.1/12/IPIA/CFLA/005</t>
  </si>
  <si>
    <t xml:space="preserve">Mašīntulkošanas e-pakalpojums </t>
  </si>
  <si>
    <t xml:space="preserve">23 642 </t>
  </si>
  <si>
    <t xml:space="preserve">27 188 </t>
  </si>
  <si>
    <t xml:space="preserve">31 266 </t>
  </si>
  <si>
    <t>lietotāji= google analytics (users), pieprasījumi = MT servisa visi pieprasījumi)</t>
  </si>
  <si>
    <t>Mašīntulkošanas sistēma hugo.lv</t>
  </si>
  <si>
    <t>Hugo.lv lapas apmeklējums</t>
  </si>
  <si>
    <t>lietotāji- Google Analytics = sessions, process = pageviews</t>
  </si>
  <si>
    <t>Kultūras un atmiņas institūciju vienotās informācijas pārvaldības sistēma, 3DP/3.2.2.1.1/09/IPIA/IUMEPLS/021</t>
  </si>
  <si>
    <t>Ģerboņu attēlošana un meklēšana</t>
  </si>
  <si>
    <t>Atskaites publiskā patapinājuma atlīdzības aprēķināšanai iesniegšana</t>
  </si>
  <si>
    <t>Izmaiņas skaitā atkarīgas no bibliotēku skaita, tiek rēķināts no biliotēku iesniegtajiem datiem Kultūras kartes IS. Noteikumi MK 2007.gada 21.augusta noteikumi Nr.565 „Kārtība, kādā aprēķina, izmaksā un sadala atlīdzību par publisko patapinājumu”</t>
  </si>
  <si>
    <t>Bibliotēku skaits samazinājies, sk.komentāru augstāk.</t>
  </si>
  <si>
    <t>Latvijas Kultūras kanons</t>
  </si>
  <si>
    <t>Pieteikšanās kultūras programmu projektu finansējuma konkursiem</t>
  </si>
  <si>
    <t>Izmaiņas atkarīgas no KKF pieejamā finansējuma</t>
  </si>
  <si>
    <t>Iesniegto projektu pieteikumu vērtēšana tiešsaistē</t>
  </si>
  <si>
    <t>Ekspertu skaits nemainīgs, var mainīties iesniegto projektu skaits atkarībā no KKF pieejamā finansējuma</t>
  </si>
  <si>
    <t>Iesniegto projektu pieteikumu apstiprināšana tiešsaistē</t>
  </si>
  <si>
    <t>Piešķirto finansējumu datu publicēšana Latvijas Digitālās Kultūras Kartes portālā</t>
  </si>
  <si>
    <t>Atkarīgs no KKF iesniegto projektu pieteikumu skaita - t.i., interesenti, kas vēlas uzzināt rezultātus par pieteikumu</t>
  </si>
  <si>
    <t>Pieteikšanās nozaru ekspertu komisijas locekļa konkursam</t>
  </si>
  <si>
    <t>Mūža stipendiātu pieteikumu iesniegšana</t>
  </si>
  <si>
    <t>Kultūras informācijas vienotais meklētājs</t>
  </si>
  <si>
    <t>Personalizēts kultūras portālu lietotāju profils</t>
  </si>
  <si>
    <t>Pieteikums apmācībām kultūras iestādē</t>
  </si>
  <si>
    <t>Funkcionalitāte produkcijā, pakalpojuma iespējas plānots popularizēt līdz 2016.gada beigām</t>
  </si>
  <si>
    <t>Pieteikums vakancēm kultūras iestādē</t>
  </si>
  <si>
    <t>Informācija par vakanci tiek publicēta LDKK, pieteikšanās notiks caur NVA vakanču portālu, atkarīgs no pieejamo vakanču skaita institūcijās</t>
  </si>
  <si>
    <t>Nav iespējams izmērīt</t>
  </si>
  <si>
    <t>Pieteikums kultūras objektu pakalpojuma saņemšanai (piemēram, telpu īre u.c.)</t>
  </si>
  <si>
    <t>GPS koordināšu lejupielāde par kultūras objektiem</t>
  </si>
  <si>
    <t>IS uzbūves dēļ nav iespējams izmērīt koordināšu failu lejupielāžu skaitu</t>
  </si>
  <si>
    <t>Kultūras maršrutu meklēšana</t>
  </si>
  <si>
    <t>„Latvijas filmas bibliotēkās”</t>
  </si>
  <si>
    <t xml:space="preserve">Latvijas Digitālās Kultūras Kartes portāla piekļuves mobilās aplikācijas </t>
  </si>
  <si>
    <t>Latvijas digitālā kultūras karte</t>
  </si>
  <si>
    <t>Portāla apmeklējums</t>
  </si>
  <si>
    <t>pilns process - veiktās lapu apskates, kopējie lietotāji - apmeklējums</t>
  </si>
  <si>
    <t>Informācijas sistēmas apmeklējums</t>
  </si>
  <si>
    <t>Institūciju statistikas datu iesniegšana</t>
  </si>
  <si>
    <t>var mainīties atkarībā no institūciju skaita, kam jāiesniedz elektroniskās atskaites</t>
  </si>
  <si>
    <t>Institūciju statistikas datu apstiprināšana</t>
  </si>
  <si>
    <t>KKF projektu pieteikumu sistēma</t>
  </si>
  <si>
    <t>Pieteikumu iesniegšana, vērtēšana un apstiprināšana</t>
  </si>
  <si>
    <t>Latvijas audiovizuālo materiālu pieejamības nodrošināšana e-vidē Vienošanās Nr. 3DP/3.2.2.1.1/12/IPIA/CFLA/004/002</t>
  </si>
  <si>
    <t>Audiovizuālo materiālu katalogs un piekļuve tiešsaistē</t>
  </si>
  <si>
    <t>pieprasījums - pageviews, apmeklējumi - visitors</t>
  </si>
  <si>
    <t>Nav pilns gads - līdz 28.08.2016.</t>
  </si>
  <si>
    <t>DIVA.lv</t>
  </si>
  <si>
    <t xml:space="preserve">Informatīvais e-pakalpojums „Latvijas muzejos uzkrātais kultūrvēsturiskais mantojums” </t>
  </si>
  <si>
    <r>
      <t>Ievadīti muzeja priekšmentu apraksti NMKK</t>
    </r>
    <r>
      <rPr>
        <b/>
        <vertAlign val="superscript"/>
        <sz val="10"/>
        <color rgb="FFFF0000"/>
        <rFont val="Times New Roman"/>
        <family val="1"/>
        <charset val="186"/>
      </rPr>
      <t>6</t>
    </r>
  </si>
  <si>
    <t>Vienotās valsts arhīvu informācijas sistēmas izstrādes un ieviešanas 2.kārta 3DP/3.2.2.1.1/08/IPIA/IUMEPLS/016</t>
  </si>
  <si>
    <t>Arhīva izziņas pasūtīšana un saņemšana</t>
  </si>
  <si>
    <t>Atļaujas saņemšana darbam lasītavā</t>
  </si>
  <si>
    <t>Nav pilns pārskata gads, 10.11.2015-29.08.2016</t>
  </si>
  <si>
    <t>Dokumentu pasūtīšana darbam lasītavā</t>
  </si>
  <si>
    <t>Arhīva konsultāciju pieprasīšana un saņemšana</t>
  </si>
  <si>
    <t>Dokumentu klasifikācijas shēmu un glabāšanas termiņu saskaņošana</t>
  </si>
  <si>
    <t>9.</t>
  </si>
  <si>
    <t>Aprakstīšanas shēmas un dokumentu aprakstu izstrādāšana un saskaņošana</t>
  </si>
  <si>
    <t>10.</t>
  </si>
  <si>
    <t>Nodošanas – pieņemšanas aktu sagatavošana dokumentu nodošanai arhīvā</t>
  </si>
  <si>
    <t>11.</t>
  </si>
  <si>
    <t>Elektronisko dokumentu nodošana arhīvā</t>
  </si>
  <si>
    <t>VVAIS informācijas saņemšanas un uzglabāšanas risinājums</t>
  </si>
  <si>
    <r>
      <t>Elektronisko dokumentu pakotnes saņemšana</t>
    </r>
    <r>
      <rPr>
        <b/>
        <vertAlign val="superscript"/>
        <sz val="10"/>
        <color rgb="FFFF0000"/>
        <rFont val="Times New Roman"/>
        <family val="1"/>
        <charset val="186"/>
      </rPr>
      <t>6</t>
    </r>
  </si>
  <si>
    <t>Elektronisko dokumentu pakotnes sagatavošana saglabāšanai un izmantošanai</t>
  </si>
  <si>
    <t>VVAIS informācijas pārvaldības un piekļuves risinājums</t>
  </si>
  <si>
    <t>Institūciju uzraudzība</t>
  </si>
  <si>
    <t>Nacionālā dokumentārā mantojuma aprakstīšana arhīvā</t>
  </si>
  <si>
    <t>Valsts ģeotelpisko pamatdatu informācijas infrastruktūras izveide, 3DP/3.2.2.1.1/09/IPIA/IUMEPLS/008)</t>
  </si>
  <si>
    <t xml:space="preserve">Kopš 2013.g. ir saglabājusies tendence kas rezultējas ar nedaudz mazāku noslēgto pastāvīgo e-pakalpojumu klienta līgumu skaitu, taču joprojām pieaug šo pakalpojumu lietotāju skaits, kas varētu liecināt, ka mērniecības nozarē ir notikusi optimizācija - bijusi uzņēmumu apvienošanās, attiecīgi pieaudzis e-pakalpojumu lietotāju (darbinieku) skaits no viena uzņēmuma. Šie paši iemesli ir ietekmējuši rādītāju izpildi attiecībā uz LatPos. 
</t>
  </si>
  <si>
    <r>
      <t>Par LĢIA e-pakalpojumiem noslēgto līgumu skaits</t>
    </r>
    <r>
      <rPr>
        <b/>
        <vertAlign val="superscript"/>
        <sz val="10"/>
        <color rgb="FFFF0000"/>
        <rFont val="Times New Roman"/>
        <family val="1"/>
        <charset val="186"/>
      </rPr>
      <t>6</t>
    </r>
  </si>
  <si>
    <r>
      <t>E-pakalpojumu sniegšanas ietvaros izpildīto pieprasījumu skaits</t>
    </r>
    <r>
      <rPr>
        <b/>
        <vertAlign val="superscript"/>
        <sz val="10"/>
        <color rgb="FFFF0000"/>
        <rFont val="Times New Roman"/>
        <family val="1"/>
        <charset val="186"/>
      </rPr>
      <t>6</t>
    </r>
  </si>
  <si>
    <r>
      <t xml:space="preserve">Atjaunoto karšu lapu skaits </t>
    </r>
    <r>
      <rPr>
        <b/>
        <vertAlign val="superscript"/>
        <sz val="10"/>
        <color rgb="FFFF0000"/>
        <rFont val="Times New Roman"/>
        <family val="1"/>
        <charset val="186"/>
      </rPr>
      <t>6</t>
    </r>
  </si>
  <si>
    <r>
      <t xml:space="preserve">Laboto vai ievādīto DB ierakstu skaits </t>
    </r>
    <r>
      <rPr>
        <b/>
        <vertAlign val="superscript"/>
        <sz val="10"/>
        <color rgb="FFFF0000"/>
        <rFont val="Times New Roman"/>
        <family val="1"/>
        <charset val="186"/>
      </rPr>
      <t>6</t>
    </r>
  </si>
  <si>
    <r>
      <t xml:space="preserve">Projekta nosaukums un numurs: </t>
    </r>
    <r>
      <rPr>
        <b/>
        <sz val="12"/>
        <color theme="1"/>
        <rFont val="Times New Roman"/>
        <family val="1"/>
        <charset val="186"/>
      </rPr>
      <t>Valsts darba inspekcijas informatīvās sistēmas pilnveidošana un e-pakalpojumu ieviešana Nr.3DP/3.2.2.1.1/09/IPIA/IUMEPLS/011</t>
    </r>
  </si>
  <si>
    <t>Elektroniskā pakalpojuma nosaukums</t>
  </si>
  <si>
    <t xml:space="preserve">Divus gadus pēc projekta īstenošanas </t>
  </si>
  <si>
    <t>Elektronisko pieprasījumu skaits 2015.g.</t>
  </si>
  <si>
    <t>Kopējais pieprasījumu skaits 2015.g.</t>
  </si>
  <si>
    <t>E-pakalpojumu lietotāju skaits** 2015.g.</t>
  </si>
  <si>
    <t>Kopējais lietotāju skaits* 2015.g</t>
  </si>
  <si>
    <t>Elektronisko pieprasījumu skaits*** 2016.g.</t>
  </si>
  <si>
    <t xml:space="preserve">Kopējais pieprasījumu skaits 2016.g.  </t>
  </si>
  <si>
    <t>E-pakalpojumu lietotāju skaits 2016.g.***</t>
  </si>
  <si>
    <t>Kopējais lietotāju skaits 2016.g  *</t>
  </si>
  <si>
    <t>Planots</t>
  </si>
  <si>
    <t>2012.gada rādītāji vairs nav aktuāli, jo ir cita situācija un kopējais VDI pakalpojumu  lietotāju skaits ir mainījies, t.i. absolūtie skaitļi ir mainījušies</t>
  </si>
  <si>
    <t>Faktisks</t>
  </si>
  <si>
    <t>Skat.1.punktu</t>
  </si>
  <si>
    <t xml:space="preserve">Skat.1.punktu; Lai arī Valsts pārvaldes iekārtas likuma 54.pants paredz, ka iestādes sadarbojoties nepieciešamo informāciju sniedz elektroniskā veidā, tomēr VDI nevar uzlikt par pienākumu citām iestādēm lietot e-pakalpojumus, ja iestādes par ērtāku informācijas elektroniskās apmaiņas viedu uzskata e-pastu.  </t>
  </si>
  <si>
    <t xml:space="preserve">Skat.1.punktu; lai arī Valsts pārvaldes iekārtas likuma 54.pants paredz, ka iestādes sadarbojoties nepieciešamo informāciju sniedz elektroniskā veidā, tomēr VDI nevar uzlikt par pienākumu citām iestādēm lietot e-pakalpojumus, ja iestādes par ērtāku informācijas elektroniskās apmaiņas viedu uzskata e-pastu.  </t>
  </si>
  <si>
    <t>* Faktiskais plānā norādītais kopējais VDI pakalpojumu lietotāju skaits ir operatīvie dati par 2015.gadu (bāzes gads). Savukārt kopējais lietotāju skaits 2016.gadā provizoriski plānots, ņemot vērā 2015.gada reālos rādītājus. Plānotais rādījums ir sagatavots 2012.gadā un vairs nav aktuāls.</t>
  </si>
  <si>
    <t>** Faktiskais EP rādījums 2015.gadā. Pret bāzes gada rādītājiem tiek rēķināts pieaugums.</t>
  </si>
  <si>
    <t>*** Prognozētais EP rādījums 2016.gadā pret bāzes gada skaitļiem 11%</t>
  </si>
  <si>
    <t>VDI otrais projekta gads ir periods no 01.02.2016-01.02.2017.</t>
  </si>
  <si>
    <t>Informācijas sistēmas vai pārvaldes procesu izmantošanas rādītāji pirms projekta informācijas sistēmas izstrādes vai uzlabošanas4</t>
  </si>
  <si>
    <t>Kopējais pilnu procesu norišu reižu skaits**</t>
  </si>
  <si>
    <t>*2012.gadā sastādot plānu, tika pieņemts, ka piecu gadu periodā pēc projekta beigām, varētu prognozēt ~5% pieaugumu gada laikā, balstoties uz valsts ekonomiskās aktivitātes pieaugumu. Plānotais rādījums ir sagatavots 2012.gadā un vairs nav aktuāls.</t>
  </si>
  <si>
    <t xml:space="preserve">** Tiek pieņemts, ka kopējais pilnu procesu norišu skaits lietvedības apakšistēmā ir visi iestādes nosūtāmie dokumenti, tai skaitā tie, kas nosūtīti pa pastu </t>
  </si>
  <si>
    <r>
      <rPr>
        <b/>
        <sz val="8"/>
        <color indexed="8"/>
        <rFont val="Times New Roman"/>
        <family val="1"/>
        <charset val="186"/>
      </rPr>
      <t xml:space="preserve"> Lietotājs </t>
    </r>
    <r>
      <rPr>
        <sz val="8"/>
        <color indexed="8"/>
        <rFont val="Times New Roman"/>
        <family val="1"/>
        <charset val="186"/>
      </rPr>
      <t>var būt fiziska un jurdiska persona, t.sk. iestāde.</t>
    </r>
  </si>
  <si>
    <r>
      <rPr>
        <b/>
        <sz val="8"/>
        <rFont val="Times New Roman"/>
        <family val="1"/>
        <charset val="186"/>
      </rPr>
      <t xml:space="preserve">Kopējais lietotāju skaits </t>
    </r>
    <r>
      <rPr>
        <sz val="8"/>
        <rFont val="Times New Roman"/>
        <family val="1"/>
        <charset val="186"/>
      </rPr>
      <t>- lietotāju skaits, kas izmanto informācijas sistēmas vai pārvaldes procesus informācijas sistēmas jomā vai pakalpojumus, izmantojot projekta ietvaros radītos rezultātus, gan arī izmantojot veco kārtību, kas bija pieejama jau pirms projekta īstenošanas.</t>
    </r>
  </si>
  <si>
    <t xml:space="preserve">Informācijas sistēmas vai pārvaldes procesu izmantošanas rādītāji - rādītāji, kas raksturo informācijas sistēmu vai pārvaldes procesu informācijas sistēmas jomā izmantošanas intensitāti. </t>
  </si>
  <si>
    <r>
      <rPr>
        <b/>
        <sz val="8"/>
        <rFont val="Times New Roman"/>
        <family val="1"/>
        <charset val="186"/>
      </rPr>
      <t xml:space="preserve">Pilnu procesu norišu reižu skaits informācijas sistēmā </t>
    </r>
    <r>
      <rPr>
        <sz val="8"/>
        <color indexed="8"/>
        <rFont val="Times New Roman"/>
        <family val="1"/>
        <charset val="186"/>
      </rPr>
      <t xml:space="preserve">-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t>
    </r>
    <r>
      <rPr>
        <b/>
        <sz val="8"/>
        <color indexed="8"/>
        <rFont val="Times New Roman"/>
        <family val="1"/>
        <charset val="186"/>
      </rPr>
      <t xml:space="preserve">Kopējā </t>
    </r>
    <r>
      <rPr>
        <sz val="8"/>
        <color indexed="8"/>
        <rFont val="Times New Roman"/>
        <family val="1"/>
        <charset val="186"/>
      </rPr>
      <t xml:space="preserve">nosūtītajā vēstuļu skaitā ietilpst vēstules, kas nosūtītas gan elektroniski, gan arī papīra formātā.
</t>
    </r>
  </si>
  <si>
    <r>
      <t>Elektroniskā</t>
    </r>
    <r>
      <rPr>
        <sz val="8"/>
        <rFont val="Times New Roman"/>
        <family val="1"/>
        <charset val="186"/>
      </rPr>
      <t xml:space="preserve"> </t>
    </r>
    <r>
      <rPr>
        <b/>
        <sz val="8"/>
        <rFont val="Times New Roman"/>
        <family val="1"/>
        <charset val="186"/>
      </rPr>
      <t>pakalpojuma nosaukums</t>
    </r>
  </si>
  <si>
    <r>
      <t>Pakalpojuma pieprasījumu skaits un lietotāju skaits pirms e-pakalpojuma izstrādes projekta ietvaros</t>
    </r>
    <r>
      <rPr>
        <b/>
        <vertAlign val="superscript"/>
        <sz val="8"/>
        <color rgb="FFFF0000"/>
        <rFont val="Times New Roman"/>
        <family val="1"/>
        <charset val="186"/>
      </rPr>
      <t>1</t>
    </r>
  </si>
  <si>
    <r>
      <t>e-pakalpojumu lietotāju skaits</t>
    </r>
    <r>
      <rPr>
        <b/>
        <vertAlign val="superscript"/>
        <sz val="8"/>
        <color rgb="FFFF0000"/>
        <rFont val="Times New Roman"/>
        <family val="1"/>
        <charset val="186"/>
      </rPr>
      <t>2</t>
    </r>
  </si>
  <si>
    <r>
      <t>Kopējais lietotāju skaits</t>
    </r>
    <r>
      <rPr>
        <b/>
        <vertAlign val="superscript"/>
        <sz val="8"/>
        <color rgb="FFFF0000"/>
        <rFont val="Times New Roman"/>
        <family val="1"/>
        <charset val="186"/>
      </rPr>
      <t>3</t>
    </r>
  </si>
  <si>
    <r>
      <rPr>
        <sz val="9"/>
        <rFont val="Times New Roman"/>
        <family val="1"/>
        <charset val="186"/>
      </rPr>
      <t>Iespēja izgūt no TAPIS izziņu par kādas zemes vienības atļauto izmantošanu atbilstoši teritorijas plānojumā noteiktajam iespējams tikai no strukturēti sistēmā ievadītiem teritorijas plānojumiem vai lokālplānojumiem. Atbilstoši normatīvajos aktos noteiktajam, teritorijas plānojumu un lokālplānojumu izstrāde TAPIS vidē tika uzsākta no 2015. gada 1.maija. Teritorijas attīstības plānošanas dokumentu izstrāde ir pašvaldības pienākums atbilstoši tai pieejamo finanšu līdzekļu iespējām. Teritorijas plānojums un lokālplānojums ir pašvaldības ilgtermiņa plānošanas dokuments un to izstrādes biežumu nosaka pašvaldība, ņemot vērā attīstības priekšlikumus.  Pagaidām TAPIS vidē ir tikai pāris strukturēti dokumenti, no kuriem iespējams izgūt automātiski ģenerētu izziņu, bet plānojam, ka laika posmā līdz 2020. gadam TAPIS vidē izstrādāti teritorijas plānojumi būs pieejami praktiski visai valsts teritorijai. uz šo laiku tad arī varētu tikt izpildītas plānotās prognozes par publiski pieejamo elektronisko pakalpojumu masveida izmantošanu.</t>
    </r>
    <r>
      <rPr>
        <sz val="9"/>
        <color rgb="FFFF0000"/>
        <rFont val="Times New Roman"/>
        <family val="1"/>
        <charset val="186"/>
      </rPr>
      <t xml:space="preserve">
Saskaņā ar 08.07.2014 Ministru kabineta noteikumiem Nr.392,
 Sistēmas lietotāji izmanto sistēmu plānošanā no 2015. gada 1. maija (48.punkts).</t>
    </r>
  </si>
  <si>
    <r>
      <t>Elektroniskā</t>
    </r>
    <r>
      <rPr>
        <sz val="9"/>
        <rFont val="Times New Roman"/>
        <family val="1"/>
        <charset val="186"/>
      </rPr>
      <t xml:space="preserve"> </t>
    </r>
    <r>
      <rPr>
        <b/>
        <sz val="9"/>
        <rFont val="Times New Roman"/>
        <family val="1"/>
        <charset val="186"/>
      </rPr>
      <t>pakalpojuma nosaukums</t>
    </r>
  </si>
  <si>
    <r>
      <t>Pakalpojuma pieprasījumu skaits un lietotāju skaits pirms e-pakalpojuma izstrādes projekta ietvaros</t>
    </r>
    <r>
      <rPr>
        <b/>
        <vertAlign val="superscript"/>
        <sz val="9"/>
        <color rgb="FFFF0000"/>
        <rFont val="Times New Roman"/>
        <family val="1"/>
        <charset val="186"/>
      </rPr>
      <t>1</t>
    </r>
  </si>
  <si>
    <t xml:space="preserve">Sistēmai ar katru gadu kļūst populārāka, kā vienota vietne, kur pieejama visaptveroša informācija par dabas datiem. Sistēmu izmanto arī zemes īpašnieki kuri galvenokārt meklē informāciju par bioloģiski vērtīgajiem zālājiem un teritoriju robežām. </t>
  </si>
  <si>
    <t xml:space="preserve">Sistēmai ar katru gadu kļūst populārāka, kā vienota vietne, kur pieejama visaptveroša informācija par dabas datiem. Sistēmu izmanto pārvaldes darbinieki, sertificēti eksperti un citu iestāžu darbinieki, kuriem nepieciešama  saistoša informācija, par dabas vērtībā. </t>
  </si>
  <si>
    <t>Sistēmai ar katru gadu kļūst populārāka, kā vienota vietne, kur pieejama visaptveroša informācija par dabas datiem. Sistēma tiek papildināta ar jaunākajiem pieejamajiem dabas datiem valstī, kā arī tiek veiktas datu kvalitātes pārbaudes.</t>
  </si>
  <si>
    <t>Atbilstoši Īpaši aizsargājamo dabas teritoriju likumdošanas izmaiņām.</t>
  </si>
  <si>
    <t>Atbilstoši par mikroliegumu izveides lēmemumiem.</t>
  </si>
  <si>
    <t>dabas aizsardzības plānu datu ievade, dažādu nozares projektu datu ievade.</t>
  </si>
  <si>
    <t>dabas aizsardzības plānu datu ievade, dažādu nozares projektu datu ievade, inspektoru apsekojumi.</t>
  </si>
  <si>
    <t>dabas aizsardzības plānu datu ievade, dažādu nozares projektu datu ievade</t>
  </si>
  <si>
    <t>E-pakalpojuma pieprasījumu un lietotāju skaits pieaug, ņemot vērā VARAM, VRAA un VSAA aktivitātes, veicinot e-pakalpojumu popularitāti.</t>
  </si>
  <si>
    <t>2016.gadā pieaug Sociālās apdrošināšanas IS veikto darbību apjoms, jo realizētas būtiskas normatīvo aktu izmaiņas, kā pensiju kapitāla pārskatīšana, ko apstrādā, izpildot jaunu, iepriekš neveiktu darbību ar pakalpojumu.</t>
  </si>
  <si>
    <t>Zemkopības ministrijas un tās padotībā esošo iestāžu un klientu orientētās pakalpojumu sistēmas izveide 3DP/3.2.2.1.1/08/IPIA/IUMEPLS/014</t>
  </si>
  <si>
    <t>Vienu gadu pēc projekta īstenošanas (2016. gads)</t>
  </si>
  <si>
    <t xml:space="preserve">Atbalsts ciltsdarbam </t>
  </si>
  <si>
    <t>Pakalpojumu piesaka asociācijas, kuras var veikt vienu pieprasījumu par vairākiem labuma guvējiem</t>
  </si>
  <si>
    <t>Ūdenstilpju un rūpnieciskās zvejas tiesību noma</t>
  </si>
  <si>
    <t>Daudzos gadījumos lietotāji izvēlas klātienes konsultācijas, lai noskaidrotu specifiskus jautājumus</t>
  </si>
  <si>
    <t>Licencētā rūpnieciskā zveja</t>
  </si>
  <si>
    <t>Ir samazinājies kopējas pakalpojuma lietotāju un pieprasījumu skaits</t>
  </si>
  <si>
    <t>Licencētās amatierzveja – makšķerēšana</t>
  </si>
  <si>
    <t>Lauksaimniecības dzīvnieku ģenētisko resursu saglabāšana</t>
  </si>
  <si>
    <t>Atbalsts lauksaimniecības nozaru riska samazināšanai</t>
  </si>
  <si>
    <t>Piedalīties programmā ,,Valsts un ES atbalsts augļu un dārzeņu piegādei skolēniem vispārējās izglītības iestādēs ("Skolas auglis")</t>
  </si>
  <si>
    <t>Atbalsts Valsts un ES atbalsts augļu un dārzeņu piegādei skolēniem vispārējās izglītības iestādēs ("Skolas auglis")</t>
  </si>
  <si>
    <t>Piedalīties programmā Atbalsts piena un piena produktu piegādei izglītības iestāžu skolēniem (Skolas piens)</t>
  </si>
  <si>
    <t>Pieteikums par dalību programmā ir iesniedzams vienu reizi; atbalsts ir daudzgadīgs</t>
  </si>
  <si>
    <t>Augu izcelsmes dzīvnieku barības robežkontrole</t>
  </si>
  <si>
    <t xml:space="preserve">Eiropas Komisijas izstrādātā sistēmai TRACES (Trade Control and Expert System), kas no 2005.gada ir obligāti lietojama veterināro kravu reģistrēšanā  ir izstrādāti  papildus moduļi veterinārai kontrolei nepakļautas pārtikas, t.sk. materiālu un izstrādājumu, kas paredzēti saskarei ar pārtiku, un fitosanitāro kontroļu reģistrēšanā. Latvija atbilstoši 2006.gada 2.maija MK noteikumiem Nr.352  (ar MK 11.03.2014. noteikumu Nr.133 redakciju) pilnībā pārgāja uz visu veterinārai kontrolei nepakļautas pārtikas kontroles reģistrēšanu TRACES un Kopējā ievešanas dokumenta (KID) izsniegšanu. 
2015.gada decembrī ir pieņemti grozījumi 30.marta 2004.gada MK noteikumiem Nr. 218 Augu karantīnas noteikumi (MK 24.11.2015. noteikumu Nr.665 redakcija), kas nosaka, ka fitosanitāro kontroļu reģistrēšanā tiek izmantota TRACES un izsniegts Kopējais veselības ievešanas dokuments (CHEDPP).  
Iepriekšējā paziņošana notiek ar KID un CHEDPP dokumentu I daļu. Par kravu atbildīgās personas var reģistrēties TRACES kā lietotāji un aizpildīt iepriekšējo paziņojumu  TRACES. 
</t>
  </si>
  <si>
    <t>Fitosanitārā robežkontrole</t>
  </si>
  <si>
    <t>12.</t>
  </si>
  <si>
    <t>Jauna ganāmpulka reģistrācija</t>
  </si>
  <si>
    <t>13.</t>
  </si>
  <si>
    <t>Ganāmpulka datu izmaiņa ganāmpulka reģistrā</t>
  </si>
  <si>
    <t>14.</t>
  </si>
  <si>
    <t>Jaunas dzīvnieku novietnes reģistrācija</t>
  </si>
  <si>
    <t>15.</t>
  </si>
  <si>
    <t>Dzīvnieku novietnes datu izmaiņa dzīvnieku novietņu reģistrā</t>
  </si>
  <si>
    <t>16.</t>
  </si>
  <si>
    <t>Izziņa par ganāmpulku no ganāmpulka reģistra</t>
  </si>
  <si>
    <t>17.</t>
  </si>
  <si>
    <t>Darījumu ar piena kvotām reģistrācija</t>
  </si>
  <si>
    <t>Sakarā ar izmaiņām ES regulās ir atcelta piena kvotu sistēma</t>
  </si>
  <si>
    <t>18.</t>
  </si>
  <si>
    <t>Izziņas izsniegšana par traktortehniku, tās piekabi, īpašnieku un vadītāju no traktortehnikas un tās piekabju, vadītāju datu bāzes un aģentūras arhīva</t>
  </si>
  <si>
    <t>19.</t>
  </si>
  <si>
    <t>Atsavināšanas aizlieguma atzīmes reģistrācija vai noņemšana, pamatojoties uz īpašnieka iesniegumu</t>
  </si>
  <si>
    <t>Centralizēta elektronisko klientu apkalpošanas kanāla izstrāde (portāls; publiskie lietotāji)</t>
  </si>
  <si>
    <t>Elektronisko pakalpojumu pieprasījumu skaits</t>
  </si>
  <si>
    <t>Infrormatīvo pieprasījumu skaits</t>
  </si>
  <si>
    <t>Klientu pārvaldības un darba plūsmu vadības sistēma (CRM)</t>
  </si>
  <si>
    <t>Klienta notikumu, datu apstrāde un izmaiņu veikšana</t>
  </si>
  <si>
    <t>Klientu reģistra un autentifikācijas sistēma</t>
  </si>
  <si>
    <t>3.1.</t>
  </si>
  <si>
    <t>Resora lietotāju profilu uzturēšana</t>
  </si>
  <si>
    <t>3.2.</t>
  </si>
  <si>
    <t>Resora lietotāju domēnu sinhronizācija</t>
  </si>
  <si>
    <t>Resora lietotāju autentifikācija un autorizācija</t>
  </si>
  <si>
    <t>IS integrācijas un datu apstrādes platforma</t>
  </si>
  <si>
    <t>4.1.</t>
  </si>
  <si>
    <t>Tīmekļa pakalpju izsaukumu apstrāde un monitorings</t>
  </si>
  <si>
    <t>4.2.</t>
  </si>
  <si>
    <t>Ziņojumu apstrāde</t>
  </si>
  <si>
    <t>4.3.</t>
  </si>
  <si>
    <t>Klasifikatoru izplatīšana</t>
  </si>
  <si>
    <t>Mājas dzīvnieku uzskaites vienotā IS</t>
  </si>
  <si>
    <t>5.1.</t>
  </si>
  <si>
    <t>Mājdzīvnieku reģistrācija</t>
  </si>
  <si>
    <t>5.2.</t>
  </si>
  <si>
    <t>Mājdzīvnieku datu uzkrāšana, apstrāde un aktualizēšana</t>
  </si>
  <si>
    <t>5.3.</t>
  </si>
  <si>
    <t>Mājdzīvnieku vakcinācijas datu uzkrāšana, apstrāde un aktualizēšana</t>
  </si>
  <si>
    <t>Zemkopības ministrijas un tās padotībā esošo iestāžu vienotas informācijas telpas izveide 3DP/3.2.2.1.1/09/IPIA/IUMEPLS/014</t>
  </si>
  <si>
    <t>Apliecinājums koku ciršanai</t>
  </si>
  <si>
    <r>
      <t>3</t>
    </r>
    <r>
      <rPr>
        <b/>
        <sz val="10"/>
        <color rgb="FF000000"/>
        <rFont val="Times New Roman"/>
        <family val="1"/>
        <charset val="186"/>
      </rPr>
      <t xml:space="preserve">  </t>
    </r>
  </si>
  <si>
    <r>
      <t>26358</t>
    </r>
    <r>
      <rPr>
        <b/>
        <sz val="10"/>
        <color rgb="FF000000"/>
        <rFont val="Times New Roman"/>
        <family val="1"/>
        <charset val="186"/>
      </rPr>
      <t xml:space="preserve">  </t>
    </r>
  </si>
  <si>
    <t>Kopš 2013.gada VMD IS (Meža reģistrs) atrodas rekonstrukcijā, kas kavē pilnvērtīgu e-pakalpojuma izmantošanu</t>
  </si>
  <si>
    <t>Atbalsts piena un piena produktu piegādei izglītības iestāžu skolēniem (Skolas piens)</t>
  </si>
  <si>
    <t>Veterinārās uzraudzības objekta reģistrācija un/vai atzīšana</t>
  </si>
  <si>
    <t>Pārtikas uzņēmuma reģistrācija vai atzīšana, bioloģiskās lauksaimniecības kontroles institūciju atzīšana</t>
  </si>
  <si>
    <t>Pārtikas robežkontrole, ievedot preces Eiropas Savienībā no trešajām valstīm</t>
  </si>
  <si>
    <t>Mēslošanas plānu kopsavilkumu iesniegšana</t>
  </si>
  <si>
    <t>Izplatīto augu aizsardzības līdzekļu pārskatu iesniegšana</t>
  </si>
  <si>
    <t>Veikt agroķīmisko augsnes izpēti</t>
  </si>
  <si>
    <t>Izziņa par dzīvnieku novietni no dzīvnieku un novietņu reģistra ( atkārtoti)</t>
  </si>
  <si>
    <t>Izziņa par piena kvotu</t>
  </si>
  <si>
    <t>Vienotās informatīvās telpas IS (DVS)</t>
  </si>
  <si>
    <t>Ienākošo dokumentu apstrāde</t>
  </si>
  <si>
    <t>Izejošo dokumentu apstrāde</t>
  </si>
  <si>
    <t>Pakalpojumu pieprasījumu apstrāde</t>
  </si>
  <si>
    <t>ZM un tās padotības iestāžu  pārvaldes dokumentu apstrāde</t>
  </si>
  <si>
    <t>Pašvaldību funkciju atbalsta sistēmas 1.kārtas izstrāde 3DP/3.2.2.1.1/08/IPIA/IUMEPLS/005</t>
  </si>
  <si>
    <t>Nekustamā īpašuma nodokļa apmaksa tiešsaistē</t>
  </si>
  <si>
    <t>E-pakalpojumu izmantošanas pieaugums ir saistīts ar  VRAA 2016.g. janvārī  izsūtītu vēstuli LPS ar lūgumu informēt pašvaldības un aicināt tās iedzīvotājus izmantot šo e-pakalpojumu nekustamā īpašuma nodokļa apmaksai tiešsaistes režīmā, kā arī ar informatīvu  materiālu publicēšanu un pakalpojumu popularizēšanu (prezentācijas, inforgrafikas, video u.c.) 2015.gadā un 2016.gadā, kuru ietkmi VRAA nevarēja prognozēt, jo pieejams alternatīvs pakalpojums portālā e-pakalpojumi.lv, kas tiek norādīts arī iedzīvotāju saņemtajos maksāšanas paziņojumos par nekustamā īpašuma nodokli, līdz ar to liela daļa potenciālo šī e-pakalpojuma lietotāju pakalpojumu izpilda privātā komersanta portālā.</t>
  </si>
  <si>
    <t>Pašvaldību vienotā informācijas sistēma</t>
  </si>
  <si>
    <t>Lietotāju reģistrs - PFAS AUTH modulis</t>
  </si>
  <si>
    <t>E-pakalpojumi un to infrastruktūras attīstība 3DP/3.2.2.1.1/08/IPIA/IUMEPLS/017</t>
  </si>
  <si>
    <t>Administratīvo sodu pārbaude un nomaksa</t>
  </si>
  <si>
    <t>Ieroču reģistrācija, atļauju, licenču un sertifikātu pārbaude</t>
  </si>
  <si>
    <t>Saskaņā ar Ieroču un speciālo līdzekļu aprites likuma pārejas noteikumu 4.punktā noteikto: "gāzes ieroči, kas iegādāti pirms šā likuma spēkā stāšanās (01.01.2011.), jāreģistrē līdz 2014.gada 31.decembrim, iesniedzot iesniegumu Valsts policijai vai elektroniski, izmantojot portāla "Latvija.lv" e-pakalpojumu."
Minēto noteikumu ietekmē periodā 2014-2015 bija novērojama pakalpojuma  lietošanas pieaugums, pamatojoties uz kuru 2015.g., iesniedzot izpildes plānus, kļūdaini tika precizēta plānotā ieviešanas  plāna prognoze.
Līdz ar to periodā 2015-2016  novērojams ieroču reģistrācijas skaita kritums pret plānoto. Ņemot vērā pakalpojuma specifiku, Valsts meža dienesta 2015.gada publiskā pārskatā iekļauto informāciju par izsniegtām mednieka sezonas kartēm un atļaujām, un to, ka likums nenosaka, ka visu veidu ieroču reģistrācija, atļauju, licenču un sertifikātu pārbaude veicama elektroniski,  turpmākā prognoze pakaplojuma lietošanas pieaugumam var saglabāties ieprieksējā rādījuma apmērā vai pieaugt par 1% no iepriekšējā periodā sasniegtā pakalpojuma lietošanas apmēra.</t>
  </si>
  <si>
    <t>Informācija par sociālās apdrošināšanas iemaksām un apdrošināšanas periodiem” (EP43)</t>
  </si>
  <si>
    <t xml:space="preserve"> </t>
  </si>
  <si>
    <t>Saistībā ar VSAA veiktajām publicitātes aktivitātēm savu sniegto pakalpojumu popularizēšanā, kuru VRAA nevarēja paredzēt, ir vērojama kopīga iezīme nozīmīgākajiem VSAA sniegtajiem e-pakalpojumiem - e-pakalpojumu lietotāju skaita pieaugums. Kā arī šie rādītāji atspoguļo lietotāju ieinteresētību konkrētu VSAA e-pakalpojumu saņemšanā, ko VRAA nevar ietekmēt.</t>
  </si>
  <si>
    <t>„Valsts fondēto pensiju shēmas (pensiju 2.līmeņa) dalībnieka konta izraksts” (EP44)</t>
  </si>
  <si>
    <t>„Informācija par valsts  fondēto pensiju shēmas līdzekļu pārvaldītāja un ieguldījuma plāna maiņu (EP45)”</t>
  </si>
  <si>
    <t>„Informācija par izmaksātajiem pabalstiem/ pensijām/ atlīdzību un ieturēto ienākuma nodokli (ienākumu deklarēšanai) (EP46)”</t>
  </si>
  <si>
    <t>„Informācija par reģistrēto darba stāžu (līdz 1996.gadam) (EP47)”</t>
  </si>
  <si>
    <t>„Informācija par apdrošinātās personas pensijas kapitālu (EP48)”</t>
  </si>
  <si>
    <t>„Informācija par valsts fondēto pensiju shēmas dalībnieka reģistrāciju un ieguldījuma plāna izvēli (EP49)”</t>
  </si>
  <si>
    <t xml:space="preserve"> Šī e-pakalpojuma rezultātā  latvija.lv saņemto informāciju par dalības uzsākšanu valsts fondēto pensiju shēmā, līdzekļu pārvaldītāju un ieguldījumu plānu izmaiņu vēsturi paralēli  nodrošina internetbanku vietnes, līdz ar to lietotājam tā ir ierasta vide šī pakalpojuma saņemšanai un ir novērojama pakalpojuma pieprasījuma samazinājums pret plānoto. Nav paredzams arī turpmāks  šī informatīvā pakalpojuma lietotāju skaita pieaugums.</t>
  </si>
  <si>
    <t>„Informācija par ieturējumiem no izmaksātas pensijas/ pabalsta/ atlīdzības (EP50)”</t>
  </si>
  <si>
    <t>„Informācija par piešķirtās pensijas/ pabalsta/atlīdzības apmēru (EP51)”</t>
  </si>
  <si>
    <t>„Informācija par izmaksai nosūtīto pensiju/ pabalstu/ atlīdzību (EP52)”</t>
  </si>
  <si>
    <t>„Informācija par VSAA ieturēto ienākuma nodokli (EP53)”</t>
  </si>
  <si>
    <t>„Iesniegums par dzīvesvietas reģistrēšanu ārzemēs” (EP26)</t>
  </si>
  <si>
    <t>Saistībā ar VID veiktajām publicitātes aktivitātēm savu sniegto pakalpojumu popularizēšanā, kuru VRAA nevarēja paredzēt, ir vērojama konkrētu VID sniegto e-pakalpojumu lietotāju skaita pieaugums. Kā arī šie rādītāji atspoguļo lietotāju ieinteresētību konkrētu VID pakalpojumu saņemšanā, ko VRAA nevar ietekmēt.</t>
  </si>
  <si>
    <t>Elektroniska pieteikšanās studijām</t>
  </si>
  <si>
    <t>Plānotais atbilstoši 2015.g. kļūdaini iesniegtiem datiem</t>
  </si>
  <si>
    <t>Faktiskais par 2014.gadu, turpmāk plānotais</t>
  </si>
  <si>
    <t>E-pakalpojums tiek darbinats tikai ~2 mēnešus gadā, kas ir jūnijs un jūlijs. Tā kā EPAK projektam gala pārbaudes ziņojums ir bijs 05.06.2015. un iepiekšējais 2015.g. rādītājs tika sniegts atbilstoši metodikai, tad 2015.g. rādītāji un pārrēķins par plānoto turpmākajos gados tika iesniegti ar kļūdu. 
Lai turpmāk izvairītos no šīs kļūdas, faktiskais e-pakalpojumu lietotāju skaits tiks sniegts griezumā par pagājušo gadu.
Ņemot vērā demogrāfiskos datus par dzimstību laikā no 1997.gada līdz 2003.gadam nav paredzams, ka lietotāju skaits pieaugs, prognozējot tam būtu jāsaglabā esošais lietotāju skaits.
Plānā ir veikti  atbilstoši labojumi.</t>
  </si>
  <si>
    <t>Faktiskais par 2015.gadu</t>
  </si>
  <si>
    <t>„Ministru kabineta elektroniskais pakalpojums iedzīvotājiem „Ministru kabineta sēžu un preses konferenču apraides digitalizācija un tiešraižu nodrošināšana”</t>
  </si>
  <si>
    <t>„Iedzīvotāju autentifikācija VID EDS portālā”</t>
  </si>
  <si>
    <t>E-apakalpojuma straujš pieaugums saistīts ar 2016.g. martā iedarbināto maksājuma moduli VID EDS, kas sekmēja arī autentifikācijas pakalpojuma izmantošanu, kā arī veiktajām normatīvo aktu izmaiņām, kas nosaka obligāto VID EDS izmantošanu, kā arī paredz brīvprātīgu tā izmantošanu, kura  2016.gadā tika plaši popularizēta interneta vidē, un kuru VRAA nevarēja paredzēt. Kā arī šie rādītāji atspoguļo lietotāju ieinteresētību konkrētu VID pakalpojumu saņemšanā, ko VRAA nevar ietekmēt.</t>
  </si>
  <si>
    <t>Valsts amatpersonu EDS formu uzlabojumi</t>
  </si>
  <si>
    <t>VISS informācijas saņemšanas un uzglabāšanas risinājums</t>
  </si>
  <si>
    <t xml:space="preserve">Elektronisko pakalpojumu izmantošana izmantojot VISS funkcionalitāti </t>
  </si>
  <si>
    <t>Risinājumam ir ietekmes no atsevišķu pakalpojumu izpidles rezultātiem (piem., skat.piezīmi 41.rindā). Tā kā EPAK projektam gala pārbaudes ziņojums ir bijs 05.06.2015. un iepiekšējais 2015.g. rādītājs tika sniegts atbilstoši metodikai, tad 2015.g. rādītāji un pārrēķins par plānoto turpmākajos gados tika iesniegti ar kļūdu. 
Lai turpmāk izvairītos no šīs kļūdas, faktiskais e-pakalpojumu lietotāju skaits tiks sniegts griezumā par pagājušo gadu.
E-pakalpojumu izmantošanas pieaugum ir saistīts ar  VRAA informatīvu  materiālu publicēšanu un pakalpojumu popularizēšanu (prezentācijas, inforgrafikas, video u.c.) 2015.gadā un 2016.gadā.</t>
  </si>
  <si>
    <t>Vienotas vides informācijas sistēmas izveide - 2.etaps, 3DP/3.2.2.1.1/09/IPIA/IUMEPLS/025</t>
  </si>
  <si>
    <t>14.09.2016.</t>
  </si>
  <si>
    <t>Datu ievadīšana ikgadējam Valsts statistikas pārskatam Nr.3-Atkritumi</t>
  </si>
  <si>
    <t>Izveidotā VVIS sistēma bez tās papildus izmaiņām vairākos gadījumos neļauj iegūt precīzus šajā atskaitē nepieciešamos datus.</t>
  </si>
  <si>
    <t>Datu ievadīšana Ķīmisko vielu un ķīmisko produktu datu bāzē</t>
  </si>
  <si>
    <t>Ūdens baseinu apsaimniekošanas informācijas sistēma</t>
  </si>
  <si>
    <t>Reģistrs „Videi nodarītais kaitējums un preventīvie un sanācijas pasākumi"</t>
  </si>
  <si>
    <t>Pazemes ūdeņu monitoringa sistēma degvielas uzpildes stacijām</t>
  </si>
  <si>
    <t>Zemes dzīļu izmantošanas licenču uzskaites  sistēma</t>
  </si>
  <si>
    <t>Koplietošanas klasifikatoru izmantošanas sistēmas izveide</t>
  </si>
  <si>
    <t>Vienotas lietotāju administrēšanas sistēmas un klientu vadības sistēmas izveide</t>
  </si>
  <si>
    <t>Prognozēto vides datu sagatavošanas un nosūtīšanas sistēmas izveide</t>
  </si>
  <si>
    <t>E-pakalpojumu portāla izveide</t>
  </si>
  <si>
    <t>Datu reģistra „Videi nodarītais kaitējums un preventīvie un sanācijas pasākumi” izveide</t>
  </si>
  <si>
    <t>Datu reģistru uzlabošana</t>
  </si>
  <si>
    <t>Ūdens baseinu apsaimniekošanas informācijas sistēmas izveidošana</t>
  </si>
  <si>
    <t>Piegādāto informācijas vienību skaits (e-pasti, faksi).</t>
  </si>
  <si>
    <t>“Arhīva datu digitalizācija un e-pakalpojumu ieviešana”(Nr.3DP/3.2.2.1.1/08/IPIA/IUMEPLS/008)</t>
  </si>
  <si>
    <t>07.09.2016</t>
  </si>
  <si>
    <t>Iesniegums VDEĀVK par invaliditātes ekspertīzes veikšanu (EP62)</t>
  </si>
  <si>
    <t>3.g.-2014.g.;4.g.- 2015.g; 5.g.- 2016.g. 1.p.</t>
  </si>
  <si>
    <t>4.g.- 2015.g;</t>
  </si>
  <si>
    <t>Iesniegums invaliditātes ekspertīzes lēmuma apstrīdēšanai (EP63)</t>
  </si>
  <si>
    <t xml:space="preserve"> 5.g.- 2016.g. 1.p.</t>
  </si>
  <si>
    <t>Universālais pakalpojums invaliditātes statusa pārbaudei (EP67)</t>
  </si>
  <si>
    <t>Iekļauti e-pakalpojumā ar web servisiem izgūstamie dati</t>
  </si>
  <si>
    <t>Ģimenes ārsta pacienta nosūtījums uz VDEĀVK (EP65)</t>
  </si>
  <si>
    <t>Pakalpojumā iegūstamie dati integrēti veidojamajā e-veselības portālā, pieejams pēc tā ieviešanas ekspluatācijā. Izveidoti web servisi datu nodošanai uz e-veselības portālu</t>
  </si>
  <si>
    <t xml:space="preserve"> Mani dati VDEĀVK (EP64)</t>
  </si>
  <si>
    <t>Ģimenes ārsta pacientu lietas VDEĀVK (EP66)</t>
  </si>
  <si>
    <t>Invaliditātes informatīvā sistēma</t>
  </si>
  <si>
    <r>
      <t>IS izmantošanas rādītājs, Pieņemto  lēmumu skaits</t>
    </r>
    <r>
      <rPr>
        <b/>
        <vertAlign val="superscript"/>
        <sz val="10"/>
        <color rgb="FFFF0000"/>
        <rFont val="Times New Roman"/>
        <family val="1"/>
        <charset val="186"/>
      </rPr>
      <t>6,</t>
    </r>
    <r>
      <rPr>
        <b/>
        <vertAlign val="superscript"/>
        <sz val="10"/>
        <rFont val="Times New Roman"/>
        <family val="1"/>
        <charset val="186"/>
      </rPr>
      <t xml:space="preserve"> </t>
    </r>
  </si>
  <si>
    <t>4.g.- 2015.; 5.g.- 2016.g. 1.p.</t>
  </si>
  <si>
    <t xml:space="preserve"> * - 2015.gada janvārī e-pakalpojumu programmatūrā tika konstatētas kritiskās kļūdas un piekļuve e-pakalpojumiem tika pārtraukta. E-pakalpojumu darbību izdevās atjaunot tikai 23.11.2015.g. . Pēc e-pakalpojumu darba reālajā vidē pārbaudes 2015.g. beigās tika atjaunots darbs e-pakalpojumu popularizēšanā. Pēdēja gada e-pakalpojumu izmantošanas līmenis tiek uzrādīts pēc VRAA datiem uz 01.10.2016.g. </t>
  </si>
  <si>
    <t xml:space="preserve">Sagatavoja: </t>
  </si>
  <si>
    <t>V.Stupāns, 67075421</t>
  </si>
  <si>
    <t>stupans@vp.gov.lv</t>
  </si>
  <si>
    <t>Sistēmas lietošana tika uzsākta no 16.09.2016., situācija uz 24.10.</t>
  </si>
  <si>
    <t>Sistēmas lietošana tika uzsākta no 16.09.2016., vēl nav noticis ekspertu konkurss</t>
  </si>
  <si>
    <t>Sistēmas lietošana tika uzsākta no 16.09.2016., vēl nav noticis mūža stipendiātu  konkurss</t>
  </si>
  <si>
    <t>Nacionālā muzeju krājuma kopkataloga (NMKK) pilnveidošana. 2. kārta
3DP/3.2.2.1.1/08/IPIA/IUMEPLS/015</t>
  </si>
  <si>
    <t>elektroniskie pieprasījumi - lapu apskates, e-pakalpojumu lietotāju skaits - apmeklējumi, kopējais lietotāju un pieprasījumu skaits - muzeju fiziskais apmeklējumu skaits</t>
  </si>
  <si>
    <t>Komentāri</t>
  </si>
  <si>
    <t>Dokumentu kopiju pasūtīšana un saņemšana</t>
  </si>
  <si>
    <t>Tiek slēgti līgumi ar iestādēm, lai tās izmantotu Iestāžu portāla e-pakalpojumus. 
Nav pilns pārskata gads, 10.11.2015-29.08.2016</t>
  </si>
  <si>
    <t>Tiek slēgti līgumi ar iestādēm, lai tās izmantotu Iestāžu portāla e-pakalpojumus. Dokumentu nodošana elektroniski atkarīga no e-pakalpojumiem Nr.6, .7, 8. Nav pilns pārskata gads, 10.11.2015-29.08.2016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</si>
</sst>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3" x14ac:knownFonts="1">
    <font>
      <sz val="11"/>
      <color theme="1"/>
      <name val="Calibri"/>
      <family val="2"/>
      <charset val="186"/>
      <scheme val="minor"/>
    </font>
    <font>
      <sz val="9"/>
      <color theme="1"/>
      <name val="Times New Roman"/>
      <family val="1"/>
      <charset val="186"/>
    </font>
    <font>
      <sz val="14"/>
      <color theme="1"/>
      <name val="Calibri"/>
      <family val="2"/>
      <charset val="186"/>
      <scheme val="minor"/>
    </font>
    <font>
      <b/>
      <sz val="14"/>
      <color theme="1"/>
      <name val="Calibri"/>
      <family val="2"/>
      <charset val="186"/>
      <scheme val="minor"/>
    </font>
    <font>
      <sz val="12"/>
      <name val="Calibri"/>
      <family val="2"/>
      <charset val="186"/>
      <scheme val="minor"/>
    </font>
    <font>
      <b/>
      <sz val="12"/>
      <color theme="1"/>
      <name val="Calibri"/>
      <family val="2"/>
      <charset val="186"/>
      <scheme val="minor"/>
    </font>
    <font>
      <b/>
      <sz val="10"/>
      <color theme="1"/>
      <name val="Times New Roman"/>
      <family val="1"/>
      <charset val="186"/>
    </font>
    <font>
      <b/>
      <sz val="10"/>
      <name val="Times New Roman"/>
      <family val="1"/>
      <charset val="186"/>
    </font>
    <font>
      <sz val="10"/>
      <name val="Times New Roman"/>
      <family val="1"/>
      <charset val="186"/>
    </font>
    <font>
      <b/>
      <vertAlign val="superscript"/>
      <sz val="10"/>
      <color rgb="FFFF0000"/>
      <name val="Times New Roman"/>
      <family val="1"/>
      <charset val="186"/>
    </font>
    <font>
      <b/>
      <sz val="9"/>
      <color theme="1"/>
      <name val="Times New Roman"/>
      <family val="1"/>
      <charset val="186"/>
    </font>
    <font>
      <b/>
      <vertAlign val="superscript"/>
      <sz val="9"/>
      <color rgb="FFFF0000"/>
      <name val="Times New Roman"/>
      <family val="1"/>
      <charset val="186"/>
    </font>
    <font>
      <sz val="10"/>
      <color theme="1"/>
      <name val="Times New Roman"/>
      <family val="1"/>
      <charset val="186"/>
    </font>
    <font>
      <vertAlign val="superscript"/>
      <sz val="10"/>
      <color theme="1"/>
      <name val="Times New Roman"/>
      <family val="1"/>
      <charset val="186"/>
    </font>
    <font>
      <b/>
      <sz val="12"/>
      <name val="Calibri"/>
      <family val="2"/>
      <charset val="186"/>
      <scheme val="minor"/>
    </font>
    <font>
      <sz val="11"/>
      <color theme="1"/>
      <name val="Calibri"/>
      <family val="2"/>
      <charset val="186"/>
      <scheme val="minor"/>
    </font>
    <font>
      <b/>
      <sz val="11"/>
      <color theme="1"/>
      <name val="Times New Roman"/>
      <family val="1"/>
      <charset val="186"/>
    </font>
    <font>
      <b/>
      <sz val="18"/>
      <color theme="1"/>
      <name val="Calibri"/>
      <family val="2"/>
      <charset val="186"/>
      <scheme val="minor"/>
    </font>
    <font>
      <b/>
      <sz val="9"/>
      <color indexed="81"/>
      <name val="Tahoma"/>
      <family val="2"/>
      <charset val="186"/>
    </font>
    <font>
      <sz val="9"/>
      <color indexed="81"/>
      <name val="Tahoma"/>
      <family val="2"/>
      <charset val="186"/>
    </font>
    <font>
      <b/>
      <sz val="14"/>
      <color theme="1"/>
      <name val="Times New Roman"/>
      <family val="1"/>
      <charset val="186"/>
    </font>
    <font>
      <sz val="11"/>
      <color theme="1"/>
      <name val="Times New Roman"/>
      <family val="1"/>
      <charset val="186"/>
    </font>
    <font>
      <sz val="14"/>
      <color indexed="8"/>
      <name val="Calibri"/>
      <family val="2"/>
      <charset val="186"/>
    </font>
    <font>
      <b/>
      <sz val="14"/>
      <color indexed="8"/>
      <name val="Calibri"/>
      <family val="2"/>
      <charset val="186"/>
    </font>
    <font>
      <b/>
      <sz val="18"/>
      <color indexed="8"/>
      <name val="Calibri"/>
      <family val="2"/>
      <charset val="186"/>
    </font>
    <font>
      <b/>
      <sz val="10"/>
      <color indexed="8"/>
      <name val="Times New Roman"/>
      <family val="1"/>
      <charset val="186"/>
    </font>
    <font>
      <b/>
      <vertAlign val="superscript"/>
      <sz val="10"/>
      <color indexed="10"/>
      <name val="Times New Roman"/>
      <family val="1"/>
      <charset val="186"/>
    </font>
    <font>
      <b/>
      <sz val="9"/>
      <color indexed="8"/>
      <name val="Times New Roman"/>
      <family val="1"/>
      <charset val="186"/>
    </font>
    <font>
      <b/>
      <vertAlign val="superscript"/>
      <sz val="9"/>
      <color indexed="10"/>
      <name val="Times New Roman"/>
      <family val="1"/>
      <charset val="186"/>
    </font>
    <font>
      <sz val="10"/>
      <color indexed="8"/>
      <name val="Times New Roman"/>
      <family val="1"/>
      <charset val="186"/>
    </font>
    <font>
      <vertAlign val="superscript"/>
      <sz val="10"/>
      <color indexed="8"/>
      <name val="Times New Roman"/>
      <family val="1"/>
      <charset val="186"/>
    </font>
    <font>
      <b/>
      <sz val="8"/>
      <color indexed="81"/>
      <name val="Tahoma"/>
      <family val="2"/>
      <charset val="186"/>
    </font>
    <font>
      <sz val="8"/>
      <color indexed="81"/>
      <name val="Tahoma"/>
      <family val="2"/>
      <charset val="186"/>
    </font>
    <font>
      <sz val="11"/>
      <color rgb="FF1F497D"/>
      <name val="Calibri"/>
      <family val="2"/>
      <charset val="186"/>
      <scheme val="minor"/>
    </font>
    <font>
      <b/>
      <sz val="10"/>
      <color rgb="FF000000"/>
      <name val="Times New Roman"/>
      <family val="1"/>
      <charset val="186"/>
    </font>
    <font>
      <i/>
      <sz val="9"/>
      <color theme="1"/>
      <name val="Times New Roman"/>
      <family val="1"/>
      <charset val="186"/>
    </font>
    <font>
      <b/>
      <vertAlign val="superscript"/>
      <sz val="7"/>
      <color rgb="FFFF0000"/>
      <name val="Times New Roman"/>
      <family val="1"/>
      <charset val="186"/>
    </font>
    <font>
      <b/>
      <sz val="11"/>
      <color theme="1"/>
      <name val="Calibri"/>
      <family val="2"/>
      <charset val="186"/>
      <scheme val="minor"/>
    </font>
    <font>
      <b/>
      <sz val="8"/>
      <color theme="1"/>
      <name val="Times New Roman"/>
      <family val="1"/>
      <charset val="186"/>
    </font>
    <font>
      <b/>
      <sz val="10"/>
      <color rgb="FF000000"/>
      <name val="Calibri"/>
      <family val="2"/>
      <charset val="186"/>
      <scheme val="minor"/>
    </font>
    <font>
      <sz val="10"/>
      <color theme="1"/>
      <name val="Calibri"/>
      <family val="2"/>
      <charset val="186"/>
      <scheme val="minor"/>
    </font>
    <font>
      <sz val="11"/>
      <color indexed="10"/>
      <name val="Calibri"/>
      <family val="2"/>
      <charset val="186"/>
    </font>
    <font>
      <sz val="11"/>
      <color indexed="56"/>
      <name val="Calibri"/>
      <family val="2"/>
      <charset val="186"/>
    </font>
    <font>
      <sz val="11"/>
      <color rgb="FF006100"/>
      <name val="Calibri"/>
      <family val="2"/>
      <charset val="186"/>
      <scheme val="minor"/>
    </font>
    <font>
      <b/>
      <sz val="10"/>
      <color rgb="FFFF0000"/>
      <name val="Times New Roman"/>
      <family val="1"/>
      <charset val="186"/>
    </font>
    <font>
      <b/>
      <sz val="10"/>
      <color theme="1"/>
      <name val="Times New Roman"/>
      <family val="1"/>
    </font>
    <font>
      <b/>
      <sz val="12"/>
      <color theme="1"/>
      <name val="Times New Roman"/>
      <family val="1"/>
      <charset val="186"/>
    </font>
    <font>
      <sz val="10"/>
      <color theme="1"/>
      <name val="Times New Roman"/>
      <family val="1"/>
    </font>
    <font>
      <sz val="10"/>
      <color indexed="10"/>
      <name val="Times New Roman"/>
      <family val="1"/>
      <charset val="186"/>
    </font>
    <font>
      <b/>
      <sz val="8"/>
      <color indexed="81"/>
      <name val="Tahoma"/>
      <family val="2"/>
    </font>
    <font>
      <sz val="8"/>
      <color indexed="81"/>
      <name val="Tahoma"/>
      <family val="2"/>
    </font>
    <font>
      <sz val="8"/>
      <color indexed="8"/>
      <name val="Tahoma"/>
      <family val="2"/>
      <charset val="186"/>
    </font>
    <font>
      <sz val="8"/>
      <color indexed="8"/>
      <name val="Tahoma"/>
      <family val="2"/>
    </font>
    <font>
      <b/>
      <i/>
      <sz val="10"/>
      <color theme="1"/>
      <name val="Times New Roman"/>
      <family val="1"/>
      <charset val="186"/>
    </font>
    <font>
      <sz val="14"/>
      <color theme="1"/>
      <name val="Times New Roman"/>
      <family val="1"/>
      <charset val="186"/>
    </font>
    <font>
      <sz val="12"/>
      <name val="Times New Roman"/>
      <family val="1"/>
      <charset val="186"/>
    </font>
    <font>
      <sz val="8"/>
      <color theme="1"/>
      <name val="Times New Roman"/>
      <family val="1"/>
      <charset val="186"/>
    </font>
    <font>
      <sz val="11"/>
      <color rgb="FFFF0000"/>
      <name val="Times New Roman"/>
      <family val="1"/>
      <charset val="186"/>
    </font>
    <font>
      <sz val="11"/>
      <name val="Times New Roman"/>
      <family val="1"/>
      <charset val="186"/>
    </font>
    <font>
      <sz val="9"/>
      <color rgb="FFFF0000"/>
      <name val="Times New Roman"/>
      <family val="1"/>
      <charset val="186"/>
    </font>
    <font>
      <sz val="8"/>
      <name val="Times New Roman"/>
      <family val="1"/>
      <charset val="186"/>
    </font>
    <font>
      <b/>
      <sz val="12"/>
      <color indexed="8"/>
      <name val="Times New Roman"/>
      <family val="1"/>
      <charset val="186"/>
    </font>
    <font>
      <i/>
      <sz val="10"/>
      <color theme="1"/>
      <name val="Times New Roman"/>
      <family val="1"/>
      <charset val="186"/>
    </font>
    <font>
      <sz val="9"/>
      <color indexed="8"/>
      <name val="Times New Roman"/>
      <family val="1"/>
      <charset val="186"/>
    </font>
    <font>
      <u/>
      <sz val="9"/>
      <color theme="1"/>
      <name val="Times New Roman"/>
      <family val="1"/>
      <charset val="186"/>
    </font>
    <font>
      <sz val="11"/>
      <color rgb="FF1F497D"/>
      <name val="Times New Roman"/>
      <family val="1"/>
      <charset val="186"/>
    </font>
    <font>
      <sz val="10"/>
      <color theme="3"/>
      <name val="Times New Roman"/>
      <family val="1"/>
      <charset val="186"/>
    </font>
    <font>
      <b/>
      <sz val="10"/>
      <color theme="1"/>
      <name val="Arial"/>
      <family val="2"/>
      <charset val="186"/>
    </font>
    <font>
      <b/>
      <sz val="10"/>
      <name val="Arial"/>
      <family val="2"/>
      <charset val="186"/>
    </font>
    <font>
      <sz val="10"/>
      <name val="Arial"/>
      <family val="2"/>
      <charset val="186"/>
    </font>
    <font>
      <b/>
      <vertAlign val="superscript"/>
      <sz val="10"/>
      <color indexed="10"/>
      <name val="Arial"/>
      <family val="2"/>
      <charset val="186"/>
    </font>
    <font>
      <b/>
      <sz val="8"/>
      <color theme="1"/>
      <name val="Arial"/>
      <family val="2"/>
      <charset val="186"/>
    </font>
    <font>
      <b/>
      <vertAlign val="superscript"/>
      <sz val="8"/>
      <color indexed="10"/>
      <name val="Arial"/>
      <family val="2"/>
      <charset val="186"/>
    </font>
    <font>
      <i/>
      <sz val="8"/>
      <color theme="1"/>
      <name val="Times New Roman"/>
      <family val="1"/>
      <charset val="186"/>
    </font>
    <font>
      <i/>
      <sz val="11"/>
      <color theme="1"/>
      <name val="Calibri"/>
      <family val="2"/>
      <charset val="186"/>
      <scheme val="minor"/>
    </font>
    <font>
      <b/>
      <sz val="9"/>
      <color theme="1"/>
      <name val="Arial"/>
      <family val="2"/>
      <charset val="186"/>
    </font>
    <font>
      <b/>
      <sz val="9"/>
      <name val="Arial"/>
      <family val="2"/>
      <charset val="186"/>
    </font>
    <font>
      <b/>
      <vertAlign val="superscript"/>
      <sz val="9"/>
      <color indexed="10"/>
      <name val="Arial"/>
      <family val="2"/>
      <charset val="186"/>
    </font>
    <font>
      <sz val="14"/>
      <name val="Calibri"/>
      <family val="2"/>
      <charset val="186"/>
    </font>
    <font>
      <b/>
      <sz val="14"/>
      <name val="Calibri"/>
      <family val="2"/>
      <charset val="186"/>
    </font>
    <font>
      <b/>
      <sz val="18"/>
      <name val="Calibri"/>
      <family val="2"/>
      <charset val="186"/>
    </font>
    <font>
      <sz val="11"/>
      <name val="Calibri"/>
      <family val="2"/>
      <charset val="186"/>
    </font>
    <font>
      <b/>
      <vertAlign val="superscript"/>
      <sz val="10"/>
      <name val="Times New Roman"/>
      <family val="1"/>
      <charset val="186"/>
    </font>
    <font>
      <b/>
      <sz val="9"/>
      <name val="Times New Roman"/>
      <family val="1"/>
      <charset val="186"/>
    </font>
    <font>
      <b/>
      <sz val="10"/>
      <color indexed="10"/>
      <name val="Times New Roman"/>
      <family val="1"/>
      <charset val="186"/>
    </font>
    <font>
      <b/>
      <vertAlign val="superscript"/>
      <sz val="9"/>
      <name val="Times New Roman"/>
      <family val="1"/>
      <charset val="186"/>
    </font>
    <font>
      <vertAlign val="superscript"/>
      <sz val="10"/>
      <name val="Times New Roman"/>
      <family val="1"/>
      <charset val="186"/>
    </font>
    <font>
      <sz val="9"/>
      <color theme="1"/>
      <name val="Calibri"/>
      <family val="2"/>
      <charset val="186"/>
      <scheme val="minor"/>
    </font>
    <font>
      <b/>
      <strike/>
      <sz val="9"/>
      <color theme="1"/>
      <name val="Times New Roman"/>
      <family val="1"/>
      <charset val="186"/>
    </font>
    <font>
      <b/>
      <sz val="9"/>
      <color theme="1"/>
      <name val="Calibri"/>
      <family val="2"/>
      <charset val="186"/>
      <scheme val="minor"/>
    </font>
    <font>
      <b/>
      <i/>
      <strike/>
      <sz val="10"/>
      <color theme="1"/>
      <name val="Times New Roman"/>
      <family val="1"/>
      <charset val="186"/>
    </font>
    <font>
      <b/>
      <strike/>
      <sz val="9"/>
      <name val="Times New Roman"/>
      <family val="1"/>
      <charset val="186"/>
    </font>
    <font>
      <b/>
      <strike/>
      <sz val="10"/>
      <color theme="1"/>
      <name val="Times New Roman"/>
      <family val="1"/>
      <charset val="186"/>
    </font>
    <font>
      <b/>
      <sz val="9"/>
      <name val="Calibri"/>
      <family val="2"/>
      <charset val="186"/>
      <scheme val="minor"/>
    </font>
    <font>
      <sz val="11"/>
      <color rgb="FFFF0000"/>
      <name val="Calibri"/>
      <family val="2"/>
      <charset val="186"/>
    </font>
    <font>
      <sz val="11"/>
      <color rgb="FF9C0006"/>
      <name val="Calibri"/>
      <family val="2"/>
      <charset val="186"/>
      <scheme val="minor"/>
    </font>
    <font>
      <sz val="11"/>
      <color rgb="FF9C6500"/>
      <name val="Calibri"/>
      <family val="2"/>
      <charset val="186"/>
      <scheme val="minor"/>
    </font>
    <font>
      <sz val="11"/>
      <color rgb="FFFF0000"/>
      <name val="Calibri"/>
      <family val="2"/>
      <charset val="186"/>
      <scheme val="minor"/>
    </font>
    <font>
      <sz val="8"/>
      <color rgb="FFFF0000"/>
      <name val="Times New Roman"/>
      <family val="1"/>
      <charset val="186"/>
    </font>
    <font>
      <b/>
      <sz val="8"/>
      <color indexed="8"/>
      <name val="Times New Roman"/>
      <family val="1"/>
      <charset val="186"/>
    </font>
    <font>
      <sz val="8"/>
      <color indexed="8"/>
      <name val="Times New Roman"/>
      <family val="1"/>
      <charset val="186"/>
    </font>
    <font>
      <b/>
      <sz val="8"/>
      <name val="Times New Roman"/>
      <family val="1"/>
      <charset val="186"/>
    </font>
    <font>
      <b/>
      <vertAlign val="superscript"/>
      <sz val="8"/>
      <color rgb="FFFF0000"/>
      <name val="Times New Roman"/>
      <family val="1"/>
      <charset val="186"/>
    </font>
    <font>
      <sz val="9"/>
      <name val="Times New Roman"/>
      <family val="1"/>
      <charset val="186"/>
    </font>
    <font>
      <b/>
      <i/>
      <sz val="8"/>
      <color theme="1"/>
      <name val="Times New Roman"/>
      <family val="1"/>
      <charset val="186"/>
    </font>
    <font>
      <sz val="8"/>
      <color theme="1"/>
      <name val="Calibri"/>
      <family val="2"/>
      <charset val="186"/>
      <scheme val="minor"/>
    </font>
    <font>
      <b/>
      <i/>
      <sz val="9"/>
      <color theme="1"/>
      <name val="Times New Roman"/>
      <family val="1"/>
      <charset val="186"/>
    </font>
    <font>
      <sz val="11"/>
      <color rgb="FF000000"/>
      <name val="Calibri"/>
      <family val="2"/>
      <charset val="186"/>
    </font>
    <font>
      <u/>
      <sz val="11"/>
      <color theme="10"/>
      <name val="Calibri"/>
      <family val="2"/>
      <charset val="186"/>
      <scheme val="minor"/>
    </font>
    <font>
      <u/>
      <sz val="11"/>
      <name val="Times New Roman"/>
      <family val="1"/>
      <charset val="186"/>
    </font>
    <font>
      <sz val="11"/>
      <color theme="6" tint="-0.499984740745262"/>
      <name val="Calibri"/>
      <family val="2"/>
      <charset val="186"/>
      <scheme val="minor"/>
    </font>
    <font>
      <sz val="11"/>
      <color theme="5"/>
      <name val="Calibri"/>
      <family val="2"/>
      <charset val="186"/>
      <scheme val="minor"/>
    </font>
    <font>
      <sz val="11"/>
      <name val="Calibri"/>
      <family val="2"/>
      <charset val="186"/>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C6EFCE"/>
      </patternFill>
    </fill>
    <fill>
      <patternFill patternType="solid">
        <fgColor theme="0" tint="-0.249977111117893"/>
        <bgColor indexed="64"/>
      </patternFill>
    </fill>
    <fill>
      <patternFill patternType="solid">
        <fgColor theme="2"/>
        <bgColor indexed="64"/>
      </patternFill>
    </fill>
    <fill>
      <patternFill patternType="solid">
        <fgColor rgb="FFFFCC99"/>
        <bgColor indexed="64"/>
      </patternFill>
    </fill>
    <fill>
      <patternFill patternType="solid">
        <fgColor indexed="51"/>
        <bgColor indexed="64"/>
      </patternFill>
    </fill>
    <fill>
      <patternFill patternType="solid">
        <fgColor indexed="22"/>
        <bgColor indexed="64"/>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FFFF"/>
        <bgColor rgb="FFFFFFCC"/>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9" fontId="15" fillId="0" borderId="0" applyFont="0" applyFill="0" applyBorder="0" applyAlignment="0" applyProtection="0"/>
    <xf numFmtId="0" fontId="43" fillId="12" borderId="0" applyNumberFormat="0" applyBorder="0" applyAlignment="0" applyProtection="0"/>
    <xf numFmtId="0" fontId="95" fillId="18" borderId="0" applyNumberFormat="0" applyBorder="0" applyAlignment="0" applyProtection="0"/>
    <xf numFmtId="0" fontId="96" fillId="19" borderId="0" applyNumberFormat="0" applyBorder="0" applyAlignment="0" applyProtection="0"/>
    <xf numFmtId="0" fontId="107" fillId="0" borderId="0"/>
    <xf numFmtId="0" fontId="108" fillId="0" borderId="0" applyNumberFormat="0" applyFill="0" applyBorder="0" applyAlignment="0" applyProtection="0"/>
  </cellStyleXfs>
  <cellXfs count="1251">
    <xf numFmtId="0" fontId="0" fillId="0" borderId="0" xfId="0"/>
    <xf numFmtId="0" fontId="2" fillId="0" borderId="0" xfId="0" applyFont="1"/>
    <xf numFmtId="0" fontId="2" fillId="0" borderId="0" xfId="0" applyFont="1" applyAlignment="1">
      <alignment horizontal="right" vertical="center"/>
    </xf>
    <xf numFmtId="0" fontId="3" fillId="0" borderId="0" xfId="0" applyFont="1" applyBorder="1" applyAlignment="1">
      <alignment horizontal="center" wrapText="1"/>
    </xf>
    <xf numFmtId="0" fontId="0" fillId="0" borderId="1" xfId="0" applyBorder="1"/>
    <xf numFmtId="0" fontId="10" fillId="2" borderId="6" xfId="0" applyFont="1" applyFill="1" applyBorder="1" applyAlignment="1">
      <alignment horizontal="center" vertical="center" wrapText="1"/>
    </xf>
    <xf numFmtId="0" fontId="6" fillId="0" borderId="2" xfId="0" applyFont="1" applyBorder="1" applyAlignment="1">
      <alignment horizontal="center" vertical="top" wrapText="1"/>
    </xf>
    <xf numFmtId="0" fontId="6" fillId="0" borderId="6" xfId="0" applyFont="1" applyBorder="1" applyAlignment="1">
      <alignment horizontal="center" vertical="center" wrapText="1"/>
    </xf>
    <xf numFmtId="3" fontId="6" fillId="0" borderId="6" xfId="0" applyNumberFormat="1" applyFont="1" applyBorder="1" applyAlignment="1">
      <alignment vertical="top" wrapText="1"/>
    </xf>
    <xf numFmtId="0" fontId="6" fillId="0" borderId="6" xfId="0" applyFont="1" applyBorder="1" applyAlignment="1">
      <alignment vertical="top" wrapText="1"/>
    </xf>
    <xf numFmtId="1" fontId="6" fillId="0" borderId="6" xfId="0" applyNumberFormat="1" applyFont="1" applyBorder="1" applyAlignment="1">
      <alignment vertical="top" wrapText="1"/>
    </xf>
    <xf numFmtId="1" fontId="6" fillId="2" borderId="6" xfId="0" applyNumberFormat="1" applyFont="1" applyFill="1" applyBorder="1" applyAlignment="1">
      <alignment vertical="top" wrapText="1"/>
    </xf>
    <xf numFmtId="0" fontId="6" fillId="0" borderId="0" xfId="0" applyFont="1" applyFill="1" applyBorder="1" applyAlignment="1">
      <alignment vertical="top" wrapText="1"/>
    </xf>
    <xf numFmtId="1" fontId="6" fillId="2" borderId="7" xfId="0" applyNumberFormat="1" applyFont="1" applyFill="1" applyBorder="1" applyAlignment="1">
      <alignment vertical="top" wrapText="1"/>
    </xf>
    <xf numFmtId="0" fontId="0" fillId="0" borderId="0" xfId="0" applyAlignment="1">
      <alignment horizontal="right" vertical="center"/>
    </xf>
    <xf numFmtId="0" fontId="6" fillId="0" borderId="0" xfId="0" applyFont="1" applyFill="1" applyBorder="1" applyAlignment="1">
      <alignment wrapText="1"/>
    </xf>
    <xf numFmtId="0" fontId="6" fillId="0" borderId="0" xfId="0" applyFont="1" applyBorder="1" applyAlignment="1">
      <alignment horizontal="center" vertical="top" wrapText="1"/>
    </xf>
    <xf numFmtId="0" fontId="6" fillId="0" borderId="0" xfId="0" applyFont="1" applyBorder="1" applyAlignment="1">
      <alignment horizontal="center" vertical="center" wrapText="1"/>
    </xf>
    <xf numFmtId="1" fontId="6" fillId="2" borderId="0" xfId="0" applyNumberFormat="1" applyFont="1" applyFill="1" applyBorder="1" applyAlignment="1">
      <alignment vertical="top" wrapText="1"/>
    </xf>
    <xf numFmtId="3" fontId="6" fillId="0" borderId="0" xfId="0" applyNumberFormat="1" applyFont="1" applyBorder="1" applyAlignment="1">
      <alignment vertical="top" wrapText="1"/>
    </xf>
    <xf numFmtId="0" fontId="0" fillId="0" borderId="0" xfId="0" applyBorder="1" applyAlignment="1">
      <alignment horizontal="center"/>
    </xf>
    <xf numFmtId="0" fontId="2" fillId="0" borderId="0" xfId="0" applyFont="1" applyAlignment="1">
      <alignment horizontal="right" vertical="center"/>
    </xf>
    <xf numFmtId="0" fontId="10" fillId="3" borderId="6" xfId="0" applyFont="1" applyFill="1" applyBorder="1" applyAlignment="1">
      <alignment horizontal="center" vertical="center" wrapText="1"/>
    </xf>
    <xf numFmtId="0" fontId="6" fillId="3" borderId="6" xfId="0" applyFont="1" applyFill="1" applyBorder="1" applyAlignment="1">
      <alignment vertical="top" wrapText="1"/>
    </xf>
    <xf numFmtId="1" fontId="6" fillId="4" borderId="6" xfId="0" applyNumberFormat="1" applyFont="1" applyFill="1" applyBorder="1" applyAlignment="1">
      <alignment vertical="top" wrapText="1"/>
    </xf>
    <xf numFmtId="1" fontId="6" fillId="3" borderId="6" xfId="0" applyNumberFormat="1" applyFont="1" applyFill="1" applyBorder="1" applyAlignment="1">
      <alignment vertical="top" wrapText="1"/>
    </xf>
    <xf numFmtId="0" fontId="0" fillId="0" borderId="0" xfId="0" applyAlignment="1">
      <alignment horizontal="left"/>
    </xf>
    <xf numFmtId="0" fontId="6" fillId="0" borderId="0" xfId="0" applyFont="1" applyBorder="1" applyAlignment="1">
      <alignment horizontal="left" wrapText="1"/>
    </xf>
    <xf numFmtId="164" fontId="6" fillId="0" borderId="0" xfId="0" applyNumberFormat="1" applyFont="1" applyBorder="1" applyAlignment="1">
      <alignment horizontal="left" vertical="top"/>
    </xf>
    <xf numFmtId="0" fontId="6" fillId="0" borderId="0" xfId="0" applyFont="1" applyBorder="1" applyAlignment="1">
      <alignment wrapText="1"/>
    </xf>
    <xf numFmtId="164" fontId="6" fillId="0" borderId="0" xfId="0" applyNumberFormat="1" applyFont="1" applyBorder="1" applyAlignment="1">
      <alignment vertical="top"/>
    </xf>
    <xf numFmtId="0" fontId="0" fillId="0" borderId="0" xfId="0" applyAlignment="1">
      <alignment wrapText="1"/>
    </xf>
    <xf numFmtId="0" fontId="2" fillId="0" borderId="0" xfId="0" applyFont="1" applyAlignment="1">
      <alignment horizontal="right" vertical="center" wrapText="1"/>
    </xf>
    <xf numFmtId="0" fontId="0" fillId="0" borderId="0" xfId="0" applyAlignment="1"/>
    <xf numFmtId="0" fontId="6" fillId="0" borderId="6" xfId="0" applyFont="1" applyFill="1" applyBorder="1" applyAlignment="1">
      <alignment vertical="top" wrapText="1"/>
    </xf>
    <xf numFmtId="0" fontId="6" fillId="0" borderId="6" xfId="0" applyFont="1" applyBorder="1" applyAlignment="1">
      <alignment horizontal="right" vertical="top" wrapText="1"/>
    </xf>
    <xf numFmtId="1" fontId="6" fillId="0" borderId="6" xfId="0" applyNumberFormat="1" applyFont="1" applyFill="1" applyBorder="1" applyAlignment="1">
      <alignment vertical="top" wrapText="1"/>
    </xf>
    <xf numFmtId="1" fontId="6" fillId="0" borderId="6" xfId="0" applyNumberFormat="1" applyFont="1" applyFill="1" applyBorder="1" applyAlignment="1">
      <alignment horizontal="right" vertical="top" wrapText="1"/>
    </xf>
    <xf numFmtId="1" fontId="6" fillId="0" borderId="6" xfId="0" applyNumberFormat="1" applyFont="1" applyBorder="1" applyAlignment="1">
      <alignment horizontal="right" vertical="top" wrapText="1"/>
    </xf>
    <xf numFmtId="0" fontId="6" fillId="0" borderId="6" xfId="0" applyFont="1" applyBorder="1" applyAlignment="1">
      <alignment horizontal="center" vertical="top" wrapText="1"/>
    </xf>
    <xf numFmtId="0" fontId="21" fillId="0" borderId="0" xfId="0" applyFont="1"/>
    <xf numFmtId="0" fontId="22" fillId="0" borderId="0" xfId="0" applyFont="1"/>
    <xf numFmtId="0" fontId="27" fillId="5" borderId="6" xfId="0" applyFont="1" applyFill="1" applyBorder="1" applyAlignment="1">
      <alignment horizontal="center" vertical="center" wrapText="1"/>
    </xf>
    <xf numFmtId="0" fontId="25" fillId="0" borderId="6" xfId="0" applyFont="1" applyBorder="1" applyAlignment="1">
      <alignment vertical="top" wrapText="1"/>
    </xf>
    <xf numFmtId="0" fontId="25" fillId="0" borderId="6" xfId="0" applyFont="1" applyFill="1" applyBorder="1" applyAlignment="1">
      <alignment vertical="top" wrapText="1"/>
    </xf>
    <xf numFmtId="0" fontId="0" fillId="0" borderId="0" xfId="0" applyFill="1"/>
    <xf numFmtId="0" fontId="25" fillId="0" borderId="0" xfId="0" applyFont="1" applyFill="1" applyBorder="1" applyAlignment="1">
      <alignment vertical="top" wrapText="1"/>
    </xf>
    <xf numFmtId="0" fontId="10" fillId="2" borderId="13" xfId="0" applyFont="1" applyFill="1" applyBorder="1" applyAlignment="1">
      <alignment horizontal="center" vertical="center" wrapText="1"/>
    </xf>
    <xf numFmtId="0" fontId="0" fillId="0" borderId="6" xfId="0" applyBorder="1"/>
    <xf numFmtId="0" fontId="6" fillId="0" borderId="0" xfId="0" applyFont="1" applyBorder="1" applyAlignment="1">
      <alignment vertical="top" wrapText="1"/>
    </xf>
    <xf numFmtId="0" fontId="6" fillId="0" borderId="13" xfId="0" applyFont="1" applyBorder="1" applyAlignment="1">
      <alignment vertical="top" wrapText="1"/>
    </xf>
    <xf numFmtId="0" fontId="12" fillId="0" borderId="6" xfId="0" applyFont="1" applyBorder="1" applyAlignment="1">
      <alignment vertical="top" wrapText="1"/>
    </xf>
    <xf numFmtId="0" fontId="33" fillId="0" borderId="0" xfId="0" applyFont="1" applyAlignment="1">
      <alignment wrapText="1"/>
    </xf>
    <xf numFmtId="3" fontId="12" fillId="0" borderId="6" xfId="0" applyNumberFormat="1" applyFont="1" applyBorder="1" applyAlignment="1">
      <alignment vertical="top" wrapText="1"/>
    </xf>
    <xf numFmtId="0" fontId="10" fillId="0" borderId="6" xfId="0" applyFont="1" applyBorder="1" applyAlignment="1">
      <alignment horizontal="center" vertical="top"/>
    </xf>
    <xf numFmtId="0" fontId="1" fillId="0" borderId="6" xfId="0" applyFont="1" applyBorder="1" applyAlignment="1">
      <alignment horizontal="center" vertical="top"/>
    </xf>
    <xf numFmtId="3" fontId="6" fillId="2" borderId="6" xfId="0" applyNumberFormat="1" applyFont="1" applyFill="1" applyBorder="1" applyAlignment="1">
      <alignment horizontal="center" vertical="top" wrapText="1"/>
    </xf>
    <xf numFmtId="3" fontId="12" fillId="2" borderId="6" xfId="0" applyNumberFormat="1" applyFont="1" applyFill="1" applyBorder="1" applyAlignment="1">
      <alignment horizontal="center" vertical="top" wrapText="1"/>
    </xf>
    <xf numFmtId="3" fontId="6" fillId="2" borderId="6" xfId="0" applyNumberFormat="1" applyFont="1" applyFill="1" applyBorder="1" applyAlignment="1">
      <alignment vertical="top" wrapText="1"/>
    </xf>
    <xf numFmtId="3" fontId="12" fillId="2" borderId="6" xfId="0" applyNumberFormat="1" applyFont="1" applyFill="1" applyBorder="1" applyAlignment="1">
      <alignment vertical="top" wrapText="1"/>
    </xf>
    <xf numFmtId="3" fontId="8" fillId="2" borderId="6" xfId="0" applyNumberFormat="1" applyFont="1" applyFill="1" applyBorder="1" applyAlignment="1">
      <alignment horizontal="center" vertical="top"/>
    </xf>
    <xf numFmtId="0" fontId="6" fillId="3" borderId="2" xfId="0" applyFont="1" applyFill="1" applyBorder="1" applyAlignment="1">
      <alignment horizontal="center" vertical="top" wrapText="1"/>
    </xf>
    <xf numFmtId="0" fontId="29" fillId="0" borderId="6" xfId="0" applyFont="1" applyBorder="1" applyAlignment="1">
      <alignment horizontal="center" vertical="top" wrapText="1"/>
    </xf>
    <xf numFmtId="3" fontId="29" fillId="0" borderId="6" xfId="0" applyNumberFormat="1" applyFont="1" applyBorder="1" applyAlignment="1">
      <alignment horizontal="center" vertical="top" wrapText="1"/>
    </xf>
    <xf numFmtId="3" fontId="29" fillId="2" borderId="6" xfId="0" applyNumberFormat="1" applyFont="1" applyFill="1" applyBorder="1" applyAlignment="1">
      <alignment horizontal="center" vertical="top" wrapText="1"/>
    </xf>
    <xf numFmtId="0" fontId="29" fillId="2" borderId="6" xfId="0" applyFont="1" applyFill="1" applyBorder="1" applyAlignment="1">
      <alignment horizontal="center" vertical="top" wrapText="1"/>
    </xf>
    <xf numFmtId="0" fontId="1" fillId="0" borderId="3" xfId="0" applyFont="1" applyBorder="1" applyAlignment="1">
      <alignment vertical="center" wrapText="1"/>
    </xf>
    <xf numFmtId="0" fontId="1" fillId="0" borderId="4" xfId="0" applyFont="1" applyBorder="1" applyAlignment="1">
      <alignment vertical="center" wrapText="1"/>
    </xf>
    <xf numFmtId="3" fontId="8" fillId="0" borderId="6" xfId="0" applyNumberFormat="1" applyFont="1" applyBorder="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0" fillId="6" borderId="6" xfId="0" applyFont="1" applyFill="1" applyBorder="1" applyAlignment="1">
      <alignment horizontal="center" vertical="center" wrapText="1"/>
    </xf>
    <xf numFmtId="0" fontId="7" fillId="0" borderId="6" xfId="0" applyFont="1" applyBorder="1" applyAlignment="1">
      <alignment horizontal="center" vertical="top" wrapText="1"/>
    </xf>
    <xf numFmtId="0" fontId="7" fillId="0" borderId="6" xfId="0" applyFont="1" applyBorder="1" applyAlignment="1">
      <alignment vertical="top" wrapText="1"/>
    </xf>
    <xf numFmtId="0" fontId="7" fillId="6" borderId="6" xfId="0" applyFont="1" applyFill="1" applyBorder="1" applyAlignment="1">
      <alignment vertical="top" wrapText="1"/>
    </xf>
    <xf numFmtId="0" fontId="6" fillId="6" borderId="6" xfId="0" applyFont="1" applyFill="1" applyBorder="1" applyAlignment="1">
      <alignment vertical="top" wrapText="1"/>
    </xf>
    <xf numFmtId="0" fontId="7" fillId="6" borderId="6" xfId="0" applyFont="1" applyFill="1" applyBorder="1" applyAlignment="1">
      <alignment horizontal="center" vertical="top" wrapText="1"/>
    </xf>
    <xf numFmtId="0" fontId="7" fillId="0" borderId="6" xfId="0" applyFont="1" applyFill="1" applyBorder="1" applyAlignment="1">
      <alignment vertical="top" wrapText="1"/>
    </xf>
    <xf numFmtId="0" fontId="6" fillId="0" borderId="6"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6" xfId="0" applyFont="1" applyFill="1" applyBorder="1" applyAlignment="1">
      <alignment horizontal="right" vertical="top" wrapText="1"/>
    </xf>
    <xf numFmtId="1" fontId="6" fillId="6" borderId="6" xfId="0" applyNumberFormat="1" applyFont="1" applyFill="1" applyBorder="1" applyAlignment="1">
      <alignment vertical="top" wrapText="1"/>
    </xf>
    <xf numFmtId="0" fontId="22" fillId="0" borderId="0" xfId="0" applyFont="1" applyAlignment="1">
      <alignment horizontal="right" vertical="center"/>
    </xf>
    <xf numFmtId="3" fontId="6" fillId="7" borderId="6" xfId="0" applyNumberFormat="1" applyFont="1" applyFill="1" applyBorder="1" applyAlignment="1">
      <alignment vertical="top" wrapText="1"/>
    </xf>
    <xf numFmtId="3" fontId="6" fillId="8" borderId="6" xfId="0" applyNumberFormat="1" applyFont="1" applyFill="1" applyBorder="1" applyAlignment="1">
      <alignment vertical="top" wrapText="1"/>
    </xf>
    <xf numFmtId="3" fontId="6" fillId="9" borderId="6" xfId="0" applyNumberFormat="1" applyFont="1" applyFill="1" applyBorder="1" applyAlignment="1">
      <alignment vertical="top" wrapText="1"/>
    </xf>
    <xf numFmtId="3" fontId="6" fillId="10" borderId="6" xfId="0" applyNumberFormat="1" applyFont="1" applyFill="1" applyBorder="1" applyAlignment="1">
      <alignment vertical="top" wrapText="1"/>
    </xf>
    <xf numFmtId="0" fontId="6" fillId="8" borderId="6" xfId="0" applyFont="1" applyFill="1" applyBorder="1" applyAlignment="1">
      <alignment vertical="top" wrapText="1"/>
    </xf>
    <xf numFmtId="0" fontId="6" fillId="7" borderId="6" xfId="0" applyFont="1" applyFill="1" applyBorder="1" applyAlignment="1">
      <alignment vertical="top" wrapText="1"/>
    </xf>
    <xf numFmtId="0" fontId="6" fillId="9" borderId="6" xfId="0" applyFont="1" applyFill="1" applyBorder="1" applyAlignment="1">
      <alignment vertical="top" wrapText="1"/>
    </xf>
    <xf numFmtId="3" fontId="6" fillId="0" borderId="6" xfId="0" applyNumberFormat="1" applyFont="1" applyFill="1" applyBorder="1" applyAlignment="1">
      <alignment vertical="top" wrapText="1"/>
    </xf>
    <xf numFmtId="0" fontId="10" fillId="2" borderId="6"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10"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right" vertical="center" wrapText="1"/>
    </xf>
    <xf numFmtId="1" fontId="6" fillId="2" borderId="6" xfId="0" applyNumberFormat="1" applyFont="1" applyFill="1" applyBorder="1" applyAlignment="1">
      <alignment vertical="center" wrapText="1"/>
    </xf>
    <xf numFmtId="1" fontId="10" fillId="2" borderId="6" xfId="0" applyNumberFormat="1" applyFont="1" applyFill="1" applyBorder="1" applyAlignment="1">
      <alignment vertical="center" wrapText="1"/>
    </xf>
    <xf numFmtId="1" fontId="6" fillId="0" borderId="6" xfId="0" applyNumberFormat="1" applyFont="1" applyBorder="1" applyAlignment="1">
      <alignment vertical="center" wrapText="1"/>
    </xf>
    <xf numFmtId="0" fontId="42" fillId="0" borderId="0" xfId="0" applyFont="1"/>
    <xf numFmtId="0" fontId="37" fillId="0" borderId="0" xfId="0" applyFont="1" applyAlignment="1">
      <alignment horizontal="center" vertical="center"/>
    </xf>
    <xf numFmtId="0" fontId="27" fillId="2" borderId="6"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2"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2" fontId="0" fillId="0" borderId="0" xfId="0" applyNumberFormat="1" applyAlignment="1">
      <alignment horizontal="left"/>
    </xf>
    <xf numFmtId="0" fontId="25" fillId="11" borderId="6" xfId="0" applyFont="1" applyFill="1" applyBorder="1" applyAlignment="1">
      <alignment vertical="top" wrapText="1"/>
    </xf>
    <xf numFmtId="0" fontId="25" fillId="11" borderId="6" xfId="0" applyFont="1" applyFill="1" applyBorder="1" applyAlignment="1">
      <alignment horizontal="center" vertical="center" wrapText="1"/>
    </xf>
    <xf numFmtId="0" fontId="0" fillId="2" borderId="0" xfId="0" applyFill="1"/>
    <xf numFmtId="0" fontId="25" fillId="0" borderId="0" xfId="0" applyFont="1" applyAlignment="1">
      <alignment vertical="center" wrapText="1"/>
    </xf>
    <xf numFmtId="0" fontId="25" fillId="0" borderId="6" xfId="0" applyFont="1" applyBorder="1" applyAlignment="1">
      <alignment horizontal="center" vertical="top" wrapText="1"/>
    </xf>
    <xf numFmtId="0" fontId="41" fillId="0" borderId="0" xfId="0" applyFont="1" applyAlignment="1">
      <alignment wrapText="1"/>
    </xf>
    <xf numFmtId="0" fontId="22" fillId="0" borderId="0" xfId="0" applyFont="1" applyAlignment="1">
      <alignment horizontal="right" vertical="center" wrapText="1"/>
    </xf>
    <xf numFmtId="0" fontId="42" fillId="0" borderId="0" xfId="0" applyFont="1" applyAlignment="1">
      <alignment wrapText="1"/>
    </xf>
    <xf numFmtId="0" fontId="33" fillId="0" borderId="0" xfId="0" applyFont="1"/>
    <xf numFmtId="0" fontId="10" fillId="2" borderId="0" xfId="0" applyFont="1" applyFill="1" applyBorder="1" applyAlignment="1">
      <alignment horizontal="center" vertical="center" wrapText="1"/>
    </xf>
    <xf numFmtId="0" fontId="44" fillId="0" borderId="6" xfId="0" applyFont="1" applyBorder="1" applyAlignment="1">
      <alignment vertical="top" wrapText="1"/>
    </xf>
    <xf numFmtId="0" fontId="44" fillId="0" borderId="6" xfId="0" applyFont="1" applyFill="1" applyBorder="1" applyAlignment="1">
      <alignment vertical="top" wrapText="1"/>
    </xf>
    <xf numFmtId="0" fontId="6" fillId="0" borderId="7" xfId="0" applyFont="1" applyFill="1" applyBorder="1" applyAlignment="1">
      <alignment vertical="top" wrapText="1"/>
    </xf>
    <xf numFmtId="0" fontId="0" fillId="0" borderId="0" xfId="0"/>
    <xf numFmtId="0" fontId="6" fillId="0" borderId="0" xfId="0" applyFont="1" applyFill="1" applyBorder="1" applyAlignment="1">
      <alignment vertical="top" wrapText="1"/>
    </xf>
    <xf numFmtId="0" fontId="10" fillId="2" borderId="6" xfId="0" applyFont="1" applyFill="1" applyBorder="1" applyAlignment="1">
      <alignment horizontal="center" vertical="center" wrapText="1"/>
    </xf>
    <xf numFmtId="0" fontId="2" fillId="0" borderId="0" xfId="0" applyFont="1"/>
    <xf numFmtId="0" fontId="0" fillId="0" borderId="0" xfId="0" applyAlignment="1">
      <alignment horizontal="right" vertical="center"/>
    </xf>
    <xf numFmtId="1" fontId="6" fillId="0" borderId="6" xfId="0" applyNumberFormat="1" applyFont="1" applyBorder="1" applyAlignment="1">
      <alignment vertical="top" wrapText="1"/>
    </xf>
    <xf numFmtId="1" fontId="6" fillId="2" borderId="6" xfId="0" applyNumberFormat="1" applyFont="1" applyFill="1" applyBorder="1" applyAlignment="1">
      <alignment vertical="top" wrapText="1"/>
    </xf>
    <xf numFmtId="0" fontId="2" fillId="0" borderId="0" xfId="0" applyFont="1" applyAlignment="1">
      <alignment horizontal="right" vertical="center"/>
    </xf>
    <xf numFmtId="0" fontId="6" fillId="0" borderId="6" xfId="0" applyFont="1" applyBorder="1" applyAlignment="1">
      <alignment horizontal="center" vertical="center" wrapText="1"/>
    </xf>
    <xf numFmtId="0" fontId="3" fillId="0" borderId="0" xfId="0" applyFont="1" applyBorder="1" applyAlignment="1">
      <alignment horizontal="center" wrapText="1"/>
    </xf>
    <xf numFmtId="0" fontId="0" fillId="0" borderId="1" xfId="0" applyBorder="1"/>
    <xf numFmtId="0" fontId="6" fillId="0" borderId="2" xfId="0" applyFont="1" applyBorder="1" applyAlignment="1">
      <alignment horizontal="center" vertical="top" wrapText="1"/>
    </xf>
    <xf numFmtId="3" fontId="10" fillId="2" borderId="6" xfId="0" applyNumberFormat="1" applyFont="1" applyFill="1" applyBorder="1" applyAlignment="1">
      <alignment horizontal="center" vertical="center" wrapText="1"/>
    </xf>
    <xf numFmtId="3" fontId="6" fillId="0" borderId="6" xfId="0" applyNumberFormat="1" applyFont="1" applyBorder="1" applyAlignment="1">
      <alignment horizontal="center" vertical="center" wrapText="1"/>
    </xf>
    <xf numFmtId="0" fontId="10" fillId="13" borderId="6" xfId="0" applyFont="1" applyFill="1" applyBorder="1" applyAlignment="1">
      <alignment horizontal="center" vertical="center" wrapText="1"/>
    </xf>
    <xf numFmtId="3" fontId="10" fillId="13" borderId="6" xfId="0" applyNumberFormat="1" applyFont="1" applyFill="1" applyBorder="1" applyAlignment="1">
      <alignment horizontal="center" vertical="center" wrapText="1"/>
    </xf>
    <xf numFmtId="3" fontId="6" fillId="13" borderId="6" xfId="0" applyNumberFormat="1" applyFont="1" applyFill="1" applyBorder="1" applyAlignment="1">
      <alignment horizontal="center" vertical="center" wrapText="1"/>
    </xf>
    <xf numFmtId="1" fontId="6" fillId="13" borderId="6" xfId="0" applyNumberFormat="1" applyFont="1" applyFill="1" applyBorder="1" applyAlignment="1">
      <alignment vertical="top" wrapText="1"/>
    </xf>
    <xf numFmtId="0" fontId="2" fillId="0" borderId="0" xfId="0" applyFont="1" applyAlignment="1">
      <alignment horizontal="right" vertical="center"/>
    </xf>
    <xf numFmtId="0" fontId="3" fillId="0" borderId="1" xfId="0" applyFont="1" applyBorder="1" applyAlignment="1">
      <alignment horizontal="center" wrapText="1"/>
    </xf>
    <xf numFmtId="0" fontId="6" fillId="0" borderId="0" xfId="0" applyFont="1" applyBorder="1" applyAlignment="1">
      <alignment horizontal="center" vertical="top" wrapText="1"/>
    </xf>
    <xf numFmtId="0" fontId="3" fillId="0" borderId="0" xfId="0" applyFont="1" applyAlignment="1">
      <alignment vertical="center"/>
    </xf>
    <xf numFmtId="3" fontId="7" fillId="0" borderId="6" xfId="0" applyNumberFormat="1" applyFont="1" applyFill="1" applyBorder="1" applyAlignment="1">
      <alignment vertical="top" wrapText="1"/>
    </xf>
    <xf numFmtId="3" fontId="34" fillId="0" borderId="6" xfId="0" applyNumberFormat="1" applyFont="1" applyFill="1" applyBorder="1" applyAlignment="1">
      <alignment vertical="top" wrapText="1"/>
    </xf>
    <xf numFmtId="3" fontId="34" fillId="0" borderId="6" xfId="0" applyNumberFormat="1" applyFont="1" applyFill="1" applyBorder="1" applyAlignment="1">
      <alignment vertical="top" shrinkToFit="1"/>
    </xf>
    <xf numFmtId="3" fontId="0" fillId="0" borderId="0" xfId="0" applyNumberFormat="1"/>
    <xf numFmtId="0" fontId="6" fillId="2" borderId="6" xfId="0" applyFont="1" applyFill="1" applyBorder="1" applyAlignment="1">
      <alignment horizontal="center" vertical="center" wrapText="1"/>
    </xf>
    <xf numFmtId="0" fontId="6" fillId="0" borderId="0" xfId="0" applyFont="1" applyBorder="1" applyAlignment="1">
      <alignment horizontal="center" vertical="top" wrapText="1"/>
    </xf>
    <xf numFmtId="0" fontId="53" fillId="0" borderId="0" xfId="0" applyFont="1" applyBorder="1" applyAlignment="1">
      <alignment horizontal="center" vertical="top" wrapText="1"/>
    </xf>
    <xf numFmtId="0" fontId="6" fillId="0" borderId="5" xfId="0" applyFont="1" applyBorder="1" applyAlignment="1">
      <alignment horizontal="center" vertical="center" wrapText="1"/>
    </xf>
    <xf numFmtId="0" fontId="6" fillId="0" borderId="5" xfId="0" applyFont="1" applyBorder="1" applyAlignment="1">
      <alignment vertical="top" wrapText="1"/>
    </xf>
    <xf numFmtId="0" fontId="44" fillId="0" borderId="5" xfId="0" applyFont="1" applyBorder="1" applyAlignment="1">
      <alignment vertical="top" wrapText="1"/>
    </xf>
    <xf numFmtId="1" fontId="6" fillId="7" borderId="6" xfId="0" applyNumberFormat="1" applyFont="1" applyFill="1" applyBorder="1" applyAlignment="1">
      <alignment vertical="top" wrapText="1"/>
    </xf>
    <xf numFmtId="1" fontId="6" fillId="0" borderId="0" xfId="0" applyNumberFormat="1" applyFont="1" applyBorder="1" applyAlignment="1">
      <alignment vertical="top" wrapText="1"/>
    </xf>
    <xf numFmtId="0" fontId="2" fillId="0" borderId="0" xfId="0" applyFont="1" applyAlignment="1">
      <alignment horizontal="right" vertical="center"/>
    </xf>
    <xf numFmtId="0" fontId="6" fillId="0" borderId="0" xfId="0" applyFont="1" applyBorder="1" applyAlignment="1">
      <alignment horizontal="center" vertical="top" wrapText="1"/>
    </xf>
    <xf numFmtId="0" fontId="12" fillId="0" borderId="0" xfId="0" applyFont="1"/>
    <xf numFmtId="0" fontId="12" fillId="0" borderId="0" xfId="0" applyFont="1" applyAlignment="1">
      <alignment wrapText="1"/>
    </xf>
    <xf numFmtId="0" fontId="12" fillId="0" borderId="0" xfId="0" applyFont="1" applyAlignment="1">
      <alignment horizontal="right" vertical="center"/>
    </xf>
    <xf numFmtId="0" fontId="12" fillId="0" borderId="0" xfId="0" applyFont="1" applyAlignment="1">
      <alignment horizontal="right" vertical="center" wrapText="1"/>
    </xf>
    <xf numFmtId="0" fontId="6" fillId="0" borderId="0" xfId="0" applyFont="1" applyBorder="1" applyAlignment="1">
      <alignment horizontal="center" wrapText="1"/>
    </xf>
    <xf numFmtId="0" fontId="12" fillId="0" borderId="1" xfId="0" applyFont="1" applyBorder="1"/>
    <xf numFmtId="1" fontId="12" fillId="0" borderId="0" xfId="0" applyNumberFormat="1" applyFont="1"/>
    <xf numFmtId="0" fontId="12" fillId="0" borderId="0" xfId="0" applyFont="1" applyAlignment="1">
      <alignment vertical="top" wrapText="1"/>
    </xf>
    <xf numFmtId="0" fontId="12" fillId="0" borderId="5" xfId="0" applyFont="1" applyBorder="1" applyAlignment="1">
      <alignment horizontal="center" vertical="top" wrapText="1"/>
    </xf>
    <xf numFmtId="0" fontId="0" fillId="0" borderId="0" xfId="0" applyBorder="1" applyAlignment="1">
      <alignment horizontal="center" vertical="top" wrapText="1"/>
    </xf>
    <xf numFmtId="0" fontId="0" fillId="0" borderId="0" xfId="0" applyAlignment="1">
      <alignment vertical="top" wrapText="1"/>
    </xf>
    <xf numFmtId="0" fontId="2" fillId="0" borderId="0" xfId="0" applyFont="1" applyAlignment="1">
      <alignment horizontal="right" vertical="center"/>
    </xf>
    <xf numFmtId="0" fontId="6" fillId="2"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4" fillId="0" borderId="0" xfId="0" applyFont="1"/>
    <xf numFmtId="0" fontId="54" fillId="0" borderId="0" xfId="0" applyFont="1" applyAlignment="1">
      <alignment horizontal="right" vertical="center"/>
    </xf>
    <xf numFmtId="0" fontId="20" fillId="0" borderId="0" xfId="0" applyFont="1" applyBorder="1" applyAlignment="1">
      <alignment horizontal="center" wrapText="1"/>
    </xf>
    <xf numFmtId="0" fontId="21" fillId="0" borderId="1" xfId="0" applyFont="1" applyBorder="1"/>
    <xf numFmtId="0" fontId="10" fillId="2" borderId="1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2" fillId="4" borderId="14" xfId="0" applyFont="1" applyFill="1" applyBorder="1" applyAlignment="1">
      <alignment vertical="center" wrapText="1"/>
    </xf>
    <xf numFmtId="3" fontId="12" fillId="4" borderId="6" xfId="0" applyNumberFormat="1" applyFont="1" applyFill="1" applyBorder="1" applyAlignment="1">
      <alignment vertical="center" wrapText="1"/>
    </xf>
    <xf numFmtId="0" fontId="12" fillId="4" borderId="6" xfId="0" applyFont="1" applyFill="1" applyBorder="1" applyAlignment="1">
      <alignment vertical="center" wrapText="1"/>
    </xf>
    <xf numFmtId="0" fontId="12" fillId="4" borderId="17" xfId="0" applyFont="1" applyFill="1" applyBorder="1" applyAlignment="1">
      <alignment vertical="center" wrapText="1"/>
    </xf>
    <xf numFmtId="3" fontId="12" fillId="4" borderId="14" xfId="0" applyNumberFormat="1" applyFont="1" applyFill="1" applyBorder="1" applyAlignment="1">
      <alignment vertical="center" wrapText="1"/>
    </xf>
    <xf numFmtId="3" fontId="12" fillId="4" borderId="17" xfId="0" applyNumberFormat="1" applyFont="1" applyFill="1" applyBorder="1" applyAlignment="1">
      <alignment vertical="center" wrapText="1"/>
    </xf>
    <xf numFmtId="3" fontId="12" fillId="4" borderId="4" xfId="0" applyNumberFormat="1" applyFont="1" applyFill="1" applyBorder="1" applyAlignment="1">
      <alignment vertical="center" wrapText="1"/>
    </xf>
    <xf numFmtId="3" fontId="12" fillId="4" borderId="2" xfId="0" applyNumberFormat="1" applyFont="1" applyFill="1" applyBorder="1" applyAlignment="1">
      <alignment vertical="center" wrapText="1"/>
    </xf>
    <xf numFmtId="0" fontId="6" fillId="6" borderId="17" xfId="0" applyFont="1" applyFill="1" applyBorder="1" applyAlignment="1">
      <alignment horizontal="center" vertical="center" wrapText="1"/>
    </xf>
    <xf numFmtId="0" fontId="12" fillId="6" borderId="14" xfId="0" applyFont="1" applyFill="1" applyBorder="1" applyAlignment="1">
      <alignment vertical="center" wrapText="1"/>
    </xf>
    <xf numFmtId="0" fontId="12" fillId="6" borderId="6" xfId="0" applyFont="1" applyFill="1" applyBorder="1" applyAlignment="1">
      <alignment vertical="center" wrapText="1"/>
    </xf>
    <xf numFmtId="0" fontId="12" fillId="6" borderId="17" xfId="0" applyFont="1" applyFill="1" applyBorder="1" applyAlignment="1">
      <alignment vertical="center" wrapText="1"/>
    </xf>
    <xf numFmtId="0" fontId="6" fillId="2" borderId="17" xfId="0" applyFont="1" applyFill="1" applyBorder="1" applyAlignment="1">
      <alignment horizontal="center" vertical="center" wrapText="1"/>
    </xf>
    <xf numFmtId="1" fontId="12" fillId="2" borderId="14" xfId="0" applyNumberFormat="1" applyFont="1" applyFill="1" applyBorder="1" applyAlignment="1">
      <alignment vertical="center" wrapText="1"/>
    </xf>
    <xf numFmtId="1" fontId="12" fillId="2" borderId="6" xfId="0" applyNumberFormat="1" applyFont="1" applyFill="1" applyBorder="1" applyAlignment="1">
      <alignment vertical="center" wrapText="1"/>
    </xf>
    <xf numFmtId="1" fontId="12" fillId="2" borderId="17" xfId="0" applyNumberFormat="1" applyFont="1" applyFill="1" applyBorder="1" applyAlignment="1">
      <alignment vertical="center" wrapText="1"/>
    </xf>
    <xf numFmtId="3" fontId="12" fillId="2" borderId="14" xfId="0" applyNumberFormat="1" applyFont="1" applyFill="1" applyBorder="1" applyAlignment="1">
      <alignment vertical="center" wrapText="1"/>
    </xf>
    <xf numFmtId="3" fontId="12" fillId="2" borderId="6" xfId="0" applyNumberFormat="1" applyFont="1" applyFill="1" applyBorder="1" applyAlignment="1">
      <alignment vertical="center" wrapText="1"/>
    </xf>
    <xf numFmtId="3" fontId="12" fillId="2" borderId="17" xfId="0" applyNumberFormat="1" applyFont="1" applyFill="1" applyBorder="1" applyAlignment="1">
      <alignment vertical="center" wrapText="1"/>
    </xf>
    <xf numFmtId="0" fontId="6" fillId="2" borderId="14" xfId="0" applyFont="1" applyFill="1" applyBorder="1" applyAlignment="1">
      <alignment vertical="top" wrapText="1"/>
    </xf>
    <xf numFmtId="0" fontId="6" fillId="2" borderId="6" xfId="0" applyFont="1" applyFill="1" applyBorder="1" applyAlignment="1">
      <alignment vertical="top" wrapText="1"/>
    </xf>
    <xf numFmtId="0" fontId="6" fillId="2" borderId="17" xfId="0" applyFont="1" applyFill="1" applyBorder="1" applyAlignment="1">
      <alignment vertical="top" wrapText="1"/>
    </xf>
    <xf numFmtId="1" fontId="6" fillId="2" borderId="17" xfId="0" applyNumberFormat="1" applyFont="1" applyFill="1" applyBorder="1" applyAlignment="1">
      <alignment vertical="top" wrapText="1"/>
    </xf>
    <xf numFmtId="1" fontId="12" fillId="4" borderId="14" xfId="0" applyNumberFormat="1" applyFont="1" applyFill="1" applyBorder="1" applyAlignment="1">
      <alignment vertical="center" wrapText="1"/>
    </xf>
    <xf numFmtId="1" fontId="12" fillId="4" borderId="6" xfId="0" applyNumberFormat="1" applyFont="1" applyFill="1" applyBorder="1" applyAlignment="1">
      <alignment vertical="center" wrapText="1"/>
    </xf>
    <xf numFmtId="1" fontId="12" fillId="4" borderId="17" xfId="0" applyNumberFormat="1" applyFont="1" applyFill="1" applyBorder="1" applyAlignment="1">
      <alignment vertical="center" wrapText="1"/>
    </xf>
    <xf numFmtId="1" fontId="12" fillId="6" borderId="14" xfId="0" applyNumberFormat="1" applyFont="1" applyFill="1" applyBorder="1" applyAlignment="1">
      <alignment vertical="center" wrapText="1"/>
    </xf>
    <xf numFmtId="1" fontId="12" fillId="6" borderId="6" xfId="0" applyNumberFormat="1" applyFont="1" applyFill="1" applyBorder="1" applyAlignment="1">
      <alignment vertical="center" wrapText="1"/>
    </xf>
    <xf numFmtId="1" fontId="12" fillId="6" borderId="17" xfId="0" applyNumberFormat="1" applyFont="1" applyFill="1" applyBorder="1" applyAlignment="1">
      <alignment vertical="center" wrapText="1"/>
    </xf>
    <xf numFmtId="1" fontId="12" fillId="6" borderId="15" xfId="0" applyNumberFormat="1" applyFont="1" applyFill="1" applyBorder="1" applyAlignment="1">
      <alignment vertical="center" wrapText="1"/>
    </xf>
    <xf numFmtId="1" fontId="6" fillId="6" borderId="22" xfId="0" applyNumberFormat="1" applyFont="1" applyFill="1" applyBorder="1" applyAlignment="1">
      <alignment vertical="top" wrapText="1"/>
    </xf>
    <xf numFmtId="1" fontId="6" fillId="6" borderId="17" xfId="0" applyNumberFormat="1" applyFont="1" applyFill="1" applyBorder="1" applyAlignment="1">
      <alignment vertical="top" wrapText="1"/>
    </xf>
    <xf numFmtId="1" fontId="6" fillId="6" borderId="14" xfId="0" applyNumberFormat="1" applyFont="1" applyFill="1" applyBorder="1" applyAlignment="1">
      <alignment vertical="top" wrapText="1"/>
    </xf>
    <xf numFmtId="3" fontId="10" fillId="6" borderId="14" xfId="0" applyNumberFormat="1" applyFont="1" applyFill="1" applyBorder="1" applyAlignment="1">
      <alignment horizontal="center" vertical="center" wrapText="1"/>
    </xf>
    <xf numFmtId="3" fontId="10" fillId="6" borderId="6" xfId="0" applyNumberFormat="1" applyFont="1" applyFill="1" applyBorder="1" applyAlignment="1">
      <alignment horizontal="center" vertical="center" wrapText="1"/>
    </xf>
    <xf numFmtId="0" fontId="10" fillId="6" borderId="13"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1" fillId="2" borderId="0" xfId="0" applyFont="1" applyFill="1" applyBorder="1" applyAlignment="1">
      <alignment horizontal="center"/>
    </xf>
    <xf numFmtId="0" fontId="21" fillId="2" borderId="0" xfId="0" applyFont="1" applyFill="1"/>
    <xf numFmtId="0" fontId="21" fillId="0" borderId="0" xfId="0" applyFont="1" applyAlignment="1">
      <alignment horizontal="right" vertical="center"/>
    </xf>
    <xf numFmtId="0" fontId="2" fillId="0" borderId="0" xfId="0" applyFont="1" applyAlignment="1">
      <alignment vertical="center" wrapText="1"/>
    </xf>
    <xf numFmtId="0" fontId="0" fillId="0" borderId="0" xfId="0" applyAlignment="1">
      <alignment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3" fontId="12" fillId="6" borderId="14" xfId="0" applyNumberFormat="1" applyFont="1" applyFill="1" applyBorder="1" applyAlignment="1">
      <alignment vertical="center" wrapText="1"/>
    </xf>
    <xf numFmtId="3" fontId="12" fillId="6" borderId="6" xfId="0" applyNumberFormat="1" applyFont="1" applyFill="1" applyBorder="1" applyAlignment="1">
      <alignment vertical="center" wrapText="1"/>
    </xf>
    <xf numFmtId="3" fontId="12" fillId="6" borderId="17" xfId="0" applyNumberFormat="1" applyFont="1" applyFill="1" applyBorder="1" applyAlignment="1">
      <alignment vertical="center" wrapText="1"/>
    </xf>
    <xf numFmtId="3" fontId="21" fillId="6" borderId="14" xfId="0" applyNumberFormat="1" applyFont="1" applyFill="1" applyBorder="1" applyAlignment="1">
      <alignment vertical="center"/>
    </xf>
    <xf numFmtId="3" fontId="21" fillId="6" borderId="6" xfId="0" applyNumberFormat="1" applyFont="1" applyFill="1" applyBorder="1" applyAlignment="1">
      <alignment vertical="center"/>
    </xf>
    <xf numFmtId="3" fontId="21" fillId="6" borderId="17" xfId="0" applyNumberFormat="1" applyFont="1" applyFill="1" applyBorder="1" applyAlignment="1">
      <alignment vertical="center"/>
    </xf>
    <xf numFmtId="0" fontId="6" fillId="14" borderId="17" xfId="0" applyFont="1" applyFill="1" applyBorder="1" applyAlignment="1">
      <alignment horizontal="center" vertical="center" wrapText="1"/>
    </xf>
    <xf numFmtId="0" fontId="6" fillId="14" borderId="14" xfId="0" applyFont="1" applyFill="1" applyBorder="1" applyAlignment="1">
      <alignment vertical="center" wrapText="1"/>
    </xf>
    <xf numFmtId="0" fontId="6" fillId="14" borderId="6" xfId="0" applyFont="1" applyFill="1" applyBorder="1" applyAlignment="1">
      <alignment vertical="center" wrapText="1"/>
    </xf>
    <xf numFmtId="0" fontId="6" fillId="14" borderId="17" xfId="0" applyFont="1" applyFill="1" applyBorder="1" applyAlignment="1">
      <alignment vertical="center" wrapText="1"/>
    </xf>
    <xf numFmtId="0" fontId="12" fillId="14" borderId="14" xfId="0" applyFont="1" applyFill="1" applyBorder="1" applyAlignment="1">
      <alignment vertical="center" wrapText="1"/>
    </xf>
    <xf numFmtId="0" fontId="6" fillId="14" borderId="14" xfId="0" applyFont="1" applyFill="1" applyBorder="1" applyAlignment="1">
      <alignment vertical="top" wrapText="1"/>
    </xf>
    <xf numFmtId="0" fontId="6" fillId="14" borderId="6" xfId="0" applyFont="1" applyFill="1" applyBorder="1" applyAlignment="1">
      <alignment vertical="top" wrapText="1"/>
    </xf>
    <xf numFmtId="0" fontId="6" fillId="14" borderId="17" xfId="0" applyFont="1" applyFill="1" applyBorder="1" applyAlignment="1">
      <alignment vertical="top" wrapText="1"/>
    </xf>
    <xf numFmtId="0" fontId="12" fillId="14" borderId="6" xfId="0" applyFont="1" applyFill="1" applyBorder="1" applyAlignment="1">
      <alignment vertical="center" wrapText="1"/>
    </xf>
    <xf numFmtId="0" fontId="12" fillId="14" borderId="17" xfId="0" applyFont="1" applyFill="1" applyBorder="1" applyAlignment="1">
      <alignment vertical="center" wrapText="1"/>
    </xf>
    <xf numFmtId="0" fontId="12" fillId="14" borderId="14"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6" borderId="13" xfId="0" applyFont="1" applyFill="1" applyBorder="1" applyAlignment="1">
      <alignment horizontal="center" vertical="center" wrapText="1"/>
    </xf>
    <xf numFmtId="1" fontId="12" fillId="6" borderId="22" xfId="0" applyNumberFormat="1" applyFont="1" applyFill="1" applyBorder="1" applyAlignment="1">
      <alignment vertical="center" wrapText="1"/>
    </xf>
    <xf numFmtId="0" fontId="12" fillId="4" borderId="13"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6" xfId="0" applyFont="1" applyFill="1" applyBorder="1" applyAlignment="1">
      <alignment horizontal="center" vertical="center" wrapText="1"/>
    </xf>
    <xf numFmtId="3" fontId="10" fillId="4" borderId="14" xfId="0" applyNumberFormat="1" applyFont="1" applyFill="1" applyBorder="1" applyAlignment="1">
      <alignment horizontal="center" vertical="center" wrapText="1"/>
    </xf>
    <xf numFmtId="0" fontId="10" fillId="4" borderId="13" xfId="0" applyFont="1" applyFill="1" applyBorder="1" applyAlignment="1">
      <alignment horizontal="center" vertical="center" wrapText="1"/>
    </xf>
    <xf numFmtId="1" fontId="12" fillId="6" borderId="24" xfId="0" applyNumberFormat="1" applyFont="1" applyFill="1" applyBorder="1" applyAlignment="1">
      <alignment vertical="center" wrapText="1"/>
    </xf>
    <xf numFmtId="1" fontId="12" fillId="6" borderId="12" xfId="0" applyNumberFormat="1" applyFont="1" applyFill="1" applyBorder="1" applyAlignment="1">
      <alignment vertical="center" wrapText="1"/>
    </xf>
    <xf numFmtId="1" fontId="12" fillId="6" borderId="25" xfId="0" applyNumberFormat="1" applyFont="1" applyFill="1" applyBorder="1" applyAlignment="1">
      <alignment vertical="center" wrapText="1"/>
    </xf>
    <xf numFmtId="1" fontId="12" fillId="4" borderId="22" xfId="0" applyNumberFormat="1" applyFont="1" applyFill="1" applyBorder="1" applyAlignment="1">
      <alignment vertical="center" wrapText="1"/>
    </xf>
    <xf numFmtId="0" fontId="29" fillId="6" borderId="14" xfId="0" applyFont="1" applyFill="1" applyBorder="1" applyAlignment="1">
      <alignment vertical="center" wrapText="1"/>
    </xf>
    <xf numFmtId="3" fontId="29" fillId="6" borderId="6" xfId="0" applyNumberFormat="1" applyFont="1" applyFill="1" applyBorder="1" applyAlignment="1">
      <alignment vertical="center" wrapText="1"/>
    </xf>
    <xf numFmtId="0" fontId="29" fillId="6" borderId="6" xfId="0" applyFont="1" applyFill="1" applyBorder="1" applyAlignment="1">
      <alignment vertical="center" wrapText="1"/>
    </xf>
    <xf numFmtId="0" fontId="29" fillId="6" borderId="13" xfId="0" applyFont="1" applyFill="1" applyBorder="1" applyAlignment="1">
      <alignment vertical="center" wrapText="1"/>
    </xf>
    <xf numFmtId="3" fontId="29" fillId="6" borderId="22" xfId="0" applyNumberFormat="1" applyFont="1" applyFill="1" applyBorder="1" applyAlignment="1">
      <alignment vertical="center" wrapText="1"/>
    </xf>
    <xf numFmtId="3" fontId="29" fillId="6" borderId="17" xfId="0" applyNumberFormat="1" applyFont="1" applyFill="1" applyBorder="1" applyAlignment="1">
      <alignment vertical="center" wrapText="1"/>
    </xf>
    <xf numFmtId="3" fontId="29" fillId="6" borderId="14" xfId="0" applyNumberFormat="1" applyFont="1" applyFill="1" applyBorder="1" applyAlignment="1">
      <alignment vertical="center" wrapText="1"/>
    </xf>
    <xf numFmtId="0" fontId="6" fillId="4" borderId="14" xfId="0" applyFont="1" applyFill="1" applyBorder="1" applyAlignment="1">
      <alignment vertical="top" wrapText="1"/>
    </xf>
    <xf numFmtId="0" fontId="6" fillId="4" borderId="6" xfId="0" applyFont="1" applyFill="1" applyBorder="1" applyAlignment="1">
      <alignment vertical="top" wrapText="1"/>
    </xf>
    <xf numFmtId="0" fontId="6" fillId="4" borderId="13" xfId="0" applyFont="1" applyFill="1" applyBorder="1" applyAlignment="1">
      <alignment vertical="top" wrapText="1"/>
    </xf>
    <xf numFmtId="3" fontId="6" fillId="4" borderId="22" xfId="0" applyNumberFormat="1" applyFont="1" applyFill="1" applyBorder="1" applyAlignment="1">
      <alignment vertical="top" wrapText="1"/>
    </xf>
    <xf numFmtId="3" fontId="6" fillId="4" borderId="6" xfId="0" applyNumberFormat="1" applyFont="1" applyFill="1" applyBorder="1" applyAlignment="1">
      <alignment vertical="top" wrapText="1"/>
    </xf>
    <xf numFmtId="3" fontId="6" fillId="4" borderId="17" xfId="0" applyNumberFormat="1" applyFont="1" applyFill="1" applyBorder="1" applyAlignment="1">
      <alignment vertical="top" wrapText="1"/>
    </xf>
    <xf numFmtId="0" fontId="6" fillId="4" borderId="17" xfId="0" applyFont="1" applyFill="1" applyBorder="1" applyAlignment="1">
      <alignment vertical="top" wrapText="1"/>
    </xf>
    <xf numFmtId="0" fontId="6" fillId="4" borderId="22" xfId="0" applyFont="1" applyFill="1" applyBorder="1" applyAlignment="1">
      <alignment vertical="top" wrapText="1"/>
    </xf>
    <xf numFmtId="0" fontId="6" fillId="0" borderId="17" xfId="0" applyFont="1" applyBorder="1" applyAlignment="1">
      <alignment horizontal="center" vertical="center" wrapText="1"/>
    </xf>
    <xf numFmtId="0" fontId="6" fillId="0" borderId="14" xfId="0" applyFont="1" applyBorder="1" applyAlignment="1">
      <alignment vertical="top" wrapText="1"/>
    </xf>
    <xf numFmtId="0" fontId="6" fillId="0" borderId="17" xfId="0" applyFont="1" applyBorder="1" applyAlignment="1">
      <alignment vertical="top" wrapText="1"/>
    </xf>
    <xf numFmtId="0" fontId="29" fillId="6" borderId="14" xfId="0" applyFont="1" applyFill="1" applyBorder="1" applyAlignment="1">
      <alignment horizontal="center" vertical="center" wrapText="1"/>
    </xf>
    <xf numFmtId="3" fontId="29" fillId="6" borderId="6" xfId="0" applyNumberFormat="1" applyFont="1"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63" fillId="6" borderId="15" xfId="0" applyFont="1" applyFill="1" applyBorder="1" applyAlignment="1">
      <alignment horizontal="center" vertical="center" wrapText="1"/>
    </xf>
    <xf numFmtId="0" fontId="63" fillId="6" borderId="6" xfId="0" applyFont="1" applyFill="1" applyBorder="1" applyAlignment="1">
      <alignment horizontal="center" vertical="center" wrapText="1"/>
    </xf>
    <xf numFmtId="0" fontId="63" fillId="6" borderId="17" xfId="0" applyFont="1" applyFill="1" applyBorder="1" applyAlignment="1">
      <alignment horizontal="center" vertical="center" wrapText="1"/>
    </xf>
    <xf numFmtId="0" fontId="63" fillId="6" borderId="14" xfId="0" applyFont="1" applyFill="1" applyBorder="1" applyAlignment="1">
      <alignment horizontal="center" vertical="center" wrapText="1"/>
    </xf>
    <xf numFmtId="0" fontId="63" fillId="6" borderId="26" xfId="0" applyFont="1" applyFill="1" applyBorder="1" applyAlignment="1">
      <alignment horizontal="center" vertical="center" wrapText="1"/>
    </xf>
    <xf numFmtId="1" fontId="6" fillId="4" borderId="14"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1" fontId="12" fillId="4" borderId="14"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 fontId="12" fillId="4" borderId="17" xfId="0" applyNumberFormat="1" applyFont="1" applyFill="1" applyBorder="1" applyAlignment="1">
      <alignment horizontal="center" vertical="center" wrapText="1"/>
    </xf>
    <xf numFmtId="1" fontId="6" fillId="4" borderId="14" xfId="0" applyNumberFormat="1" applyFont="1" applyFill="1" applyBorder="1" applyAlignment="1">
      <alignment vertical="top" wrapText="1"/>
    </xf>
    <xf numFmtId="1" fontId="6" fillId="4" borderId="17" xfId="0" applyNumberFormat="1" applyFont="1" applyFill="1" applyBorder="1" applyAlignment="1">
      <alignment vertical="top" wrapText="1"/>
    </xf>
    <xf numFmtId="0" fontId="12" fillId="0" borderId="6" xfId="0" applyFont="1" applyBorder="1" applyAlignment="1">
      <alignment horizontal="center" vertical="center" wrapText="1"/>
    </xf>
    <xf numFmtId="0" fontId="63" fillId="6" borderId="22" xfId="0" applyFont="1" applyFill="1" applyBorder="1" applyAlignment="1">
      <alignment horizontal="center" vertical="center" wrapText="1"/>
    </xf>
    <xf numFmtId="0" fontId="63" fillId="6" borderId="13" xfId="0" applyFont="1" applyFill="1" applyBorder="1" applyAlignment="1">
      <alignment horizontal="center" vertical="center" wrapText="1"/>
    </xf>
    <xf numFmtId="1" fontId="6" fillId="4" borderId="14" xfId="0" applyNumberFormat="1" applyFont="1" applyFill="1" applyBorder="1" applyAlignment="1">
      <alignment vertical="center" wrapText="1"/>
    </xf>
    <xf numFmtId="1" fontId="6" fillId="4" borderId="6" xfId="0" applyNumberFormat="1" applyFont="1" applyFill="1" applyBorder="1" applyAlignment="1">
      <alignment vertical="center" wrapText="1"/>
    </xf>
    <xf numFmtId="1" fontId="6" fillId="4" borderId="17" xfId="0" applyNumberFormat="1" applyFont="1" applyFill="1" applyBorder="1" applyAlignment="1">
      <alignment vertical="center" wrapText="1"/>
    </xf>
    <xf numFmtId="0" fontId="21" fillId="0" borderId="14" xfId="0" applyFont="1" applyBorder="1" applyAlignment="1">
      <alignment horizontal="center"/>
    </xf>
    <xf numFmtId="0" fontId="21" fillId="0" borderId="6" xfId="0" applyFont="1" applyBorder="1" applyAlignment="1">
      <alignment horizontal="center"/>
    </xf>
    <xf numFmtId="0" fontId="6" fillId="0" borderId="25" xfId="0" applyFont="1" applyBorder="1" applyAlignment="1">
      <alignment horizontal="center" vertical="center" wrapText="1"/>
    </xf>
    <xf numFmtId="1" fontId="6" fillId="2" borderId="14" xfId="0" applyNumberFormat="1" applyFont="1" applyFill="1" applyBorder="1" applyAlignment="1">
      <alignment vertical="top" wrapText="1"/>
    </xf>
    <xf numFmtId="1" fontId="6" fillId="0" borderId="17" xfId="0" applyNumberFormat="1" applyFont="1" applyBorder="1" applyAlignment="1">
      <alignment vertical="top" wrapText="1"/>
    </xf>
    <xf numFmtId="0" fontId="21" fillId="0" borderId="0" xfId="0" applyFont="1" applyBorder="1" applyAlignment="1">
      <alignment horizontal="center"/>
    </xf>
    <xf numFmtId="0" fontId="65" fillId="0" borderId="0" xfId="0" applyFont="1"/>
    <xf numFmtId="0" fontId="71" fillId="2" borderId="6" xfId="0" applyFont="1" applyFill="1" applyBorder="1" applyAlignment="1">
      <alignment horizontal="center" vertical="center" wrapText="1"/>
    </xf>
    <xf numFmtId="0" fontId="71" fillId="2" borderId="13" xfId="0" applyFont="1" applyFill="1" applyBorder="1" applyAlignment="1">
      <alignment horizontal="center" vertical="center" wrapText="1"/>
    </xf>
    <xf numFmtId="0" fontId="71" fillId="2" borderId="22" xfId="0" applyFont="1" applyFill="1" applyBorder="1" applyAlignment="1">
      <alignment horizontal="center" vertical="center" wrapText="1"/>
    </xf>
    <xf numFmtId="0" fontId="71" fillId="2" borderId="17" xfId="0" applyFont="1" applyFill="1" applyBorder="1" applyAlignment="1">
      <alignment horizontal="center" vertical="center" wrapText="1"/>
    </xf>
    <xf numFmtId="0" fontId="71" fillId="2" borderId="14" xfId="0" applyFont="1" applyFill="1" applyBorder="1" applyAlignment="1">
      <alignment horizontal="center" vertical="center" wrapText="1"/>
    </xf>
    <xf numFmtId="3" fontId="38" fillId="0" borderId="6" xfId="0" applyNumberFormat="1" applyFont="1" applyFill="1" applyBorder="1" applyAlignment="1">
      <alignment vertical="center" wrapText="1"/>
    </xf>
    <xf numFmtId="3" fontId="38" fillId="0" borderId="6" xfId="0" applyNumberFormat="1" applyFont="1" applyBorder="1" applyAlignment="1">
      <alignment vertical="center" wrapText="1"/>
    </xf>
    <xf numFmtId="3" fontId="38" fillId="2" borderId="6" xfId="0" applyNumberFormat="1" applyFont="1" applyFill="1" applyBorder="1" applyAlignment="1">
      <alignment vertical="center" wrapText="1"/>
    </xf>
    <xf numFmtId="3" fontId="38" fillId="2" borderId="13" xfId="0" applyNumberFormat="1" applyFont="1" applyFill="1" applyBorder="1" applyAlignment="1">
      <alignment vertical="center" wrapText="1"/>
    </xf>
    <xf numFmtId="3" fontId="38" fillId="0" borderId="22" xfId="0" applyNumberFormat="1" applyFont="1" applyFill="1" applyBorder="1" applyAlignment="1">
      <alignment vertical="center" wrapText="1"/>
    </xf>
    <xf numFmtId="3" fontId="38" fillId="0" borderId="17" xfId="0" applyNumberFormat="1" applyFont="1" applyFill="1" applyBorder="1" applyAlignment="1">
      <alignment vertical="center" wrapText="1"/>
    </xf>
    <xf numFmtId="3" fontId="38" fillId="0" borderId="22" xfId="0" applyNumberFormat="1" applyFont="1" applyBorder="1" applyAlignment="1">
      <alignment vertical="center" wrapText="1"/>
    </xf>
    <xf numFmtId="3" fontId="38" fillId="0" borderId="17" xfId="0" applyNumberFormat="1" applyFont="1" applyBorder="1" applyAlignment="1">
      <alignment vertical="center" wrapText="1"/>
    </xf>
    <xf numFmtId="3" fontId="38" fillId="2" borderId="22" xfId="0" applyNumberFormat="1" applyFont="1" applyFill="1" applyBorder="1" applyAlignment="1">
      <alignment vertical="center" wrapText="1"/>
    </xf>
    <xf numFmtId="3" fontId="38" fillId="2" borderId="14" xfId="0" applyNumberFormat="1" applyFont="1" applyFill="1" applyBorder="1" applyAlignment="1">
      <alignment vertical="center" wrapText="1"/>
    </xf>
    <xf numFmtId="3" fontId="38" fillId="2" borderId="17" xfId="0" applyNumberFormat="1" applyFont="1" applyFill="1" applyBorder="1" applyAlignment="1">
      <alignment vertical="center" wrapText="1"/>
    </xf>
    <xf numFmtId="3" fontId="38" fillId="0" borderId="14" xfId="0" applyNumberFormat="1" applyFont="1" applyBorder="1" applyAlignment="1">
      <alignment vertical="center" wrapText="1"/>
    </xf>
    <xf numFmtId="3" fontId="16" fillId="0" borderId="6" xfId="1" applyNumberFormat="1" applyFont="1" applyBorder="1" applyAlignment="1">
      <alignment vertical="center"/>
    </xf>
    <xf numFmtId="9" fontId="16" fillId="0" borderId="6" xfId="1" applyFont="1" applyBorder="1" applyAlignment="1">
      <alignment vertical="center"/>
    </xf>
    <xf numFmtId="0" fontId="37" fillId="0" borderId="0" xfId="0" applyFont="1"/>
    <xf numFmtId="0" fontId="62" fillId="0" borderId="6" xfId="0" applyFont="1" applyBorder="1" applyAlignment="1">
      <alignment horizontal="right" vertical="center" wrapText="1"/>
    </xf>
    <xf numFmtId="0" fontId="62" fillId="0" borderId="6" xfId="0" applyFont="1" applyBorder="1" applyAlignment="1">
      <alignment horizontal="right" vertical="top" wrapText="1"/>
    </xf>
    <xf numFmtId="3" fontId="73" fillId="0" borderId="6" xfId="0" applyNumberFormat="1" applyFont="1" applyFill="1" applyBorder="1" applyAlignment="1">
      <alignment horizontal="right" vertical="center" wrapText="1"/>
    </xf>
    <xf numFmtId="3" fontId="73" fillId="0" borderId="6" xfId="0" applyNumberFormat="1" applyFont="1" applyBorder="1" applyAlignment="1">
      <alignment horizontal="right" vertical="center" wrapText="1"/>
    </xf>
    <xf numFmtId="3" fontId="73" fillId="2" borderId="6" xfId="0" applyNumberFormat="1" applyFont="1" applyFill="1" applyBorder="1" applyAlignment="1">
      <alignment horizontal="right" vertical="center" wrapText="1"/>
    </xf>
    <xf numFmtId="3" fontId="73" fillId="2" borderId="13" xfId="0" applyNumberFormat="1" applyFont="1" applyFill="1" applyBorder="1" applyAlignment="1">
      <alignment horizontal="right" vertical="center" wrapText="1"/>
    </xf>
    <xf numFmtId="3" fontId="73" fillId="0" borderId="22" xfId="0" applyNumberFormat="1" applyFont="1" applyFill="1" applyBorder="1" applyAlignment="1">
      <alignment horizontal="right" vertical="center" wrapText="1"/>
    </xf>
    <xf numFmtId="3" fontId="73" fillId="0" borderId="17" xfId="0" applyNumberFormat="1" applyFont="1" applyFill="1" applyBorder="1" applyAlignment="1">
      <alignment horizontal="right" vertical="center" wrapText="1"/>
    </xf>
    <xf numFmtId="3" fontId="73" fillId="0" borderId="22" xfId="0" applyNumberFormat="1" applyFont="1" applyBorder="1" applyAlignment="1">
      <alignment horizontal="right" vertical="center" wrapText="1"/>
    </xf>
    <xf numFmtId="3" fontId="73" fillId="0" borderId="17" xfId="0" applyNumberFormat="1" applyFont="1" applyBorder="1" applyAlignment="1">
      <alignment horizontal="right" vertical="center" wrapText="1"/>
    </xf>
    <xf numFmtId="3" fontId="73" fillId="2" borderId="22" xfId="0" applyNumberFormat="1" applyFont="1" applyFill="1" applyBorder="1" applyAlignment="1">
      <alignment horizontal="right" vertical="center" wrapText="1"/>
    </xf>
    <xf numFmtId="3" fontId="73" fillId="2" borderId="17" xfId="0" applyNumberFormat="1" applyFont="1" applyFill="1" applyBorder="1" applyAlignment="1">
      <alignment horizontal="right" vertical="center" wrapText="1"/>
    </xf>
    <xf numFmtId="3" fontId="73" fillId="0" borderId="14" xfId="0" applyNumberFormat="1" applyFont="1" applyBorder="1" applyAlignment="1">
      <alignment horizontal="right" vertical="center" wrapText="1"/>
    </xf>
    <xf numFmtId="3" fontId="62" fillId="0" borderId="6" xfId="1" applyNumberFormat="1" applyFont="1" applyBorder="1" applyAlignment="1">
      <alignment horizontal="right" vertical="center"/>
    </xf>
    <xf numFmtId="9" fontId="62" fillId="0" borderId="6" xfId="1" applyFont="1" applyBorder="1" applyAlignment="1">
      <alignment horizontal="right" vertical="center"/>
    </xf>
    <xf numFmtId="0" fontId="74" fillId="0" borderId="0" xfId="0" applyFont="1" applyAlignment="1">
      <alignment horizontal="right"/>
    </xf>
    <xf numFmtId="0" fontId="62" fillId="0" borderId="0" xfId="0" applyFont="1" applyBorder="1" applyAlignment="1">
      <alignment horizontal="right" vertical="center" wrapText="1"/>
    </xf>
    <xf numFmtId="3" fontId="73" fillId="2" borderId="30" xfId="0" applyNumberFormat="1" applyFont="1" applyFill="1" applyBorder="1" applyAlignment="1">
      <alignment horizontal="right" vertical="center" wrapText="1"/>
    </xf>
    <xf numFmtId="3" fontId="73" fillId="2" borderId="31" xfId="0" applyNumberFormat="1" applyFont="1" applyFill="1" applyBorder="1" applyAlignment="1">
      <alignment horizontal="right" vertical="center" wrapText="1"/>
    </xf>
    <xf numFmtId="3" fontId="73" fillId="2" borderId="32" xfId="0" applyNumberFormat="1" applyFont="1" applyFill="1" applyBorder="1" applyAlignment="1">
      <alignment horizontal="right" vertical="center" wrapText="1"/>
    </xf>
    <xf numFmtId="3" fontId="73" fillId="0" borderId="30" xfId="0" applyNumberFormat="1" applyFont="1" applyBorder="1" applyAlignment="1">
      <alignment horizontal="right" vertical="center" wrapText="1"/>
    </xf>
    <xf numFmtId="3" fontId="73" fillId="0" borderId="31" xfId="0" applyNumberFormat="1" applyFont="1" applyBorder="1" applyAlignment="1">
      <alignment horizontal="right" vertical="center" wrapText="1"/>
    </xf>
    <xf numFmtId="3" fontId="73" fillId="0" borderId="32" xfId="0" applyNumberFormat="1" applyFont="1" applyBorder="1" applyAlignment="1">
      <alignment horizontal="right" vertical="center" wrapText="1"/>
    </xf>
    <xf numFmtId="0" fontId="6" fillId="3" borderId="6" xfId="0" applyFont="1" applyFill="1" applyBorder="1" applyAlignment="1">
      <alignment vertical="center" wrapText="1"/>
    </xf>
    <xf numFmtId="1" fontId="56" fillId="3" borderId="6" xfId="0" applyNumberFormat="1" applyFont="1" applyFill="1" applyBorder="1" applyAlignment="1">
      <alignment vertical="center" wrapText="1"/>
    </xf>
    <xf numFmtId="1" fontId="12" fillId="3" borderId="6" xfId="0" applyNumberFormat="1" applyFont="1" applyFill="1" applyBorder="1" applyAlignment="1">
      <alignment vertical="center" wrapText="1"/>
    </xf>
    <xf numFmtId="1" fontId="12" fillId="3" borderId="13" xfId="0" applyNumberFormat="1" applyFont="1" applyFill="1" applyBorder="1" applyAlignment="1">
      <alignment vertical="center" wrapText="1"/>
    </xf>
    <xf numFmtId="1" fontId="12" fillId="3" borderId="22" xfId="0" applyNumberFormat="1" applyFont="1" applyFill="1" applyBorder="1" applyAlignment="1">
      <alignment vertical="center" wrapText="1"/>
    </xf>
    <xf numFmtId="1" fontId="12" fillId="3" borderId="17" xfId="0" applyNumberFormat="1" applyFont="1" applyFill="1" applyBorder="1" applyAlignment="1">
      <alignment vertical="center" wrapText="1"/>
    </xf>
    <xf numFmtId="1" fontId="12" fillId="3" borderId="14" xfId="0" applyNumberFormat="1" applyFont="1" applyFill="1" applyBorder="1" applyAlignment="1">
      <alignment vertical="center" wrapText="1"/>
    </xf>
    <xf numFmtId="9" fontId="21" fillId="3" borderId="6" xfId="1" applyFont="1" applyFill="1" applyBorder="1" applyAlignment="1">
      <alignment horizontal="right" vertical="top"/>
    </xf>
    <xf numFmtId="1" fontId="38" fillId="0" borderId="6" xfId="0" applyNumberFormat="1" applyFont="1" applyFill="1" applyBorder="1" applyAlignment="1">
      <alignment vertical="center" wrapText="1"/>
    </xf>
    <xf numFmtId="1" fontId="6" fillId="2" borderId="13" xfId="0" applyNumberFormat="1" applyFont="1" applyFill="1" applyBorder="1" applyAlignment="1">
      <alignment vertical="center" wrapText="1"/>
    </xf>
    <xf numFmtId="1" fontId="6" fillId="0" borderId="22" xfId="0" applyNumberFormat="1" applyFont="1" applyFill="1" applyBorder="1" applyAlignment="1">
      <alignment vertical="center" wrapText="1"/>
    </xf>
    <xf numFmtId="1" fontId="6" fillId="0" borderId="6" xfId="0" applyNumberFormat="1" applyFont="1" applyFill="1" applyBorder="1" applyAlignment="1">
      <alignment vertical="center" wrapText="1"/>
    </xf>
    <xf numFmtId="1" fontId="6" fillId="0" borderId="17" xfId="0" applyNumberFormat="1" applyFont="1" applyFill="1" applyBorder="1" applyAlignment="1">
      <alignment vertical="center" wrapText="1"/>
    </xf>
    <xf numFmtId="1" fontId="6" fillId="0" borderId="22" xfId="0" applyNumberFormat="1" applyFont="1" applyBorder="1" applyAlignment="1">
      <alignment vertical="center" wrapText="1"/>
    </xf>
    <xf numFmtId="1" fontId="6" fillId="0" borderId="17" xfId="0" applyNumberFormat="1" applyFont="1" applyBorder="1" applyAlignment="1">
      <alignment vertical="center" wrapText="1"/>
    </xf>
    <xf numFmtId="1" fontId="6" fillId="2" borderId="22" xfId="0" applyNumberFormat="1" applyFont="1" applyFill="1" applyBorder="1" applyAlignment="1">
      <alignment vertical="center" wrapText="1"/>
    </xf>
    <xf numFmtId="1" fontId="6" fillId="2" borderId="17" xfId="0" applyNumberFormat="1" applyFont="1" applyFill="1" applyBorder="1" applyAlignment="1">
      <alignment vertical="center" wrapText="1"/>
    </xf>
    <xf numFmtId="1" fontId="6" fillId="0" borderId="14" xfId="0" applyNumberFormat="1" applyFont="1" applyBorder="1" applyAlignment="1">
      <alignment vertical="center" wrapText="1"/>
    </xf>
    <xf numFmtId="0" fontId="62" fillId="0" borderId="0" xfId="0" applyFont="1" applyBorder="1" applyAlignment="1">
      <alignment horizontal="right" vertical="top" wrapText="1"/>
    </xf>
    <xf numFmtId="1" fontId="73" fillId="0" borderId="6" xfId="0" applyNumberFormat="1" applyFont="1" applyFill="1" applyBorder="1" applyAlignment="1">
      <alignment horizontal="right" vertical="center" wrapText="1"/>
    </xf>
    <xf numFmtId="1" fontId="62" fillId="0" borderId="6" xfId="0" applyNumberFormat="1" applyFont="1" applyBorder="1" applyAlignment="1">
      <alignment horizontal="right" vertical="center" wrapText="1"/>
    </xf>
    <xf numFmtId="1" fontId="62" fillId="2" borderId="6" xfId="0" applyNumberFormat="1" applyFont="1" applyFill="1" applyBorder="1" applyAlignment="1">
      <alignment horizontal="right" vertical="center" wrapText="1"/>
    </xf>
    <xf numFmtId="1" fontId="62" fillId="2" borderId="13" xfId="0" applyNumberFormat="1" applyFont="1" applyFill="1" applyBorder="1" applyAlignment="1">
      <alignment horizontal="right" vertical="center" wrapText="1"/>
    </xf>
    <xf numFmtId="1" fontId="62" fillId="2" borderId="30" xfId="0" applyNumberFormat="1" applyFont="1" applyFill="1" applyBorder="1" applyAlignment="1">
      <alignment horizontal="right" vertical="center" wrapText="1"/>
    </xf>
    <xf numFmtId="1" fontId="62" fillId="2" borderId="31" xfId="0" applyNumberFormat="1" applyFont="1" applyFill="1" applyBorder="1" applyAlignment="1">
      <alignment horizontal="right" vertical="center" wrapText="1"/>
    </xf>
    <xf numFmtId="1" fontId="62" fillId="2" borderId="32" xfId="0" applyNumberFormat="1" applyFont="1" applyFill="1" applyBorder="1" applyAlignment="1">
      <alignment horizontal="right" vertical="center" wrapText="1"/>
    </xf>
    <xf numFmtId="1" fontId="62" fillId="0" borderId="30" xfId="0" applyNumberFormat="1" applyFont="1" applyBorder="1" applyAlignment="1">
      <alignment horizontal="right" vertical="center" wrapText="1"/>
    </xf>
    <xf numFmtId="1" fontId="62" fillId="0" borderId="31" xfId="0" applyNumberFormat="1" applyFont="1" applyBorder="1" applyAlignment="1">
      <alignment horizontal="right" vertical="center" wrapText="1"/>
    </xf>
    <xf numFmtId="1" fontId="62" fillId="0" borderId="32" xfId="0" applyNumberFormat="1" applyFont="1" applyBorder="1" applyAlignment="1">
      <alignment horizontal="right" vertical="center" wrapText="1"/>
    </xf>
    <xf numFmtId="1" fontId="62" fillId="0" borderId="14" xfId="0" applyNumberFormat="1" applyFont="1" applyBorder="1" applyAlignment="1">
      <alignment horizontal="right" vertical="center" wrapText="1"/>
    </xf>
    <xf numFmtId="0" fontId="2" fillId="0" borderId="0" xfId="0" applyFont="1" applyAlignment="1">
      <alignment horizontal="right" vertical="center"/>
    </xf>
    <xf numFmtId="0" fontId="37" fillId="0" borderId="6" xfId="0" applyFont="1" applyBorder="1" applyAlignment="1">
      <alignment horizontal="center" vertical="center"/>
    </xf>
    <xf numFmtId="0" fontId="6" fillId="0" borderId="0" xfId="0" applyFont="1" applyBorder="1" applyAlignment="1">
      <alignment horizontal="center" vertical="top" wrapText="1"/>
    </xf>
    <xf numFmtId="0" fontId="6" fillId="0" borderId="6" xfId="0" applyFont="1" applyBorder="1" applyAlignment="1">
      <alignment horizontal="center" vertical="center" wrapText="1"/>
    </xf>
    <xf numFmtId="0" fontId="16" fillId="0" borderId="0" xfId="0" applyFont="1" applyFill="1" applyBorder="1" applyAlignment="1">
      <alignment horizontal="left" vertical="top"/>
    </xf>
    <xf numFmtId="0" fontId="6" fillId="3" borderId="13" xfId="0" applyFont="1" applyFill="1" applyBorder="1" applyAlignment="1">
      <alignment horizontal="center" vertical="center" wrapText="1"/>
    </xf>
    <xf numFmtId="0" fontId="6" fillId="13" borderId="6" xfId="0" applyFont="1" applyFill="1" applyBorder="1" applyAlignment="1">
      <alignment vertical="top" wrapText="1"/>
    </xf>
    <xf numFmtId="0" fontId="6" fillId="13" borderId="13" xfId="0" applyFont="1" applyFill="1" applyBorder="1" applyAlignment="1">
      <alignment vertical="top"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0" borderId="29" xfId="0" applyFont="1" applyBorder="1" applyAlignment="1">
      <alignment horizontal="center" wrapText="1"/>
    </xf>
    <xf numFmtId="1" fontId="6" fillId="0" borderId="6" xfId="0" applyNumberFormat="1" applyFont="1" applyFill="1" applyBorder="1" applyAlignment="1">
      <alignment horizontal="center" vertical="center" wrapText="1"/>
    </xf>
    <xf numFmtId="0" fontId="6" fillId="0" borderId="22" xfId="0" applyFont="1" applyBorder="1" applyAlignment="1">
      <alignment horizontal="center" wrapText="1"/>
    </xf>
    <xf numFmtId="0" fontId="6" fillId="0" borderId="6" xfId="0" applyFont="1" applyBorder="1" applyAlignment="1">
      <alignment horizontal="center" wrapText="1"/>
    </xf>
    <xf numFmtId="0" fontId="6" fillId="0" borderId="17" xfId="0" applyFont="1" applyBorder="1" applyAlignment="1">
      <alignment horizontal="center" wrapText="1"/>
    </xf>
    <xf numFmtId="1" fontId="6" fillId="2" borderId="6" xfId="0" applyNumberFormat="1" applyFont="1" applyFill="1" applyBorder="1" applyAlignment="1">
      <alignment horizontal="center" vertical="center" wrapText="1"/>
    </xf>
    <xf numFmtId="1" fontId="6" fillId="2" borderId="13" xfId="0" applyNumberFormat="1" applyFont="1" applyFill="1" applyBorder="1" applyAlignment="1">
      <alignment horizontal="center" vertical="center" wrapText="1"/>
    </xf>
    <xf numFmtId="1" fontId="6" fillId="2" borderId="22" xfId="0" applyNumberFormat="1" applyFont="1" applyFill="1" applyBorder="1" applyAlignment="1">
      <alignment horizontal="center" wrapText="1"/>
    </xf>
    <xf numFmtId="1" fontId="6" fillId="2" borderId="6" xfId="0" applyNumberFormat="1" applyFont="1" applyFill="1" applyBorder="1" applyAlignment="1">
      <alignment horizontal="center" wrapText="1"/>
    </xf>
    <xf numFmtId="1" fontId="6" fillId="2" borderId="17" xfId="0" applyNumberFormat="1" applyFont="1" applyFill="1" applyBorder="1" applyAlignment="1">
      <alignment horizontal="center" wrapText="1"/>
    </xf>
    <xf numFmtId="1" fontId="6" fillId="2" borderId="14"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2" borderId="30" xfId="0" applyNumberFormat="1" applyFont="1" applyFill="1" applyBorder="1" applyAlignment="1">
      <alignment horizontal="center" wrapText="1"/>
    </xf>
    <xf numFmtId="1" fontId="6" fillId="2" borderId="31" xfId="0" applyNumberFormat="1" applyFont="1" applyFill="1" applyBorder="1" applyAlignment="1">
      <alignment horizontal="center" wrapText="1"/>
    </xf>
    <xf numFmtId="1" fontId="6" fillId="2" borderId="32" xfId="0" applyNumberFormat="1" applyFont="1" applyFill="1" applyBorder="1" applyAlignment="1">
      <alignment horizontal="center" wrapText="1"/>
    </xf>
    <xf numFmtId="0" fontId="6" fillId="0" borderId="0" xfId="0" applyFont="1" applyBorder="1" applyAlignment="1">
      <alignment horizontal="center" vertical="top" wrapText="1"/>
    </xf>
    <xf numFmtId="0" fontId="0" fillId="15" borderId="0" xfId="0" applyFill="1"/>
    <xf numFmtId="0" fontId="10" fillId="0" borderId="6" xfId="0" applyFont="1" applyFill="1" applyBorder="1" applyAlignment="1">
      <alignment horizontal="center" vertical="center" wrapText="1"/>
    </xf>
    <xf numFmtId="0" fontId="10" fillId="15" borderId="6" xfId="0" applyFont="1" applyFill="1" applyBorder="1" applyAlignment="1">
      <alignment horizontal="center" vertical="center" wrapText="1"/>
    </xf>
    <xf numFmtId="3" fontId="6" fillId="0" borderId="14" xfId="0" applyNumberFormat="1" applyFont="1" applyBorder="1" applyAlignment="1">
      <alignment vertical="top" wrapText="1"/>
    </xf>
    <xf numFmtId="3" fontId="6" fillId="15" borderId="6" xfId="0" applyNumberFormat="1" applyFont="1" applyFill="1" applyBorder="1" applyAlignment="1">
      <alignment vertical="top" wrapText="1"/>
    </xf>
    <xf numFmtId="0" fontId="40" fillId="0" borderId="0" xfId="0" applyFont="1"/>
    <xf numFmtId="3" fontId="6" fillId="0" borderId="13" xfId="0" applyNumberFormat="1" applyFont="1" applyBorder="1" applyAlignment="1">
      <alignment vertical="top" wrapText="1"/>
    </xf>
    <xf numFmtId="3" fontId="6" fillId="0" borderId="14" xfId="0" applyNumberFormat="1" applyFont="1" applyFill="1" applyBorder="1" applyAlignment="1">
      <alignment vertical="top" wrapText="1"/>
    </xf>
    <xf numFmtId="0" fontId="40" fillId="0" borderId="0" xfId="0" applyFont="1" applyFill="1"/>
    <xf numFmtId="3" fontId="6" fillId="0" borderId="13" xfId="0" applyNumberFormat="1" applyFont="1" applyFill="1" applyBorder="1" applyAlignment="1">
      <alignment vertical="top" wrapText="1"/>
    </xf>
    <xf numFmtId="0" fontId="6" fillId="15" borderId="6" xfId="0" applyFont="1" applyFill="1" applyBorder="1" applyAlignment="1">
      <alignment vertical="top" wrapText="1"/>
    </xf>
    <xf numFmtId="1" fontId="6" fillId="15" borderId="6" xfId="0" applyNumberFormat="1" applyFont="1" applyFill="1" applyBorder="1" applyAlignment="1">
      <alignment vertical="top" wrapText="1"/>
    </xf>
    <xf numFmtId="0" fontId="12" fillId="0" borderId="6" xfId="0" applyFont="1" applyBorder="1" applyAlignment="1">
      <alignment horizontal="left"/>
    </xf>
    <xf numFmtId="0" fontId="12" fillId="0" borderId="6" xfId="0" applyFont="1" applyFill="1" applyBorder="1" applyAlignment="1">
      <alignment horizontal="left"/>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6" fillId="0" borderId="6" xfId="0" applyFont="1" applyBorder="1" applyAlignment="1">
      <alignment vertical="top"/>
    </xf>
    <xf numFmtId="0" fontId="6" fillId="0" borderId="6" xfId="0" applyFont="1" applyFill="1" applyBorder="1" applyAlignment="1">
      <alignment vertical="top"/>
    </xf>
    <xf numFmtId="0" fontId="6" fillId="0" borderId="0" xfId="0" applyFont="1" applyFill="1" applyBorder="1" applyAlignment="1">
      <alignment vertical="top"/>
    </xf>
    <xf numFmtId="0" fontId="0" fillId="0" borderId="0" xfId="0" applyAlignment="1">
      <alignment vertical="center"/>
    </xf>
    <xf numFmtId="0" fontId="2" fillId="0" borderId="0" xfId="0" applyFont="1" applyAlignment="1">
      <alignment vertical="center"/>
    </xf>
    <xf numFmtId="0" fontId="0" fillId="0" borderId="6" xfId="0" applyBorder="1" applyAlignment="1">
      <alignment vertical="center"/>
    </xf>
    <xf numFmtId="0" fontId="40" fillId="0" borderId="6" xfId="0" applyFont="1" applyBorder="1" applyAlignment="1">
      <alignment vertical="center"/>
    </xf>
    <xf numFmtId="0" fontId="12" fillId="0" borderId="6" xfId="0" applyFont="1" applyBorder="1" applyAlignment="1">
      <alignment vertical="center"/>
    </xf>
    <xf numFmtId="0" fontId="12" fillId="0" borderId="6" xfId="0" applyFont="1" applyFill="1" applyBorder="1" applyAlignment="1">
      <alignment vertical="center" wrapText="1"/>
    </xf>
    <xf numFmtId="0" fontId="2" fillId="0" borderId="0" xfId="0" applyFont="1" applyAlignment="1">
      <alignment horizontal="right" vertical="center"/>
    </xf>
    <xf numFmtId="0" fontId="6" fillId="0" borderId="6" xfId="0" applyFont="1" applyBorder="1" applyAlignment="1">
      <alignment horizontal="center" vertical="top" wrapText="1"/>
    </xf>
    <xf numFmtId="0" fontId="0" fillId="0" borderId="6" xfId="0" applyBorder="1" applyAlignment="1">
      <alignment horizontal="center" vertical="center"/>
    </xf>
    <xf numFmtId="0" fontId="6" fillId="0" borderId="0" xfId="0" applyFont="1" applyBorder="1" applyAlignment="1">
      <alignment horizontal="center" vertical="top" wrapText="1"/>
    </xf>
    <xf numFmtId="0" fontId="6" fillId="0" borderId="6" xfId="0" applyFont="1" applyBorder="1" applyAlignment="1">
      <alignment horizontal="center" vertical="center" wrapText="1"/>
    </xf>
    <xf numFmtId="0" fontId="6" fillId="3" borderId="6" xfId="0" applyFont="1" applyFill="1" applyBorder="1" applyAlignment="1">
      <alignment horizontal="center" vertical="center" wrapText="1"/>
    </xf>
    <xf numFmtId="0" fontId="78" fillId="0" borderId="0" xfId="0" applyFont="1"/>
    <xf numFmtId="0" fontId="81" fillId="0" borderId="0" xfId="0" applyFont="1"/>
    <xf numFmtId="0" fontId="83" fillId="5" borderId="6" xfId="0" applyFont="1" applyFill="1" applyBorder="1" applyAlignment="1">
      <alignment horizontal="center" vertical="center" wrapText="1"/>
    </xf>
    <xf numFmtId="0" fontId="7" fillId="0" borderId="6" xfId="0" applyFont="1" applyBorder="1" applyAlignment="1">
      <alignment horizontal="right" vertical="top" wrapText="1"/>
    </xf>
    <xf numFmtId="3" fontId="7" fillId="0" borderId="6" xfId="0" applyNumberFormat="1" applyFont="1" applyBorder="1" applyAlignment="1">
      <alignment vertical="top" wrapText="1"/>
    </xf>
    <xf numFmtId="3" fontId="7" fillId="16" borderId="6" xfId="0" applyNumberFormat="1" applyFont="1" applyFill="1" applyBorder="1" applyAlignment="1">
      <alignment vertical="top" wrapText="1"/>
    </xf>
    <xf numFmtId="0" fontId="7" fillId="16" borderId="6" xfId="0" applyFont="1" applyFill="1" applyBorder="1" applyAlignment="1">
      <alignment vertical="top" wrapText="1"/>
    </xf>
    <xf numFmtId="0" fontId="7" fillId="17" borderId="6" xfId="0" applyFont="1" applyFill="1" applyBorder="1" applyAlignment="1">
      <alignment vertical="top" wrapText="1"/>
    </xf>
    <xf numFmtId="0" fontId="7" fillId="0" borderId="0" xfId="0" applyFont="1" applyFill="1" applyBorder="1" applyAlignment="1">
      <alignment vertical="top" wrapText="1"/>
    </xf>
    <xf numFmtId="0" fontId="81" fillId="0" borderId="0" xfId="0" applyFont="1" applyAlignment="1">
      <alignment horizontal="right" vertical="center"/>
    </xf>
    <xf numFmtId="0" fontId="2" fillId="0" borderId="0" xfId="0" applyFont="1" applyAlignment="1">
      <alignment wrapText="1"/>
    </xf>
    <xf numFmtId="0" fontId="0" fillId="0" borderId="5" xfId="0" applyBorder="1" applyAlignment="1">
      <alignment horizontal="center" wrapText="1"/>
    </xf>
    <xf numFmtId="0" fontId="0" fillId="0" borderId="0" xfId="0" applyBorder="1" applyAlignment="1">
      <alignment horizontal="center" wrapText="1"/>
    </xf>
    <xf numFmtId="0" fontId="2" fillId="0" borderId="0" xfId="0" applyFont="1" applyAlignment="1">
      <alignment horizontal="right" vertical="center"/>
    </xf>
    <xf numFmtId="0" fontId="6"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0" xfId="0" applyBorder="1"/>
    <xf numFmtId="1" fontId="12" fillId="0" borderId="6" xfId="0" applyNumberFormat="1" applyFont="1" applyBorder="1" applyAlignment="1">
      <alignment vertical="center" wrapText="1"/>
    </xf>
    <xf numFmtId="1" fontId="12" fillId="0" borderId="3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 fontId="12" fillId="0" borderId="6"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right" vertical="center"/>
    </xf>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12" fillId="0" borderId="13" xfId="0"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2" borderId="6" xfId="0" applyNumberFormat="1" applyFont="1" applyFill="1" applyBorder="1" applyAlignment="1">
      <alignment horizontal="center" vertical="center" wrapText="1"/>
    </xf>
    <xf numFmtId="0" fontId="22" fillId="0" borderId="0" xfId="0" applyFont="1" applyAlignment="1">
      <alignment horizontal="right" vertical="center"/>
    </xf>
    <xf numFmtId="0" fontId="5" fillId="0" borderId="0" xfId="0" applyFont="1" applyBorder="1" applyAlignment="1">
      <alignment wrapText="1"/>
    </xf>
    <xf numFmtId="3" fontId="6" fillId="2" borderId="6"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33" fillId="0" borderId="0" xfId="0" applyFont="1" applyAlignment="1">
      <alignment vertical="center"/>
    </xf>
    <xf numFmtId="0" fontId="2" fillId="0" borderId="0" xfId="0" applyFont="1" applyFill="1" applyAlignment="1">
      <alignment horizontal="right" vertical="center"/>
    </xf>
    <xf numFmtId="0" fontId="3" fillId="0" borderId="0" xfId="0" applyFont="1" applyFill="1" applyBorder="1" applyAlignment="1">
      <alignment horizontal="center" wrapText="1"/>
    </xf>
    <xf numFmtId="0" fontId="2" fillId="0" borderId="0" xfId="0" applyFont="1" applyFill="1"/>
    <xf numFmtId="0" fontId="88" fillId="0" borderId="6" xfId="0" applyFont="1" applyFill="1" applyBorder="1" applyAlignment="1">
      <alignment horizontal="center" vertical="center" wrapText="1"/>
    </xf>
    <xf numFmtId="0" fontId="83" fillId="0" borderId="6" xfId="0" applyFont="1" applyFill="1" applyBorder="1" applyAlignment="1">
      <alignment horizontal="center" vertical="center" wrapText="1"/>
    </xf>
    <xf numFmtId="0" fontId="91" fillId="0" borderId="6" xfId="0"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1" fontId="10" fillId="0" borderId="6" xfId="0" applyNumberFormat="1" applyFont="1" applyBorder="1" applyAlignment="1">
      <alignment horizontal="center" vertical="center" wrapText="1"/>
    </xf>
    <xf numFmtId="1" fontId="10" fillId="2" borderId="6" xfId="0" applyNumberFormat="1" applyFont="1" applyFill="1" applyBorder="1" applyAlignment="1">
      <alignment horizontal="center" vertical="center" wrapText="1"/>
    </xf>
    <xf numFmtId="0" fontId="23" fillId="0" borderId="0" xfId="0" applyFont="1" applyBorder="1" applyAlignment="1">
      <alignment horizontal="center" wrapText="1"/>
    </xf>
    <xf numFmtId="0" fontId="27" fillId="5" borderId="2" xfId="0" applyFont="1" applyFill="1" applyBorder="1" applyAlignment="1">
      <alignment horizontal="center" vertical="center" wrapText="1"/>
    </xf>
    <xf numFmtId="0" fontId="83" fillId="0" borderId="2"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0" xfId="0" applyFont="1" applyFill="1" applyBorder="1" applyAlignment="1">
      <alignment vertical="top" wrapText="1"/>
    </xf>
    <xf numFmtId="0" fontId="25" fillId="0" borderId="6" xfId="0" applyFont="1" applyBorder="1" applyAlignment="1">
      <alignment horizontal="left" vertical="center" wrapText="1"/>
    </xf>
    <xf numFmtId="0" fontId="25" fillId="0" borderId="6" xfId="0" applyFont="1" applyBorder="1" applyAlignment="1">
      <alignment vertical="center" wrapText="1"/>
    </xf>
    <xf numFmtId="0" fontId="7" fillId="0" borderId="6" xfId="0"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0" fontId="25" fillId="0" borderId="6" xfId="0" applyFont="1" applyBorder="1" applyAlignment="1">
      <alignment horizontal="right" vertical="center" wrapText="1"/>
    </xf>
    <xf numFmtId="2" fontId="84" fillId="0" borderId="0" xfId="0" applyNumberFormat="1" applyFont="1" applyFill="1" applyBorder="1" applyAlignment="1">
      <alignment vertical="top" wrapText="1"/>
    </xf>
    <xf numFmtId="2" fontId="84" fillId="7" borderId="0" xfId="0" applyNumberFormat="1" applyFont="1" applyFill="1" applyBorder="1" applyAlignment="1">
      <alignment vertical="top" wrapText="1"/>
    </xf>
    <xf numFmtId="0" fontId="25" fillId="0" borderId="6" xfId="0" applyFont="1" applyFill="1" applyBorder="1" applyAlignment="1">
      <alignment horizontal="right" vertical="center" wrapText="1"/>
    </xf>
    <xf numFmtId="0" fontId="25" fillId="0" borderId="6" xfId="0" applyFont="1" applyFill="1" applyBorder="1" applyAlignment="1">
      <alignment vertical="center" wrapText="1"/>
    </xf>
    <xf numFmtId="0" fontId="84" fillId="0" borderId="6" xfId="0" applyFont="1" applyFill="1" applyBorder="1" applyAlignment="1">
      <alignment vertical="top" wrapText="1"/>
    </xf>
    <xf numFmtId="164" fontId="0" fillId="0" borderId="0" xfId="1" applyNumberFormat="1" applyFont="1"/>
    <xf numFmtId="0" fontId="6" fillId="0" borderId="1" xfId="0" applyFont="1" applyBorder="1" applyAlignment="1">
      <alignment vertical="top" wrapText="1"/>
    </xf>
    <xf numFmtId="0" fontId="43" fillId="12" borderId="1" xfId="2" applyBorder="1" applyAlignment="1">
      <alignment vertical="top" wrapText="1"/>
    </xf>
    <xf numFmtId="1" fontId="43" fillId="12" borderId="0" xfId="2" applyNumberFormat="1" applyBorder="1" applyAlignment="1">
      <alignment vertical="top" wrapText="1"/>
    </xf>
    <xf numFmtId="0" fontId="43" fillId="12" borderId="0" xfId="2" applyBorder="1" applyAlignment="1">
      <alignment vertical="top" wrapText="1"/>
    </xf>
    <xf numFmtId="0" fontId="43" fillId="12" borderId="6" xfId="2" applyBorder="1" applyAlignment="1">
      <alignment vertical="top" wrapText="1"/>
    </xf>
    <xf numFmtId="0" fontId="95" fillId="18" borderId="6" xfId="3" applyBorder="1" applyAlignment="1">
      <alignment vertical="top" wrapText="1"/>
    </xf>
    <xf numFmtId="0" fontId="43" fillId="12" borderId="7" xfId="2" applyBorder="1" applyAlignment="1">
      <alignment vertical="top" wrapText="1"/>
    </xf>
    <xf numFmtId="0" fontId="43" fillId="12" borderId="0" xfId="2"/>
    <xf numFmtId="1" fontId="43" fillId="12" borderId="0" xfId="2" applyNumberFormat="1"/>
    <xf numFmtId="0" fontId="97" fillId="0" borderId="0" xfId="0" applyFont="1"/>
    <xf numFmtId="0" fontId="96" fillId="19" borderId="6" xfId="4" applyBorder="1"/>
    <xf numFmtId="0" fontId="96" fillId="19" borderId="6" xfId="4" applyBorder="1" applyAlignment="1">
      <alignment vertical="top" wrapText="1"/>
    </xf>
    <xf numFmtId="0" fontId="96" fillId="19" borderId="6" xfId="4" applyBorder="1" applyAlignment="1">
      <alignment vertical="top"/>
    </xf>
    <xf numFmtId="1" fontId="96" fillId="19" borderId="6" xfId="4" applyNumberFormat="1" applyBorder="1" applyAlignment="1">
      <alignment vertical="top" wrapText="1"/>
    </xf>
    <xf numFmtId="0" fontId="2" fillId="0" borderId="0" xfId="0" applyFont="1" applyAlignment="1">
      <alignment horizontal="right" vertical="center"/>
    </xf>
    <xf numFmtId="0" fontId="6" fillId="0" borderId="6" xfId="0" applyFont="1" applyBorder="1" applyAlignment="1">
      <alignment horizontal="center" vertical="center" wrapText="1"/>
    </xf>
    <xf numFmtId="0" fontId="6" fillId="0" borderId="0" xfId="0" applyFont="1" applyBorder="1" applyAlignment="1">
      <alignment horizontal="center" vertical="top" wrapText="1"/>
    </xf>
    <xf numFmtId="0" fontId="7" fillId="0" borderId="6" xfId="0" applyFont="1" applyFill="1" applyBorder="1" applyAlignment="1">
      <alignment horizontal="center" vertical="center" wrapText="1"/>
    </xf>
    <xf numFmtId="0" fontId="0" fillId="0" borderId="5" xfId="0" applyBorder="1" applyAlignment="1">
      <alignment horizontal="center"/>
    </xf>
    <xf numFmtId="0" fontId="7" fillId="0" borderId="6" xfId="0" applyFont="1" applyBorder="1" applyAlignment="1">
      <alignment horizontal="center" vertical="center" wrapText="1"/>
    </xf>
    <xf numFmtId="0" fontId="12" fillId="0" borderId="6" xfId="0" applyFont="1" applyBorder="1" applyAlignment="1">
      <alignment horizontal="center" wrapText="1"/>
    </xf>
    <xf numFmtId="0" fontId="12" fillId="0" borderId="6" xfId="0" applyFont="1" applyBorder="1" applyAlignment="1">
      <alignment horizontal="center" vertical="center" wrapText="1"/>
    </xf>
    <xf numFmtId="0" fontId="6" fillId="0" borderId="6" xfId="0" applyFont="1" applyBorder="1" applyAlignment="1">
      <alignment horizontal="left" vertical="center" wrapText="1"/>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wrapText="1"/>
    </xf>
    <xf numFmtId="0" fontId="10" fillId="0" borderId="6" xfId="0" applyFont="1" applyBorder="1" applyAlignment="1">
      <alignment horizontal="center" wrapText="1"/>
    </xf>
    <xf numFmtId="0" fontId="12" fillId="0" borderId="6" xfId="0" applyFont="1" applyBorder="1"/>
    <xf numFmtId="0" fontId="12" fillId="0" borderId="6" xfId="0" applyFont="1" applyBorder="1" applyAlignment="1">
      <alignment wrapText="1"/>
    </xf>
    <xf numFmtId="0" fontId="56" fillId="0" borderId="0" xfId="0" applyFont="1"/>
    <xf numFmtId="0" fontId="98" fillId="0" borderId="0" xfId="0" applyFont="1" applyAlignment="1">
      <alignment horizontal="left" wrapText="1"/>
    </xf>
    <xf numFmtId="0" fontId="1" fillId="0" borderId="13" xfId="0" applyFont="1" applyBorder="1"/>
    <xf numFmtId="0" fontId="1" fillId="0" borderId="6" xfId="0" applyFont="1" applyBorder="1"/>
    <xf numFmtId="0" fontId="21" fillId="0" borderId="6" xfId="0" applyFont="1" applyBorder="1"/>
    <xf numFmtId="0" fontId="58" fillId="0" borderId="6" xfId="0" applyFont="1" applyBorder="1"/>
    <xf numFmtId="0" fontId="56" fillId="0" borderId="0" xfId="0" applyFont="1" applyAlignment="1">
      <alignment wrapText="1"/>
    </xf>
    <xf numFmtId="0" fontId="10" fillId="0" borderId="6" xfId="0" applyFont="1" applyBorder="1" applyAlignment="1">
      <alignment vertical="center"/>
    </xf>
    <xf numFmtId="0" fontId="12" fillId="0" borderId="6" xfId="0" applyFont="1" applyBorder="1" applyAlignment="1">
      <alignment horizontal="center"/>
    </xf>
    <xf numFmtId="0" fontId="8" fillId="0" borderId="6" xfId="0" applyFont="1" applyBorder="1" applyAlignment="1">
      <alignment horizontal="center"/>
    </xf>
    <xf numFmtId="0" fontId="12" fillId="0" borderId="6" xfId="0" applyFont="1" applyBorder="1" applyAlignment="1">
      <alignment horizontal="center" vertical="center"/>
    </xf>
    <xf numFmtId="0" fontId="12" fillId="0" borderId="6" xfId="0" applyFont="1" applyBorder="1" applyAlignment="1">
      <alignment horizontal="left" vertical="center"/>
    </xf>
    <xf numFmtId="0" fontId="38" fillId="2" borderId="14"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1" fillId="4" borderId="14" xfId="0" applyFont="1" applyFill="1" applyBorder="1" applyAlignment="1">
      <alignment vertical="center" wrapText="1"/>
    </xf>
    <xf numFmtId="3" fontId="1" fillId="4" borderId="6" xfId="0" applyNumberFormat="1" applyFont="1" applyFill="1" applyBorder="1" applyAlignment="1">
      <alignment vertical="center" wrapText="1"/>
    </xf>
    <xf numFmtId="0" fontId="1" fillId="4" borderId="6" xfId="0" applyFont="1" applyFill="1" applyBorder="1" applyAlignment="1">
      <alignment vertical="center" wrapText="1"/>
    </xf>
    <xf numFmtId="0" fontId="1" fillId="4" borderId="17" xfId="0" applyFont="1" applyFill="1" applyBorder="1" applyAlignment="1">
      <alignment vertical="center" wrapText="1"/>
    </xf>
    <xf numFmtId="3" fontId="1" fillId="4" borderId="14" xfId="0" applyNumberFormat="1" applyFont="1" applyFill="1" applyBorder="1" applyAlignment="1">
      <alignment vertical="center" wrapText="1"/>
    </xf>
    <xf numFmtId="3" fontId="1" fillId="4" borderId="17" xfId="0" applyNumberFormat="1" applyFont="1" applyFill="1" applyBorder="1" applyAlignment="1">
      <alignment vertical="center" wrapText="1"/>
    </xf>
    <xf numFmtId="3" fontId="1" fillId="4" borderId="4" xfId="0" applyNumberFormat="1" applyFont="1" applyFill="1" applyBorder="1" applyAlignment="1">
      <alignment vertical="center" wrapText="1"/>
    </xf>
    <xf numFmtId="3" fontId="1" fillId="4" borderId="2" xfId="0" applyNumberFormat="1" applyFont="1" applyFill="1" applyBorder="1" applyAlignment="1">
      <alignment vertical="center" wrapText="1"/>
    </xf>
    <xf numFmtId="3" fontId="1" fillId="4" borderId="20" xfId="0" applyNumberFormat="1" applyFont="1" applyFill="1" applyBorder="1" applyAlignment="1">
      <alignment vertical="center" wrapText="1"/>
    </xf>
    <xf numFmtId="0" fontId="10" fillId="6" borderId="17" xfId="0" applyFont="1" applyFill="1" applyBorder="1" applyAlignment="1">
      <alignment horizontal="center" vertical="center" wrapText="1"/>
    </xf>
    <xf numFmtId="0" fontId="1" fillId="6" borderId="14" xfId="0" applyFont="1" applyFill="1" applyBorder="1" applyAlignment="1">
      <alignment vertical="center" wrapText="1"/>
    </xf>
    <xf numFmtId="0" fontId="1" fillId="6" borderId="6" xfId="0" applyFont="1" applyFill="1" applyBorder="1" applyAlignment="1">
      <alignment vertical="center" wrapText="1"/>
    </xf>
    <xf numFmtId="0" fontId="1" fillId="6" borderId="17" xfId="0" applyFont="1" applyFill="1" applyBorder="1" applyAlignment="1">
      <alignment vertical="center" wrapText="1"/>
    </xf>
    <xf numFmtId="0" fontId="10" fillId="6" borderId="14" xfId="0" applyFont="1" applyFill="1" applyBorder="1" applyAlignment="1">
      <alignment vertical="top" wrapText="1"/>
    </xf>
    <xf numFmtId="0" fontId="10" fillId="6" borderId="6" xfId="0" applyFont="1" applyFill="1" applyBorder="1" applyAlignment="1">
      <alignment vertical="top" wrapText="1"/>
    </xf>
    <xf numFmtId="0" fontId="10" fillId="6" borderId="17" xfId="0" applyFont="1" applyFill="1" applyBorder="1" applyAlignment="1">
      <alignment vertical="top" wrapText="1"/>
    </xf>
    <xf numFmtId="0" fontId="10" fillId="6" borderId="22" xfId="0" applyFont="1" applyFill="1" applyBorder="1" applyAlignment="1">
      <alignment vertical="top" wrapText="1"/>
    </xf>
    <xf numFmtId="0" fontId="10" fillId="6" borderId="12" xfId="0" applyFont="1" applyFill="1" applyBorder="1" applyAlignment="1">
      <alignment vertical="top" wrapText="1"/>
    </xf>
    <xf numFmtId="3" fontId="1" fillId="4" borderId="14"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1" fillId="4" borderId="17" xfId="0" applyNumberFormat="1"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17" xfId="0" applyFont="1" applyFill="1" applyBorder="1" applyAlignment="1">
      <alignment horizontal="center" vertical="center" wrapText="1"/>
    </xf>
    <xf numFmtId="9" fontId="7" fillId="0" borderId="6" xfId="1" applyNumberFormat="1" applyFont="1" applyFill="1" applyBorder="1" applyAlignment="1">
      <alignment vertical="top" wrapText="1"/>
    </xf>
    <xf numFmtId="0" fontId="2" fillId="0" borderId="0" xfId="0" applyFont="1" applyAlignment="1">
      <alignment horizontal="right" vertical="center"/>
    </xf>
    <xf numFmtId="0" fontId="6" fillId="2" borderId="6" xfId="0" applyFont="1" applyFill="1" applyBorder="1" applyAlignment="1">
      <alignment horizontal="center" vertical="center" wrapText="1"/>
    </xf>
    <xf numFmtId="0" fontId="6" fillId="0" borderId="6" xfId="0" applyFont="1" applyBorder="1" applyAlignment="1">
      <alignment horizontal="center" vertical="top" wrapText="1"/>
    </xf>
    <xf numFmtId="0" fontId="6" fillId="0" borderId="6" xfId="0" applyFont="1" applyBorder="1" applyAlignment="1">
      <alignment horizontal="center" vertical="center" wrapText="1"/>
    </xf>
    <xf numFmtId="0" fontId="10" fillId="2"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1" fontId="45" fillId="2" borderId="6" xfId="0" applyNumberFormat="1" applyFont="1" applyFill="1" applyBorder="1" applyAlignment="1">
      <alignment horizontal="center" vertical="top" wrapText="1"/>
    </xf>
    <xf numFmtId="1" fontId="45" fillId="0" borderId="6" xfId="0" applyNumberFormat="1" applyFont="1" applyBorder="1" applyAlignment="1">
      <alignment horizontal="center" vertical="top" wrapText="1"/>
    </xf>
    <xf numFmtId="0" fontId="6" fillId="2" borderId="6" xfId="0" applyFont="1" applyFill="1" applyBorder="1" applyAlignment="1">
      <alignment horizontal="center" vertical="top" wrapText="1"/>
    </xf>
    <xf numFmtId="0" fontId="6" fillId="3" borderId="6" xfId="0" applyFont="1" applyFill="1" applyBorder="1" applyAlignment="1">
      <alignment horizontal="left" vertical="top" wrapText="1"/>
    </xf>
    <xf numFmtId="1" fontId="6" fillId="0" borderId="6" xfId="0" applyNumberFormat="1" applyFont="1" applyBorder="1" applyAlignment="1">
      <alignment horizontal="center"/>
    </xf>
    <xf numFmtId="0" fontId="6" fillId="0" borderId="6" xfId="0" applyFont="1" applyBorder="1" applyAlignment="1">
      <alignment horizontal="center"/>
    </xf>
    <xf numFmtId="0" fontId="7" fillId="3" borderId="11" xfId="0" applyFont="1" applyFill="1" applyBorder="1" applyAlignment="1">
      <alignment horizontal="center" vertical="center" wrapText="1"/>
    </xf>
    <xf numFmtId="0" fontId="7" fillId="3" borderId="11" xfId="0" applyFont="1" applyFill="1" applyBorder="1" applyAlignment="1">
      <alignment horizontal="left" vertical="top" wrapText="1"/>
    </xf>
    <xf numFmtId="0" fontId="6" fillId="3" borderId="6" xfId="0" applyFont="1" applyFill="1" applyBorder="1" applyAlignment="1">
      <alignment horizontal="center"/>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top" wrapText="1"/>
    </xf>
    <xf numFmtId="0" fontId="6" fillId="2" borderId="6" xfId="0" applyFont="1" applyFill="1" applyBorder="1" applyAlignment="1">
      <alignment horizontal="center"/>
    </xf>
    <xf numFmtId="0" fontId="6" fillId="0" borderId="13" xfId="0" applyFont="1" applyBorder="1" applyAlignment="1">
      <alignment horizontal="center"/>
    </xf>
    <xf numFmtId="1" fontId="6" fillId="0" borderId="12" xfId="0" applyNumberFormat="1" applyFont="1" applyFill="1" applyBorder="1" applyAlignment="1">
      <alignment horizontal="center"/>
    </xf>
    <xf numFmtId="0" fontId="6" fillId="0" borderId="12" xfId="0" applyFont="1" applyFill="1" applyBorder="1" applyAlignment="1">
      <alignment horizontal="center"/>
    </xf>
    <xf numFmtId="0" fontId="6" fillId="0" borderId="6" xfId="0" applyFont="1" applyFill="1" applyBorder="1" applyAlignment="1">
      <alignment horizontal="center"/>
    </xf>
    <xf numFmtId="1" fontId="6" fillId="2" borderId="6" xfId="0" applyNumberFormat="1" applyFont="1" applyFill="1" applyBorder="1" applyAlignment="1">
      <alignment horizontal="center" vertical="top" wrapText="1"/>
    </xf>
    <xf numFmtId="0" fontId="37" fillId="0" borderId="6" xfId="0" applyFont="1" applyBorder="1" applyAlignment="1">
      <alignment horizontal="center"/>
    </xf>
    <xf numFmtId="1" fontId="6" fillId="0" borderId="6" xfId="0" applyNumberFormat="1" applyFont="1" applyBorder="1" applyAlignment="1">
      <alignment horizontal="center" vertical="top" wrapText="1"/>
    </xf>
    <xf numFmtId="0" fontId="6" fillId="0" borderId="6" xfId="0" applyFont="1" applyBorder="1" applyAlignment="1">
      <alignment horizontal="center" vertical="center"/>
    </xf>
    <xf numFmtId="0" fontId="2" fillId="0" borderId="0" xfId="0" applyFont="1" applyAlignment="1">
      <alignment horizontal="right" vertical="center"/>
    </xf>
    <xf numFmtId="0" fontId="6" fillId="0" borderId="6" xfId="0" applyFont="1" applyBorder="1" applyAlignment="1">
      <alignment horizontal="center" vertical="center" wrapText="1"/>
    </xf>
    <xf numFmtId="0" fontId="10" fillId="2"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97" fillId="0" borderId="0" xfId="0" applyFont="1" applyAlignment="1">
      <alignment wrapText="1"/>
    </xf>
    <xf numFmtId="0" fontId="46" fillId="0" borderId="6" xfId="0" applyFont="1" applyBorder="1" applyAlignment="1">
      <alignment vertical="center" wrapText="1"/>
    </xf>
    <xf numFmtId="0" fontId="6" fillId="20" borderId="6"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6" fillId="20" borderId="6" xfId="0" applyFont="1" applyFill="1" applyBorder="1" applyAlignment="1">
      <alignment vertical="top" wrapText="1"/>
    </xf>
    <xf numFmtId="0" fontId="10" fillId="20" borderId="6" xfId="0" applyFont="1" applyFill="1" applyBorder="1" applyAlignment="1">
      <alignment vertical="center" wrapText="1"/>
    </xf>
    <xf numFmtId="0" fontId="10" fillId="6" borderId="6" xfId="0" applyFont="1" applyFill="1" applyBorder="1" applyAlignment="1">
      <alignment vertical="center" wrapText="1"/>
    </xf>
    <xf numFmtId="0" fontId="7" fillId="20" borderId="6" xfId="0" applyFont="1" applyFill="1" applyBorder="1" applyAlignment="1">
      <alignment vertical="top" wrapText="1"/>
    </xf>
    <xf numFmtId="0" fontId="6" fillId="6" borderId="6" xfId="0" applyFont="1" applyFill="1" applyBorder="1" applyAlignment="1">
      <alignment vertical="center" wrapText="1"/>
    </xf>
    <xf numFmtId="0" fontId="6" fillId="20" borderId="6" xfId="0" applyFont="1" applyFill="1" applyBorder="1" applyAlignment="1">
      <alignment horizontal="center" vertical="top" wrapText="1"/>
    </xf>
    <xf numFmtId="0" fontId="7" fillId="20" borderId="6" xfId="0" applyFont="1" applyFill="1" applyBorder="1" applyAlignment="1">
      <alignment horizontal="center" vertical="top" wrapText="1"/>
    </xf>
    <xf numFmtId="0" fontId="38" fillId="6" borderId="6" xfId="0" applyFont="1" applyFill="1" applyBorder="1" applyAlignment="1">
      <alignment horizontal="center" vertical="center" wrapText="1"/>
    </xf>
    <xf numFmtId="0" fontId="6" fillId="0" borderId="7" xfId="0" applyFont="1" applyBorder="1" applyAlignment="1">
      <alignment horizontal="center" vertical="top" wrapText="1"/>
    </xf>
    <xf numFmtId="0" fontId="106" fillId="0" borderId="7" xfId="0" applyFont="1" applyBorder="1" applyAlignment="1">
      <alignment horizontal="center" vertical="top" wrapText="1"/>
    </xf>
    <xf numFmtId="3" fontId="6" fillId="20" borderId="6" xfId="0" applyNumberFormat="1" applyFont="1" applyFill="1" applyBorder="1" applyAlignment="1">
      <alignment horizontal="center" vertical="top" wrapText="1"/>
    </xf>
    <xf numFmtId="0" fontId="97" fillId="0" borderId="0" xfId="0" applyFont="1" applyFill="1"/>
    <xf numFmtId="0" fontId="0" fillId="0" borderId="0" xfId="0" applyAlignment="1">
      <alignment horizontal="left" wrapText="1"/>
    </xf>
    <xf numFmtId="0" fontId="6" fillId="0" borderId="6" xfId="0" applyFont="1" applyFill="1" applyBorder="1" applyAlignment="1">
      <alignment horizontal="center" vertical="center"/>
    </xf>
    <xf numFmtId="0" fontId="2" fillId="0" borderId="0" xfId="0" applyFont="1" applyAlignment="1">
      <alignment horizontal="right"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10" fillId="2" borderId="6" xfId="0" applyFont="1" applyFill="1" applyBorder="1" applyAlignment="1">
      <alignment horizontal="center" vertical="center" wrapText="1"/>
    </xf>
    <xf numFmtId="0" fontId="2" fillId="0" borderId="0" xfId="0" applyFont="1" applyAlignment="1">
      <alignment horizontal="right" vertical="center"/>
    </xf>
    <xf numFmtId="0" fontId="6" fillId="0" borderId="6" xfId="0" applyFont="1" applyBorder="1" applyAlignment="1">
      <alignment horizontal="center" vertical="center" wrapText="1"/>
    </xf>
    <xf numFmtId="0" fontId="10" fillId="2" borderId="6" xfId="0" applyFont="1" applyFill="1" applyBorder="1" applyAlignment="1">
      <alignment horizontal="center" vertical="center" wrapText="1"/>
    </xf>
    <xf numFmtId="0" fontId="3" fillId="0" borderId="0" xfId="0" applyFont="1" applyBorder="1" applyAlignment="1">
      <alignment horizontal="center" wrapText="1"/>
    </xf>
    <xf numFmtId="0" fontId="34" fillId="0" borderId="6" xfId="5" applyFont="1" applyBorder="1" applyAlignment="1">
      <alignment vertical="top" wrapText="1"/>
    </xf>
    <xf numFmtId="0" fontId="34" fillId="0" borderId="22" xfId="5" applyFont="1" applyBorder="1" applyAlignment="1">
      <alignment vertical="top" wrapText="1"/>
    </xf>
    <xf numFmtId="0" fontId="34" fillId="0" borderId="17" xfId="5" applyFont="1" applyBorder="1" applyAlignment="1">
      <alignment vertical="top" wrapText="1"/>
    </xf>
    <xf numFmtId="0" fontId="6" fillId="0" borderId="2" xfId="0" applyFont="1" applyBorder="1" applyAlignment="1">
      <alignment vertical="top" wrapText="1"/>
    </xf>
    <xf numFmtId="1" fontId="6" fillId="2" borderId="2" xfId="0" applyNumberFormat="1" applyFont="1" applyFill="1" applyBorder="1" applyAlignment="1">
      <alignment vertical="top" wrapText="1"/>
    </xf>
    <xf numFmtId="0" fontId="34" fillId="0" borderId="14" xfId="5" applyFont="1" applyBorder="1" applyAlignment="1">
      <alignment vertical="top" wrapText="1"/>
    </xf>
    <xf numFmtId="0" fontId="6" fillId="0" borderId="12" xfId="0" applyFont="1" applyBorder="1" applyAlignment="1">
      <alignment vertical="top" wrapText="1"/>
    </xf>
    <xf numFmtId="1" fontId="6" fillId="2" borderId="12" xfId="0" applyNumberFormat="1" applyFont="1" applyFill="1" applyBorder="1" applyAlignment="1">
      <alignment vertical="top" wrapText="1"/>
    </xf>
    <xf numFmtId="1" fontId="34" fillId="21" borderId="6" xfId="5" applyNumberFormat="1" applyFont="1" applyFill="1" applyBorder="1" applyAlignment="1">
      <alignment vertical="top" wrapText="1"/>
    </xf>
    <xf numFmtId="0" fontId="6" fillId="7"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right" vertical="center"/>
    </xf>
    <xf numFmtId="0" fontId="6" fillId="0" borderId="6" xfId="0" applyFont="1" applyBorder="1" applyAlignment="1">
      <alignment horizontal="center" vertical="center" wrapText="1"/>
    </xf>
    <xf numFmtId="0" fontId="10" fillId="2"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Border="1" applyAlignment="1">
      <alignment horizontal="center" wrapText="1"/>
    </xf>
    <xf numFmtId="0" fontId="10" fillId="2" borderId="6" xfId="0" applyFont="1" applyFill="1" applyBorder="1" applyAlignment="1">
      <alignment horizontal="center" vertical="center" wrapText="1"/>
    </xf>
    <xf numFmtId="0" fontId="58" fillId="0" borderId="0" xfId="0" applyFont="1"/>
    <xf numFmtId="0" fontId="109" fillId="0" borderId="0" xfId="6" applyFont="1"/>
    <xf numFmtId="0" fontId="97" fillId="0" borderId="0" xfId="0" applyFont="1" applyAlignment="1">
      <alignment horizontal="left"/>
    </xf>
    <xf numFmtId="0" fontId="10" fillId="2" borderId="6" xfId="0" applyFont="1" applyFill="1" applyBorder="1" applyAlignment="1">
      <alignment horizontal="center" vertical="center" wrapText="1"/>
    </xf>
    <xf numFmtId="0" fontId="110" fillId="0" borderId="0" xfId="0" applyFont="1"/>
    <xf numFmtId="0" fontId="0" fillId="3" borderId="0" xfId="0" applyFill="1"/>
    <xf numFmtId="0" fontId="112" fillId="0" borderId="0" xfId="0" applyFont="1"/>
    <xf numFmtId="0" fontId="112" fillId="12" borderId="0" xfId="2" applyFont="1"/>
    <xf numFmtId="0" fontId="97" fillId="0" borderId="8" xfId="0" applyFont="1" applyBorder="1" applyAlignment="1"/>
    <xf numFmtId="0" fontId="97" fillId="0" borderId="0" xfId="0" applyFont="1" applyFill="1" applyAlignment="1">
      <alignment horizontal="left"/>
    </xf>
    <xf numFmtId="0" fontId="96" fillId="19" borderId="6" xfId="4" applyBorder="1" applyAlignment="1">
      <alignment horizontal="right" vertical="top" wrapText="1"/>
    </xf>
    <xf numFmtId="0" fontId="97" fillId="0" borderId="8" xfId="0" applyFont="1" applyBorder="1" applyAlignment="1">
      <alignment wrapText="1"/>
    </xf>
    <xf numFmtId="0" fontId="6" fillId="0" borderId="0" xfId="0" applyFont="1" applyBorder="1" applyAlignment="1">
      <alignment vertical="top"/>
    </xf>
    <xf numFmtId="0" fontId="6" fillId="3" borderId="6" xfId="0" applyFont="1" applyFill="1" applyBorder="1" applyAlignment="1">
      <alignment vertical="top"/>
    </xf>
    <xf numFmtId="0" fontId="97" fillId="0" borderId="0" xfId="0" applyFont="1" applyBorder="1" applyAlignment="1"/>
    <xf numFmtId="0" fontId="97" fillId="0" borderId="0" xfId="0" applyFont="1" applyBorder="1" applyAlignment="1">
      <alignment horizontal="left"/>
    </xf>
    <xf numFmtId="0" fontId="97" fillId="0" borderId="0" xfId="0" applyFont="1" applyFill="1" applyBorder="1" applyAlignment="1">
      <alignment horizontal="left"/>
    </xf>
    <xf numFmtId="0" fontId="97" fillId="0" borderId="0" xfId="0" applyFont="1" applyFill="1" applyBorder="1"/>
    <xf numFmtId="0" fontId="97" fillId="0" borderId="0" xfId="0" applyFont="1" applyBorder="1"/>
    <xf numFmtId="0" fontId="37" fillId="0" borderId="0" xfId="0" applyFont="1" applyBorder="1"/>
    <xf numFmtId="0" fontId="12" fillId="0" borderId="0" xfId="0" applyFont="1" applyFill="1" applyBorder="1" applyAlignment="1">
      <alignment horizontal="left" vertical="top" wrapText="1"/>
    </xf>
    <xf numFmtId="0" fontId="0" fillId="0" borderId="6" xfId="0" applyBorder="1" applyAlignment="1">
      <alignment horizontal="center"/>
    </xf>
    <xf numFmtId="0" fontId="6" fillId="0" borderId="2" xfId="0" applyFont="1" applyBorder="1" applyAlignment="1">
      <alignment horizontal="center" vertical="top" wrapText="1"/>
    </xf>
    <xf numFmtId="0" fontId="6" fillId="0" borderId="12" xfId="0" applyFont="1" applyBorder="1" applyAlignment="1">
      <alignment horizontal="center" vertical="top" wrapText="1"/>
    </xf>
    <xf numFmtId="0" fontId="0" fillId="0" borderId="6" xfId="0" applyNumberFormat="1" applyBorder="1" applyAlignment="1">
      <alignment horizontal="center" wrapText="1"/>
    </xf>
    <xf numFmtId="0" fontId="6" fillId="2" borderId="6"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6" xfId="0" applyFont="1" applyBorder="1" applyAlignment="1">
      <alignment horizontal="center" vertical="center"/>
    </xf>
    <xf numFmtId="0" fontId="14" fillId="0" borderId="0" xfId="0" applyFont="1" applyAlignment="1">
      <alignment horizontal="center" vertical="center"/>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6" xfId="0" applyNumberFormat="1"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right" wrapText="1"/>
    </xf>
    <xf numFmtId="0" fontId="2" fillId="0" borderId="0" xfId="0" applyFont="1" applyAlignment="1">
      <alignment horizontal="right" vertical="center"/>
    </xf>
    <xf numFmtId="0" fontId="3" fillId="0" borderId="1" xfId="0" applyFont="1" applyBorder="1" applyAlignment="1">
      <alignment horizontal="center" wrapText="1"/>
    </xf>
    <xf numFmtId="0" fontId="4" fillId="0" borderId="0" xfId="0" applyFont="1" applyFill="1" applyAlignment="1">
      <alignment horizontal="right"/>
    </xf>
    <xf numFmtId="14" fontId="0" fillId="0" borderId="1" xfId="0" applyNumberFormat="1" applyBorder="1" applyAlignment="1">
      <alignment horizontal="center"/>
    </xf>
    <xf numFmtId="14" fontId="0" fillId="0" borderId="1" xfId="0" applyNumberFormat="1" applyBorder="1" applyAlignment="1">
      <alignment horizontal="left"/>
    </xf>
    <xf numFmtId="0" fontId="53" fillId="0" borderId="2" xfId="0" applyFont="1" applyBorder="1" applyAlignment="1">
      <alignment horizontal="center" vertical="center" wrapText="1"/>
    </xf>
    <xf numFmtId="0" fontId="53" fillId="0" borderId="12" xfId="0" applyFont="1" applyBorder="1" applyAlignment="1">
      <alignment horizontal="center" vertical="center" wrapText="1"/>
    </xf>
    <xf numFmtId="0" fontId="1" fillId="0" borderId="6" xfId="0" applyFont="1" applyBorder="1" applyAlignment="1">
      <alignment horizontal="left" vertical="top" wrapText="1"/>
    </xf>
    <xf numFmtId="0" fontId="87" fillId="0" borderId="6" xfId="0" applyFont="1" applyBorder="1" applyAlignment="1">
      <alignment horizontal="left" vertical="top" wrapText="1"/>
    </xf>
    <xf numFmtId="0" fontId="5" fillId="0" borderId="0" xfId="0" applyFont="1" applyAlignment="1">
      <alignment horizontal="center" vertical="center"/>
    </xf>
    <xf numFmtId="0" fontId="105" fillId="0" borderId="13" xfId="0" applyFont="1" applyBorder="1" applyAlignment="1">
      <alignment horizontal="left" vertical="top" wrapText="1"/>
    </xf>
    <xf numFmtId="0" fontId="105" fillId="0" borderId="14" xfId="0" applyFont="1" applyBorder="1" applyAlignment="1">
      <alignment horizontal="left" vertical="top" wrapText="1"/>
    </xf>
    <xf numFmtId="0" fontId="5" fillId="0" borderId="1" xfId="0" applyFont="1" applyBorder="1" applyAlignment="1">
      <alignment horizontal="center" wrapText="1"/>
    </xf>
    <xf numFmtId="49" fontId="6" fillId="0" borderId="6"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0" fillId="0" borderId="13" xfId="0" applyBorder="1" applyAlignment="1">
      <alignment horizontal="center"/>
    </xf>
    <xf numFmtId="0" fontId="0" fillId="0" borderId="14" xfId="0" applyBorder="1" applyAlignment="1">
      <alignment horizontal="center"/>
    </xf>
    <xf numFmtId="0" fontId="89" fillId="0" borderId="3" xfId="0" applyFont="1" applyBorder="1" applyAlignment="1">
      <alignment horizontal="left" vertical="center"/>
    </xf>
    <xf numFmtId="0" fontId="89" fillId="0" borderId="4" xfId="0" applyFont="1" applyBorder="1" applyAlignment="1">
      <alignment horizontal="left" vertical="center"/>
    </xf>
    <xf numFmtId="0" fontId="89" fillId="0" borderId="10" xfId="0" applyFont="1" applyBorder="1" applyAlignment="1">
      <alignment horizontal="left" vertical="center"/>
    </xf>
    <xf numFmtId="0" fontId="89" fillId="0" borderId="11" xfId="0" applyFont="1" applyBorder="1" applyAlignment="1">
      <alignment horizontal="left" vertical="center"/>
    </xf>
    <xf numFmtId="0" fontId="89" fillId="0" borderId="3" xfId="0" applyFont="1" applyBorder="1" applyAlignment="1">
      <alignment horizontal="left" vertical="center" wrapText="1"/>
    </xf>
    <xf numFmtId="0" fontId="89" fillId="0" borderId="4" xfId="0" applyFont="1" applyBorder="1" applyAlignment="1">
      <alignment horizontal="left" vertical="center" wrapText="1"/>
    </xf>
    <xf numFmtId="0" fontId="89" fillId="0" borderId="10" xfId="0" applyFont="1" applyBorder="1" applyAlignment="1">
      <alignment horizontal="left" vertical="center" wrapText="1"/>
    </xf>
    <xf numFmtId="0" fontId="89" fillId="0" borderId="11" xfId="0" applyFont="1" applyBorder="1" applyAlignment="1">
      <alignment horizontal="left" vertical="center" wrapText="1"/>
    </xf>
    <xf numFmtId="0" fontId="93" fillId="0" borderId="3" xfId="0" applyFont="1" applyBorder="1" applyAlignment="1">
      <alignment horizontal="left" vertical="top" wrapText="1"/>
    </xf>
    <xf numFmtId="0" fontId="93" fillId="0" borderId="4" xfId="0" applyFont="1" applyBorder="1" applyAlignment="1">
      <alignment horizontal="left" vertical="top" wrapText="1"/>
    </xf>
    <xf numFmtId="0" fontId="93" fillId="0" borderId="10" xfId="0" applyFont="1" applyBorder="1" applyAlignment="1">
      <alignment horizontal="left" vertical="top" wrapText="1"/>
    </xf>
    <xf numFmtId="0" fontId="93"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89" fillId="0" borderId="3" xfId="0" applyFont="1" applyBorder="1" applyAlignment="1">
      <alignment horizontal="left" vertical="top" wrapText="1"/>
    </xf>
    <xf numFmtId="0" fontId="89" fillId="0" borderId="4" xfId="0" applyFont="1" applyBorder="1" applyAlignment="1">
      <alignment horizontal="left" vertical="top" wrapText="1"/>
    </xf>
    <xf numFmtId="0" fontId="89" fillId="0" borderId="10" xfId="0" applyFont="1" applyBorder="1" applyAlignment="1">
      <alignment horizontal="left" vertical="top" wrapText="1"/>
    </xf>
    <xf numFmtId="0" fontId="89" fillId="0" borderId="11" xfId="0" applyFont="1" applyBorder="1" applyAlignment="1">
      <alignment horizontal="left" vertical="top" wrapText="1"/>
    </xf>
    <xf numFmtId="0" fontId="89" fillId="0" borderId="3" xfId="0" applyFont="1" applyFill="1" applyBorder="1" applyAlignment="1">
      <alignment horizontal="left" vertical="center" wrapText="1"/>
    </xf>
    <xf numFmtId="0" fontId="89" fillId="0" borderId="4" xfId="0" applyFont="1" applyFill="1" applyBorder="1" applyAlignment="1">
      <alignment horizontal="left" vertical="center" wrapText="1"/>
    </xf>
    <xf numFmtId="0" fontId="89" fillId="0" borderId="10" xfId="0" applyFont="1" applyFill="1" applyBorder="1" applyAlignment="1">
      <alignment horizontal="left" vertical="center" wrapText="1"/>
    </xf>
    <xf numFmtId="0" fontId="89" fillId="0" borderId="11" xfId="0" applyFont="1" applyFill="1"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0" borderId="2" xfId="0" applyFont="1" applyFill="1" applyBorder="1" applyAlignment="1">
      <alignment horizontal="left" vertical="center" wrapText="1"/>
    </xf>
    <xf numFmtId="0" fontId="6" fillId="0" borderId="12" xfId="0" applyFont="1" applyFill="1" applyBorder="1" applyAlignment="1">
      <alignment horizontal="left" vertical="center" wrapText="1"/>
    </xf>
    <xf numFmtId="49" fontId="6" fillId="0" borderId="2"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53" fillId="0" borderId="2" xfId="0" applyFont="1" applyFill="1" applyBorder="1" applyAlignment="1">
      <alignment horizontal="left" vertical="top" wrapText="1"/>
    </xf>
    <xf numFmtId="0" fontId="53" fillId="0" borderId="12" xfId="0" applyFont="1" applyFill="1" applyBorder="1" applyAlignment="1">
      <alignment horizontal="left" vertical="top" wrapText="1"/>
    </xf>
    <xf numFmtId="0" fontId="6" fillId="0" borderId="6" xfId="0" applyFont="1" applyFill="1" applyBorder="1" applyAlignment="1">
      <alignment horizontal="center" vertical="center" wrapText="1"/>
    </xf>
    <xf numFmtId="0" fontId="53" fillId="0" borderId="2"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89" fillId="0" borderId="3" xfId="0" applyFont="1" applyFill="1" applyBorder="1" applyAlignment="1">
      <alignment horizontal="left" vertical="top" wrapText="1"/>
    </xf>
    <xf numFmtId="0" fontId="89" fillId="0" borderId="4" xfId="0" applyFont="1" applyFill="1" applyBorder="1" applyAlignment="1">
      <alignment horizontal="left" vertical="top" wrapText="1"/>
    </xf>
    <xf numFmtId="0" fontId="89" fillId="0" borderId="10" xfId="0" applyFont="1" applyFill="1" applyBorder="1" applyAlignment="1">
      <alignment horizontal="left" vertical="top" wrapText="1"/>
    </xf>
    <xf numFmtId="0" fontId="89" fillId="0" borderId="11" xfId="0" applyFont="1" applyFill="1" applyBorder="1" applyAlignment="1">
      <alignment horizontal="left" vertical="top" wrapText="1"/>
    </xf>
    <xf numFmtId="0" fontId="0" fillId="0" borderId="4"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87" fillId="0" borderId="4" xfId="0" applyFont="1" applyFill="1" applyBorder="1" applyAlignment="1">
      <alignment horizontal="left" vertical="center" wrapText="1"/>
    </xf>
    <xf numFmtId="0" fontId="87" fillId="0" borderId="10" xfId="0" applyFont="1" applyFill="1" applyBorder="1" applyAlignment="1">
      <alignment horizontal="left" vertical="center" wrapText="1"/>
    </xf>
    <xf numFmtId="0" fontId="87" fillId="0" borderId="11" xfId="0" applyFont="1" applyFill="1" applyBorder="1" applyAlignment="1">
      <alignment horizontal="left" vertical="center" wrapText="1"/>
    </xf>
    <xf numFmtId="0" fontId="3" fillId="0" borderId="0" xfId="0" applyFont="1" applyFill="1" applyAlignment="1">
      <alignment horizontal="center" vertical="center"/>
    </xf>
    <xf numFmtId="14" fontId="0" fillId="0" borderId="1" xfId="0" applyNumberFormat="1" applyFill="1" applyBorder="1" applyAlignment="1">
      <alignment horizontal="center"/>
    </xf>
    <xf numFmtId="0" fontId="67" fillId="2" borderId="6" xfId="0" applyFont="1" applyFill="1" applyBorder="1" applyAlignment="1">
      <alignment horizontal="center" vertical="center" wrapText="1"/>
    </xf>
    <xf numFmtId="0" fontId="67" fillId="2" borderId="13" xfId="0" applyFont="1" applyFill="1" applyBorder="1" applyAlignment="1">
      <alignment horizontal="center" vertical="center" wrapText="1"/>
    </xf>
    <xf numFmtId="0" fontId="67" fillId="2" borderId="27" xfId="0" applyFont="1" applyFill="1" applyBorder="1" applyAlignment="1">
      <alignment horizontal="center" vertical="center" wrapText="1"/>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75" fillId="2" borderId="27" xfId="0" applyFont="1" applyFill="1" applyBorder="1" applyAlignment="1">
      <alignment horizontal="center" vertical="center" wrapText="1"/>
    </xf>
    <xf numFmtId="0" fontId="75" fillId="2" borderId="28" xfId="0" applyFont="1" applyFill="1" applyBorder="1" applyAlignment="1">
      <alignment horizontal="center" vertical="center" wrapText="1"/>
    </xf>
    <xf numFmtId="0" fontId="75" fillId="2" borderId="29" xfId="0" applyFont="1" applyFill="1" applyBorder="1" applyAlignment="1">
      <alignment horizontal="center" vertical="center" wrapText="1"/>
    </xf>
    <xf numFmtId="0" fontId="75" fillId="2" borderId="14" xfId="0" applyFont="1" applyFill="1" applyBorder="1" applyAlignment="1">
      <alignment horizontal="center" vertical="center" wrapText="1"/>
    </xf>
    <xf numFmtId="0" fontId="75" fillId="2" borderId="6" xfId="0" applyFont="1" applyFill="1" applyBorder="1" applyAlignment="1">
      <alignment horizontal="center" vertical="center" wrapText="1"/>
    </xf>
    <xf numFmtId="0" fontId="17" fillId="0" borderId="1" xfId="0" applyFont="1" applyBorder="1" applyAlignment="1">
      <alignment horizontal="center"/>
    </xf>
    <xf numFmtId="0" fontId="75" fillId="2" borderId="2" xfId="0" applyFont="1" applyFill="1" applyBorder="1" applyAlignment="1">
      <alignment horizontal="center" vertical="center" wrapText="1"/>
    </xf>
    <xf numFmtId="0" fontId="75" fillId="2" borderId="7" xfId="0" applyFont="1" applyFill="1" applyBorder="1" applyAlignment="1">
      <alignment horizontal="center" vertical="center" wrapText="1"/>
    </xf>
    <xf numFmtId="0" fontId="75" fillId="2" borderId="12" xfId="0" applyFont="1" applyFill="1" applyBorder="1" applyAlignment="1">
      <alignment horizontal="center" vertical="center" wrapText="1"/>
    </xf>
    <xf numFmtId="0" fontId="76" fillId="2" borderId="2" xfId="0" applyFont="1" applyFill="1" applyBorder="1" applyAlignment="1">
      <alignment horizontal="center" vertical="center" wrapText="1"/>
    </xf>
    <xf numFmtId="0" fontId="76" fillId="2" borderId="7" xfId="0" applyFont="1" applyFill="1" applyBorder="1" applyAlignment="1">
      <alignment horizontal="center" vertical="center" wrapText="1"/>
    </xf>
    <xf numFmtId="0" fontId="76" fillId="2" borderId="12" xfId="0" applyFont="1" applyFill="1" applyBorder="1" applyAlignment="1">
      <alignment horizontal="center" vertical="center" wrapText="1"/>
    </xf>
    <xf numFmtId="0" fontId="75" fillId="2" borderId="3"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2" borderId="4" xfId="0" applyFont="1" applyFill="1" applyBorder="1" applyAlignment="1">
      <alignment horizontal="center" vertical="center" wrapText="1"/>
    </xf>
    <xf numFmtId="0" fontId="75" fillId="2" borderId="10" xfId="0" applyFont="1" applyFill="1" applyBorder="1" applyAlignment="1">
      <alignment horizontal="center" vertical="center" wrapText="1"/>
    </xf>
    <xf numFmtId="0" fontId="75" fillId="2" borderId="1" xfId="0" applyFont="1" applyFill="1" applyBorder="1" applyAlignment="1">
      <alignment horizontal="center" vertical="center" wrapText="1"/>
    </xf>
    <xf numFmtId="0" fontId="75" fillId="2" borderId="11" xfId="0" applyFont="1" applyFill="1" applyBorder="1" applyAlignment="1">
      <alignment horizontal="center" vertical="center" wrapText="1"/>
    </xf>
    <xf numFmtId="0" fontId="67" fillId="2"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17" fillId="0" borderId="1" xfId="0" applyFont="1" applyBorder="1" applyAlignment="1">
      <alignment horizontal="center" vertical="center"/>
    </xf>
    <xf numFmtId="0" fontId="67" fillId="2" borderId="2" xfId="0" applyFont="1" applyFill="1" applyBorder="1" applyAlignment="1">
      <alignment horizontal="center" vertical="center" wrapText="1"/>
    </xf>
    <xf numFmtId="0" fontId="67" fillId="2" borderId="7" xfId="0" applyFont="1" applyFill="1" applyBorder="1" applyAlignment="1">
      <alignment horizontal="center" vertical="center" wrapText="1"/>
    </xf>
    <xf numFmtId="0" fontId="67" fillId="2" borderId="12" xfId="0" applyFont="1" applyFill="1" applyBorder="1" applyAlignment="1">
      <alignment horizontal="center" vertical="center" wrapText="1"/>
    </xf>
    <xf numFmtId="0" fontId="68" fillId="2" borderId="2" xfId="0" applyFont="1" applyFill="1" applyBorder="1" applyAlignment="1">
      <alignment horizontal="center" vertical="center" wrapText="1"/>
    </xf>
    <xf numFmtId="0" fontId="68" fillId="2" borderId="7" xfId="0" applyFont="1" applyFill="1" applyBorder="1" applyAlignment="1">
      <alignment horizontal="center" vertical="center" wrapText="1"/>
    </xf>
    <xf numFmtId="0" fontId="68" fillId="2" borderId="1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5" xfId="0" applyFont="1" applyFill="1" applyBorder="1" applyAlignment="1">
      <alignment horizontal="center" vertical="center" wrapText="1"/>
    </xf>
    <xf numFmtId="0" fontId="67" fillId="2" borderId="4" xfId="0" applyFont="1" applyFill="1" applyBorder="1" applyAlignment="1">
      <alignment horizontal="center" vertical="center" wrapText="1"/>
    </xf>
    <xf numFmtId="0" fontId="67" fillId="2" borderId="10" xfId="0" applyFont="1" applyFill="1" applyBorder="1" applyAlignment="1">
      <alignment horizontal="center" vertical="center" wrapText="1"/>
    </xf>
    <xf numFmtId="0" fontId="67" fillId="2" borderId="1" xfId="0" applyFont="1" applyFill="1" applyBorder="1" applyAlignment="1">
      <alignment horizontal="center" vertical="center" wrapText="1"/>
    </xf>
    <xf numFmtId="0" fontId="67" fillId="2" borderId="11" xfId="0" applyFont="1" applyFill="1" applyBorder="1" applyAlignment="1">
      <alignment horizontal="center" vertical="center" wrapText="1"/>
    </xf>
    <xf numFmtId="0" fontId="0" fillId="0" borderId="6" xfId="0" applyBorder="1" applyAlignment="1">
      <alignment horizontal="center" vertical="center" wrapText="1"/>
    </xf>
    <xf numFmtId="0" fontId="53" fillId="0" borderId="2" xfId="0" applyFont="1" applyBorder="1" applyAlignment="1">
      <alignment horizontal="center" vertical="top"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0" fillId="0" borderId="6" xfId="0" applyBorder="1" applyAlignment="1">
      <alignment vertical="center"/>
    </xf>
    <xf numFmtId="0" fontId="53" fillId="0" borderId="12" xfId="0" applyFont="1" applyBorder="1" applyAlignment="1">
      <alignment horizontal="center" vertical="top" wrapText="1"/>
    </xf>
    <xf numFmtId="0" fontId="0" fillId="0" borderId="13" xfId="0" applyBorder="1" applyAlignment="1">
      <alignment vertical="center"/>
    </xf>
    <xf numFmtId="0" fontId="0" fillId="0" borderId="14" xfId="0" applyBorder="1" applyAlignment="1">
      <alignment vertical="center"/>
    </xf>
    <xf numFmtId="0" fontId="21" fillId="0" borderId="13" xfId="0" applyFont="1" applyBorder="1" applyAlignment="1">
      <alignment vertical="center" wrapText="1"/>
    </xf>
    <xf numFmtId="0" fontId="0" fillId="0" borderId="14" xfId="0" applyBorder="1" applyAlignment="1">
      <alignment vertical="center" wrapText="1"/>
    </xf>
    <xf numFmtId="0" fontId="46" fillId="0" borderId="1" xfId="0" applyFont="1" applyBorder="1" applyAlignment="1">
      <alignment horizontal="left" vertical="center" wrapText="1"/>
    </xf>
    <xf numFmtId="0" fontId="5" fillId="0" borderId="1" xfId="0" applyFont="1" applyBorder="1" applyAlignment="1">
      <alignment horizontal="left" vertical="center" wrapText="1"/>
    </xf>
    <xf numFmtId="0" fontId="22" fillId="0" borderId="0" xfId="0" applyFont="1" applyAlignment="1">
      <alignment horizontal="right" vertical="center"/>
    </xf>
    <xf numFmtId="0" fontId="23" fillId="0" borderId="1" xfId="0" applyFont="1" applyBorder="1" applyAlignment="1">
      <alignment horizontal="center" wrapText="1"/>
    </xf>
    <xf numFmtId="0" fontId="23" fillId="0" borderId="15" xfId="0" applyFont="1" applyBorder="1" applyAlignment="1">
      <alignment horizontal="center" wrapText="1"/>
    </xf>
    <xf numFmtId="0" fontId="24" fillId="0" borderId="1" xfId="0" applyFont="1" applyBorder="1" applyAlignment="1">
      <alignment horizontal="center"/>
    </xf>
    <xf numFmtId="0" fontId="25" fillId="5" borderId="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42" fillId="0" borderId="0" xfId="0" applyFont="1" applyAlignment="1">
      <alignment horizontal="left" vertical="center" wrapText="1"/>
    </xf>
    <xf numFmtId="0" fontId="29" fillId="0" borderId="0" xfId="0" applyFont="1" applyFill="1" applyBorder="1" applyAlignment="1">
      <alignment horizontal="left" vertical="top" wrapText="1"/>
    </xf>
    <xf numFmtId="0" fontId="12" fillId="0" borderId="2"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6" fillId="0" borderId="6"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1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2" fillId="0" borderId="6" xfId="0" applyFont="1" applyBorder="1" applyAlignment="1">
      <alignment horizontal="center" vertical="top" wrapText="1"/>
    </xf>
    <xf numFmtId="0" fontId="12" fillId="0" borderId="6" xfId="0" applyFont="1" applyBorder="1" applyAlignment="1">
      <alignment horizontal="center" wrapText="1"/>
    </xf>
    <xf numFmtId="0" fontId="6" fillId="15" borderId="6" xfId="0" applyFont="1" applyFill="1" applyBorder="1" applyAlignment="1">
      <alignment horizontal="center" vertical="center" wrapText="1"/>
    </xf>
    <xf numFmtId="0" fontId="12" fillId="0" borderId="6" xfId="0" applyFont="1" applyFill="1" applyBorder="1" applyAlignment="1">
      <alignment horizontal="center" vertical="top" wrapText="1"/>
    </xf>
    <xf numFmtId="0" fontId="12" fillId="0" borderId="6" xfId="0" applyFont="1" applyFill="1" applyBorder="1" applyAlignment="1">
      <alignment horizontal="center" wrapText="1"/>
    </xf>
    <xf numFmtId="0" fontId="6" fillId="0" borderId="6" xfId="0" applyFont="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3" fillId="0" borderId="1" xfId="0" applyFont="1" applyBorder="1" applyAlignment="1">
      <alignment horizontal="left" vertical="center" wrapText="1"/>
    </xf>
    <xf numFmtId="14" fontId="0" fillId="0" borderId="1" xfId="0" applyNumberFormat="1" applyBorder="1" applyAlignment="1"/>
    <xf numFmtId="0" fontId="0" fillId="0" borderId="1" xfId="0" applyBorder="1" applyAlignment="1"/>
    <xf numFmtId="0" fontId="3" fillId="0" borderId="1" xfId="0" applyFont="1" applyBorder="1" applyAlignment="1">
      <alignment vertical="center" wrapText="1"/>
    </xf>
    <xf numFmtId="0" fontId="0" fillId="0" borderId="6" xfId="0" applyBorder="1" applyAlignment="1">
      <alignment horizontal="center" vertical="center"/>
    </xf>
    <xf numFmtId="0" fontId="37" fillId="0" borderId="6" xfId="0" applyFont="1" applyBorder="1" applyAlignment="1">
      <alignment horizontal="center" vertical="center"/>
    </xf>
    <xf numFmtId="0" fontId="39" fillId="0" borderId="5" xfId="0" applyFont="1" applyBorder="1" applyAlignment="1">
      <alignment vertical="center" wrapText="1"/>
    </xf>
    <xf numFmtId="0" fontId="40" fillId="0" borderId="5" xfId="0" applyFont="1" applyBorder="1" applyAlignment="1">
      <alignment vertical="center" wrapText="1"/>
    </xf>
    <xf numFmtId="0" fontId="104" fillId="0" borderId="2" xfId="0" applyFont="1" applyBorder="1" applyAlignment="1">
      <alignment horizontal="left" vertical="top" wrapText="1"/>
    </xf>
    <xf numFmtId="0" fontId="104" fillId="0" borderId="1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6" xfId="0" applyFont="1" applyBorder="1" applyAlignment="1">
      <alignment horizontal="left" vertical="top"/>
    </xf>
    <xf numFmtId="0" fontId="12" fillId="0" borderId="2" xfId="0" applyFont="1" applyBorder="1" applyAlignment="1">
      <alignment horizontal="left" vertical="top" wrapText="1"/>
    </xf>
    <xf numFmtId="0" fontId="12" fillId="0" borderId="12" xfId="0" applyFont="1" applyBorder="1" applyAlignment="1">
      <alignment horizontal="left" vertical="top"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37" fillId="0" borderId="0" xfId="0" applyFont="1" applyBorder="1" applyAlignment="1">
      <alignment horizontal="center"/>
    </xf>
    <xf numFmtId="0" fontId="97" fillId="0" borderId="0" xfId="0" applyFont="1" applyBorder="1" applyAlignment="1">
      <alignment horizont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3" fillId="0" borderId="0" xfId="0" applyFont="1" applyBorder="1" applyAlignment="1">
      <alignment horizontal="left" vertical="center" wrapText="1"/>
    </xf>
    <xf numFmtId="0" fontId="105" fillId="0" borderId="6" xfId="0" applyFont="1" applyBorder="1" applyAlignment="1">
      <alignment horizontal="left" wrapText="1"/>
    </xf>
    <xf numFmtId="0" fontId="105" fillId="0" borderId="6" xfId="0" applyFont="1" applyBorder="1" applyAlignment="1">
      <alignment horizontal="left"/>
    </xf>
    <xf numFmtId="0" fontId="106" fillId="0" borderId="2" xfId="0" applyFont="1" applyBorder="1" applyAlignment="1">
      <alignment horizontal="center" vertical="top" wrapText="1"/>
    </xf>
    <xf numFmtId="0" fontId="106" fillId="0" borderId="12" xfId="0" applyFont="1" applyBorder="1" applyAlignment="1">
      <alignment horizontal="center" vertical="top" wrapText="1"/>
    </xf>
    <xf numFmtId="0" fontId="3" fillId="0" borderId="1" xfId="0" applyFont="1" applyBorder="1" applyAlignment="1">
      <alignment horizontal="center"/>
    </xf>
    <xf numFmtId="0" fontId="46" fillId="0" borderId="2" xfId="0" applyFont="1" applyBorder="1" applyAlignment="1">
      <alignment horizontal="left" vertical="center" wrapText="1"/>
    </xf>
    <xf numFmtId="0" fontId="46" fillId="0" borderId="12" xfId="0" applyFont="1" applyBorder="1" applyAlignment="1">
      <alignment horizontal="left" vertical="center" wrapText="1"/>
    </xf>
    <xf numFmtId="0" fontId="46" fillId="0" borderId="2"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7" fillId="0" borderId="2" xfId="0" applyFont="1" applyBorder="1" applyAlignment="1">
      <alignment horizontal="left" wrapText="1"/>
    </xf>
    <xf numFmtId="0" fontId="47" fillId="0" borderId="12" xfId="0" applyFont="1" applyBorder="1" applyAlignment="1">
      <alignment horizontal="left" wrapText="1"/>
    </xf>
    <xf numFmtId="0" fontId="47" fillId="0" borderId="2" xfId="0" applyFont="1" applyBorder="1" applyAlignment="1">
      <alignment horizontal="left" vertical="center" wrapText="1"/>
    </xf>
    <xf numFmtId="0" fontId="47" fillId="0" borderId="12" xfId="0" applyFont="1" applyBorder="1" applyAlignment="1">
      <alignment horizontal="left" vertical="center" wrapText="1"/>
    </xf>
    <xf numFmtId="0" fontId="66"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12" xfId="0" applyFont="1" applyBorder="1" applyAlignment="1">
      <alignment horizontal="left" vertical="center" wrapText="1"/>
    </xf>
    <xf numFmtId="0" fontId="12" fillId="0" borderId="6" xfId="0" applyFont="1" applyBorder="1" applyAlignment="1">
      <alignment horizontal="center" vertical="center" wrapText="1"/>
    </xf>
    <xf numFmtId="0" fontId="1" fillId="0" borderId="21" xfId="0" applyFont="1" applyBorder="1" applyAlignment="1">
      <alignment horizontal="left" vertical="center" wrapText="1"/>
    </xf>
    <xf numFmtId="0" fontId="1" fillId="0" borderId="4" xfId="0" applyFont="1" applyBorder="1" applyAlignment="1">
      <alignment horizontal="left" vertical="center" wrapText="1"/>
    </xf>
    <xf numFmtId="0" fontId="1" fillId="0" borderId="23" xfId="0" applyFont="1" applyBorder="1" applyAlignment="1">
      <alignment horizontal="left" vertical="center" wrapText="1"/>
    </xf>
    <xf numFmtId="0" fontId="1" fillId="0" borderId="11" xfId="0" applyFont="1" applyBorder="1" applyAlignment="1">
      <alignment horizontal="left" vertical="center" wrapText="1"/>
    </xf>
    <xf numFmtId="0" fontId="21" fillId="0" borderId="21" xfId="0" applyFont="1" applyBorder="1" applyAlignment="1">
      <alignment horizontal="center"/>
    </xf>
    <xf numFmtId="0" fontId="21" fillId="0" borderId="4" xfId="0" applyFont="1" applyBorder="1" applyAlignment="1">
      <alignment horizontal="center"/>
    </xf>
    <xf numFmtId="0" fontId="21" fillId="0" borderId="23" xfId="0" applyFont="1" applyBorder="1" applyAlignment="1">
      <alignment horizontal="center"/>
    </xf>
    <xf numFmtId="0" fontId="21" fillId="0" borderId="11" xfId="0" applyFont="1" applyBorder="1" applyAlignment="1">
      <alignment horizontal="center"/>
    </xf>
    <xf numFmtId="0" fontId="12" fillId="0" borderId="6" xfId="0" applyFont="1" applyBorder="1" applyAlignment="1">
      <alignment horizontal="left" vertical="center" wrapText="1"/>
    </xf>
    <xf numFmtId="0" fontId="29" fillId="0" borderId="15" xfId="0" applyFont="1" applyBorder="1" applyAlignment="1">
      <alignment horizontal="center" vertical="center" wrapText="1"/>
    </xf>
    <xf numFmtId="0" fontId="29" fillId="0" borderId="26" xfId="0" applyFont="1" applyBorder="1" applyAlignment="1">
      <alignment horizontal="center" vertical="center" wrapText="1"/>
    </xf>
    <xf numFmtId="0" fontId="1" fillId="0" borderId="21" xfId="0" applyFont="1" applyBorder="1" applyAlignment="1">
      <alignment horizontal="left" wrapText="1"/>
    </xf>
    <xf numFmtId="0" fontId="1" fillId="0" borderId="4" xfId="0" applyFont="1" applyBorder="1" applyAlignment="1">
      <alignment horizontal="left"/>
    </xf>
    <xf numFmtId="0" fontId="1" fillId="0" borderId="23" xfId="0" applyFont="1" applyBorder="1" applyAlignment="1">
      <alignment horizontal="left"/>
    </xf>
    <xf numFmtId="0" fontId="1" fillId="0" borderId="11" xfId="0" applyFont="1" applyBorder="1" applyAlignment="1">
      <alignment horizontal="left"/>
    </xf>
    <xf numFmtId="0" fontId="46" fillId="0" borderId="5" xfId="0" applyFont="1" applyBorder="1" applyAlignment="1">
      <alignment horizontal="center"/>
    </xf>
    <xf numFmtId="0" fontId="46" fillId="0" borderId="0" xfId="0" applyFont="1" applyBorder="1" applyAlignment="1">
      <alignment horizontal="center"/>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1" fillId="0" borderId="14" xfId="0" applyFont="1" applyBorder="1" applyAlignment="1">
      <alignment horizontal="center"/>
    </xf>
    <xf numFmtId="0" fontId="21" fillId="0" borderId="6" xfId="0" applyFont="1" applyBorder="1" applyAlignment="1">
      <alignment horizontal="center"/>
    </xf>
    <xf numFmtId="0" fontId="62" fillId="0" borderId="2" xfId="0" applyFont="1" applyBorder="1" applyAlignment="1">
      <alignment horizontal="center" vertical="center" wrapText="1"/>
    </xf>
    <xf numFmtId="0" fontId="62" fillId="0" borderId="12" xfId="0" applyFont="1" applyBorder="1" applyAlignment="1">
      <alignment horizontal="center" vertical="center" wrapText="1"/>
    </xf>
    <xf numFmtId="0" fontId="6" fillId="2" borderId="22" xfId="0" applyFont="1" applyFill="1" applyBorder="1" applyAlignment="1">
      <alignment horizontal="center" vertical="center" wrapText="1"/>
    </xf>
    <xf numFmtId="0" fontId="46" fillId="0" borderId="0" xfId="0" applyFont="1" applyAlignment="1">
      <alignment horizontal="center" vertical="center"/>
    </xf>
    <xf numFmtId="0" fontId="54" fillId="0" borderId="0" xfId="0" applyFont="1" applyAlignment="1">
      <alignment horizontal="right" vertical="center"/>
    </xf>
    <xf numFmtId="0" fontId="61" fillId="0" borderId="1" xfId="0" applyFont="1" applyBorder="1" applyAlignment="1">
      <alignment horizontal="center" wrapText="1"/>
    </xf>
    <xf numFmtId="0" fontId="55" fillId="0" borderId="0" xfId="0" applyFont="1" applyFill="1" applyAlignment="1">
      <alignment horizontal="right"/>
    </xf>
    <xf numFmtId="0" fontId="20" fillId="0" borderId="0" xfId="0" applyFont="1" applyAlignment="1">
      <alignment horizontal="center" vertical="center"/>
    </xf>
    <xf numFmtId="0" fontId="56" fillId="0" borderId="2" xfId="0" applyFont="1" applyBorder="1" applyAlignment="1">
      <alignment horizontal="left" vertical="top" wrapText="1"/>
    </xf>
    <xf numFmtId="0" fontId="56" fillId="0" borderId="12" xfId="0" applyFont="1" applyBorder="1" applyAlignment="1">
      <alignment horizontal="left" vertical="top" wrapText="1"/>
    </xf>
    <xf numFmtId="0" fontId="56" fillId="2" borderId="6" xfId="0"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1" xfId="0" applyFont="1" applyBorder="1" applyAlignment="1">
      <alignment horizontal="center" vertical="center" wrapText="1"/>
    </xf>
    <xf numFmtId="0" fontId="56" fillId="2" borderId="2" xfId="0" applyFont="1" applyFill="1" applyBorder="1" applyAlignment="1">
      <alignment horizontal="left" vertical="center" wrapText="1"/>
    </xf>
    <xf numFmtId="0" fontId="56" fillId="2" borderId="12" xfId="0" applyFont="1" applyFill="1" applyBorder="1" applyAlignment="1">
      <alignment horizontal="left" vertical="center" wrapText="1"/>
    </xf>
    <xf numFmtId="0" fontId="57" fillId="0" borderId="0" xfId="0" applyFont="1" applyAlignment="1">
      <alignment horizontal="left" wrapText="1"/>
    </xf>
    <xf numFmtId="0" fontId="1" fillId="0" borderId="2" xfId="0" applyFont="1" applyBorder="1" applyAlignment="1">
      <alignment horizontal="left" vertical="center" wrapText="1"/>
    </xf>
    <xf numFmtId="0" fontId="1" fillId="0" borderId="12" xfId="0" applyFont="1" applyBorder="1" applyAlignment="1">
      <alignment horizontal="left" vertical="center" wrapText="1"/>
    </xf>
    <xf numFmtId="0" fontId="59" fillId="0" borderId="21" xfId="0" applyFont="1" applyBorder="1" applyAlignment="1">
      <alignment horizontal="left" vertical="center" wrapText="1"/>
    </xf>
    <xf numFmtId="0" fontId="59" fillId="0" borderId="4" xfId="0" applyFont="1" applyBorder="1" applyAlignment="1">
      <alignment horizontal="left" vertical="center" wrapText="1"/>
    </xf>
    <xf numFmtId="0" fontId="59" fillId="0" borderId="23" xfId="0" applyFont="1" applyBorder="1" applyAlignment="1">
      <alignment horizontal="left" vertical="center" wrapText="1"/>
    </xf>
    <xf numFmtId="0" fontId="59" fillId="0" borderId="11" xfId="0" applyFont="1" applyBorder="1" applyAlignment="1">
      <alignment horizontal="left" vertical="center" wrapText="1"/>
    </xf>
    <xf numFmtId="0" fontId="38" fillId="2" borderId="2"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101" fillId="2" borderId="3" xfId="0" applyFont="1" applyFill="1" applyBorder="1" applyAlignment="1">
      <alignment horizontal="center" vertical="center" wrapText="1"/>
    </xf>
    <xf numFmtId="0" fontId="101" fillId="2" borderId="16" xfId="0" applyFont="1" applyFill="1" applyBorder="1" applyAlignment="1">
      <alignment horizontal="center" vertical="center" wrapText="1"/>
    </xf>
    <xf numFmtId="0" fontId="101" fillId="2" borderId="8" xfId="0" applyFont="1" applyFill="1" applyBorder="1" applyAlignment="1">
      <alignment horizontal="center" vertical="center" wrapText="1"/>
    </xf>
    <xf numFmtId="0" fontId="101" fillId="2" borderId="18" xfId="0" applyFont="1" applyFill="1" applyBorder="1" applyAlignment="1">
      <alignment horizontal="center" vertical="center" wrapText="1"/>
    </xf>
    <xf numFmtId="0" fontId="101" fillId="2" borderId="10" xfId="0" applyFont="1" applyFill="1" applyBorder="1" applyAlignment="1">
      <alignment horizontal="center" vertical="center" wrapText="1"/>
    </xf>
    <xf numFmtId="0" fontId="101" fillId="2" borderId="19"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8" fillId="0" borderId="14" xfId="0" applyFont="1" applyBorder="1" applyAlignment="1">
      <alignment horizontal="center" vertical="center"/>
    </xf>
    <xf numFmtId="0" fontId="38" fillId="0" borderId="6" xfId="0" applyFont="1" applyBorder="1" applyAlignment="1">
      <alignment horizontal="center" vertical="center"/>
    </xf>
    <xf numFmtId="0" fontId="46" fillId="0" borderId="1" xfId="0" applyFont="1" applyBorder="1" applyAlignment="1">
      <alignment horizont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3" fontId="6" fillId="0" borderId="2" xfId="0" applyNumberFormat="1" applyFont="1" applyFill="1" applyBorder="1" applyAlignment="1">
      <alignment horizontal="center" vertical="top" wrapText="1"/>
    </xf>
    <xf numFmtId="3" fontId="6" fillId="0" borderId="12" xfId="0" applyNumberFormat="1" applyFont="1" applyFill="1" applyBorder="1" applyAlignment="1">
      <alignment horizontal="center" vertical="top" wrapText="1"/>
    </xf>
    <xf numFmtId="0" fontId="47" fillId="0" borderId="3"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10"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47" fillId="0" borderId="11" xfId="0" applyFont="1" applyFill="1" applyBorder="1" applyAlignment="1">
      <alignment horizontal="left" vertical="center" wrapText="1"/>
    </xf>
    <xf numFmtId="0" fontId="47" fillId="0" borderId="3" xfId="0" applyFont="1" applyFill="1" applyBorder="1" applyAlignment="1">
      <alignment horizontal="left" wrapText="1"/>
    </xf>
    <xf numFmtId="0" fontId="47" fillId="0" borderId="5" xfId="0" applyFont="1" applyFill="1" applyBorder="1" applyAlignment="1">
      <alignment horizontal="left" wrapText="1"/>
    </xf>
    <xf numFmtId="0" fontId="47" fillId="0" borderId="4" xfId="0" applyFont="1" applyFill="1" applyBorder="1" applyAlignment="1">
      <alignment horizontal="left" wrapText="1"/>
    </xf>
    <xf numFmtId="0" fontId="47" fillId="0" borderId="10" xfId="0" applyFont="1" applyFill="1" applyBorder="1" applyAlignment="1">
      <alignment horizontal="left" wrapText="1"/>
    </xf>
    <xf numFmtId="0" fontId="47" fillId="0" borderId="1" xfId="0" applyFont="1" applyFill="1" applyBorder="1" applyAlignment="1">
      <alignment horizontal="left" wrapText="1"/>
    </xf>
    <xf numFmtId="0" fontId="47" fillId="0" borderId="11" xfId="0" applyFont="1" applyFill="1" applyBorder="1" applyAlignment="1">
      <alignment horizontal="left" wrapText="1"/>
    </xf>
    <xf numFmtId="0" fontId="7" fillId="0" borderId="2"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12" xfId="0" applyFont="1" applyFill="1" applyBorder="1" applyAlignment="1">
      <alignment horizontal="left" vertical="top" wrapText="1"/>
    </xf>
    <xf numFmtId="3" fontId="7" fillId="0" borderId="2" xfId="0" applyNumberFormat="1" applyFont="1" applyFill="1" applyBorder="1" applyAlignment="1">
      <alignment horizontal="center" vertical="top" wrapText="1"/>
    </xf>
    <xf numFmtId="3" fontId="7" fillId="0" borderId="12" xfId="0" applyNumberFormat="1" applyFont="1" applyFill="1" applyBorder="1" applyAlignment="1">
      <alignment horizontal="center" vertical="top" wrapText="1"/>
    </xf>
    <xf numFmtId="3" fontId="6" fillId="0" borderId="2" xfId="0" applyNumberFormat="1" applyFont="1" applyFill="1" applyBorder="1" applyAlignment="1">
      <alignment horizontal="center" vertical="top" shrinkToFit="1"/>
    </xf>
    <xf numFmtId="3" fontId="6" fillId="0" borderId="12" xfId="0" applyNumberFormat="1" applyFont="1" applyFill="1" applyBorder="1" applyAlignment="1">
      <alignment horizontal="center" vertical="top" shrinkToFit="1"/>
    </xf>
    <xf numFmtId="0" fontId="45" fillId="0" borderId="6" xfId="0" applyFont="1" applyBorder="1" applyAlignment="1">
      <alignment horizontal="center" vertical="center"/>
    </xf>
    <xf numFmtId="0" fontId="47" fillId="0" borderId="3" xfId="0" applyFont="1" applyBorder="1" applyAlignment="1">
      <alignment horizontal="left" vertical="center" wrapText="1"/>
    </xf>
    <xf numFmtId="0" fontId="47" fillId="0" borderId="5" xfId="0" applyFont="1" applyBorder="1" applyAlignment="1">
      <alignment horizontal="left" vertical="center" wrapText="1"/>
    </xf>
    <xf numFmtId="0" fontId="47" fillId="0" borderId="4" xfId="0" applyFont="1" applyBorder="1" applyAlignment="1">
      <alignment horizontal="left" vertical="center" wrapText="1"/>
    </xf>
    <xf numFmtId="0" fontId="47" fillId="0" borderId="10" xfId="0" applyFont="1" applyBorder="1" applyAlignment="1">
      <alignment horizontal="left" vertical="center" wrapText="1"/>
    </xf>
    <xf numFmtId="0" fontId="47" fillId="0" borderId="1" xfId="0" applyFont="1" applyBorder="1" applyAlignment="1">
      <alignment horizontal="left" vertical="center" wrapText="1"/>
    </xf>
    <xf numFmtId="0" fontId="47" fillId="0" borderId="11" xfId="0" applyFont="1" applyBorder="1" applyAlignment="1">
      <alignment horizontal="left" vertical="center" wrapText="1"/>
    </xf>
    <xf numFmtId="0" fontId="7" fillId="0" borderId="2" xfId="0" applyFont="1" applyBorder="1" applyAlignment="1">
      <alignment horizontal="center" vertical="top" wrapText="1"/>
    </xf>
    <xf numFmtId="0" fontId="7" fillId="0" borderId="12" xfId="0" applyFont="1" applyBorder="1" applyAlignment="1">
      <alignment horizontal="center" vertical="top" wrapText="1"/>
    </xf>
    <xf numFmtId="0" fontId="6" fillId="0" borderId="6" xfId="0" applyFont="1" applyBorder="1" applyAlignment="1">
      <alignment horizontal="left" vertical="top" wrapText="1"/>
    </xf>
    <xf numFmtId="3" fontId="6" fillId="0" borderId="2" xfId="0" applyNumberFormat="1" applyFont="1" applyBorder="1" applyAlignment="1">
      <alignment horizontal="center" vertical="top" wrapText="1"/>
    </xf>
    <xf numFmtId="3" fontId="6" fillId="0" borderId="12" xfId="0" applyNumberFormat="1" applyFont="1" applyBorder="1" applyAlignment="1">
      <alignment horizontal="center" vertical="top"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49" fontId="6" fillId="0" borderId="2"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0" fontId="23" fillId="0" borderId="1" xfId="0" applyFont="1" applyBorder="1" applyAlignment="1">
      <alignment horizontal="left" vertical="center" wrapText="1"/>
    </xf>
    <xf numFmtId="0" fontId="5" fillId="0" borderId="1" xfId="0" applyFont="1" applyBorder="1" applyAlignment="1">
      <alignment horizont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6"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0" fillId="0" borderId="2" xfId="0" applyBorder="1" applyAlignment="1">
      <alignment horizontal="center"/>
    </xf>
    <xf numFmtId="0" fontId="0" fillId="0" borderId="12" xfId="0" applyBorder="1" applyAlignment="1">
      <alignment horizontal="center"/>
    </xf>
    <xf numFmtId="0" fontId="7" fillId="0" borderId="6" xfId="0" applyFont="1" applyFill="1" applyBorder="1" applyAlignment="1">
      <alignment horizontal="left" vertical="center" wrapText="1"/>
    </xf>
    <xf numFmtId="0" fontId="94"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10" fillId="0" borderId="2" xfId="0" applyFont="1" applyBorder="1" applyAlignment="1">
      <alignment horizontal="center"/>
    </xf>
    <xf numFmtId="0" fontId="10" fillId="0" borderId="7" xfId="0" applyFont="1" applyBorder="1" applyAlignment="1">
      <alignment horizontal="center"/>
    </xf>
    <xf numFmtId="0" fontId="10" fillId="0" borderId="12" xfId="0" applyFont="1" applyBorder="1" applyAlignment="1">
      <alignment horizontal="center"/>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xf>
    <xf numFmtId="0" fontId="10" fillId="0" borderId="15" xfId="0" applyFont="1" applyBorder="1" applyAlignment="1">
      <alignment horizontal="center"/>
    </xf>
    <xf numFmtId="0" fontId="10" fillId="0" borderId="14" xfId="0" applyFont="1" applyBorder="1" applyAlignment="1">
      <alignment horizontal="center"/>
    </xf>
    <xf numFmtId="0" fontId="10" fillId="0" borderId="6"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2" xfId="0" applyFont="1" applyBorder="1" applyAlignment="1">
      <alignment horizontal="center" wrapText="1"/>
    </xf>
    <xf numFmtId="0" fontId="12" fillId="0" borderId="12" xfId="0" applyFont="1" applyBorder="1" applyAlignment="1">
      <alignment horizontal="center" wrapText="1"/>
    </xf>
    <xf numFmtId="0" fontId="12" fillId="0" borderId="2" xfId="0" applyFont="1" applyBorder="1" applyAlignment="1">
      <alignment horizontal="left" wrapText="1"/>
    </xf>
    <xf numFmtId="0" fontId="12" fillId="0" borderId="12" xfId="0" applyFont="1" applyBorder="1" applyAlignment="1">
      <alignment horizontal="left" wrapText="1"/>
    </xf>
    <xf numFmtId="0" fontId="98" fillId="0" borderId="5" xfId="0" applyFont="1" applyBorder="1" applyAlignment="1">
      <alignment horizontal="left" wrapText="1"/>
    </xf>
    <xf numFmtId="0" fontId="98" fillId="0" borderId="0" xfId="0" applyFont="1" applyAlignment="1">
      <alignment horizontal="left"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56" fillId="0" borderId="0" xfId="0" applyFont="1" applyAlignment="1">
      <alignment horizontal="left" vertical="center" wrapText="1"/>
    </xf>
    <xf numFmtId="0" fontId="60" fillId="0" borderId="0" xfId="0" applyFont="1" applyAlignment="1">
      <alignment horizontal="left" wrapText="1"/>
    </xf>
    <xf numFmtId="0" fontId="56" fillId="0" borderId="0" xfId="0" applyFont="1" applyAlignment="1">
      <alignment horizontal="left" wrapText="1"/>
    </xf>
    <xf numFmtId="0" fontId="56" fillId="0" borderId="2" xfId="0" applyFont="1" applyBorder="1" applyAlignment="1">
      <alignment horizontal="center" wrapText="1"/>
    </xf>
    <xf numFmtId="0" fontId="56" fillId="0" borderId="12" xfId="0" applyFont="1" applyBorder="1" applyAlignment="1">
      <alignment horizontal="center"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3" xfId="0" applyFont="1" applyBorder="1" applyAlignment="1">
      <alignment horizontal="center" vertical="top" wrapText="1"/>
    </xf>
    <xf numFmtId="0" fontId="12" fillId="0" borderId="14" xfId="0" applyFont="1" applyBorder="1" applyAlignment="1">
      <alignment horizontal="center" vertical="top" wrapText="1"/>
    </xf>
    <xf numFmtId="0" fontId="6" fillId="0" borderId="5"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vertical="center"/>
    </xf>
    <xf numFmtId="0" fontId="12" fillId="0" borderId="0" xfId="0" applyFont="1" applyAlignment="1">
      <alignment horizontal="right" wrapText="1"/>
    </xf>
    <xf numFmtId="0" fontId="12" fillId="0" borderId="0" xfId="0" applyFont="1" applyAlignment="1">
      <alignment horizontal="right" vertical="center"/>
    </xf>
    <xf numFmtId="0" fontId="16" fillId="0" borderId="1" xfId="0" applyFont="1" applyBorder="1" applyAlignment="1">
      <alignment horizontal="left" vertical="center" wrapText="1"/>
    </xf>
    <xf numFmtId="0" fontId="8" fillId="0" borderId="0" xfId="0" applyFont="1" applyFill="1" applyAlignment="1">
      <alignment horizontal="right"/>
    </xf>
    <xf numFmtId="14" fontId="12" fillId="0" borderId="1" xfId="0" applyNumberFormat="1" applyFont="1" applyBorder="1" applyAlignment="1">
      <alignment horizontal="center" wrapText="1"/>
    </xf>
    <xf numFmtId="0" fontId="43" fillId="12" borderId="6" xfId="2" applyBorder="1" applyAlignment="1">
      <alignment horizontal="center" vertical="center" wrapText="1"/>
    </xf>
    <xf numFmtId="0" fontId="12" fillId="0" borderId="6" xfId="0" applyFont="1" applyBorder="1" applyAlignment="1">
      <alignment horizontal="left" wrapText="1"/>
    </xf>
    <xf numFmtId="0" fontId="12" fillId="0" borderId="6" xfId="0" applyFont="1" applyBorder="1" applyAlignment="1">
      <alignment horizontal="center"/>
    </xf>
    <xf numFmtId="0" fontId="0" fillId="0" borderId="6" xfId="0" applyBorder="1" applyAlignment="1">
      <alignment horizontal="center" wrapText="1"/>
    </xf>
    <xf numFmtId="0" fontId="40" fillId="0" borderId="6" xfId="0" applyFont="1" applyBorder="1" applyAlignment="1">
      <alignment horizontal="center" wrapText="1"/>
    </xf>
    <xf numFmtId="0" fontId="56" fillId="0" borderId="2" xfId="0" applyFont="1" applyBorder="1" applyAlignment="1">
      <alignment horizontal="left" vertical="center" wrapText="1"/>
    </xf>
    <xf numFmtId="0" fontId="56" fillId="0" borderId="12" xfId="0" applyFont="1" applyBorder="1" applyAlignment="1">
      <alignment horizontal="left" vertical="center" wrapText="1"/>
    </xf>
    <xf numFmtId="0" fontId="0" fillId="0" borderId="14" xfId="0" applyFont="1" applyBorder="1" applyAlignment="1">
      <alignment horizontal="center" vertical="center" wrapText="1"/>
    </xf>
    <xf numFmtId="0" fontId="0" fillId="0" borderId="6" xfId="0" applyFont="1" applyBorder="1" applyAlignment="1">
      <alignment horizontal="center" vertical="center" wrapText="1"/>
    </xf>
    <xf numFmtId="0" fontId="12" fillId="2" borderId="0" xfId="0" applyFont="1" applyFill="1" applyBorder="1" applyAlignment="1">
      <alignment horizontal="left" vertical="top" wrapText="1"/>
    </xf>
    <xf numFmtId="0" fontId="12" fillId="2" borderId="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60" fillId="2" borderId="6" xfId="0" applyFont="1" applyFill="1" applyBorder="1" applyAlignment="1">
      <alignment horizontal="left"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12" fillId="2" borderId="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1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83" fillId="2" borderId="3" xfId="0" applyFont="1" applyFill="1" applyBorder="1" applyAlignment="1">
      <alignment horizontal="center" vertical="center" wrapText="1"/>
    </xf>
    <xf numFmtId="0" fontId="83" fillId="2" borderId="16" xfId="0" applyFont="1" applyFill="1" applyBorder="1" applyAlignment="1">
      <alignment horizontal="center" vertical="center" wrapText="1"/>
    </xf>
    <xf numFmtId="0" fontId="83" fillId="2" borderId="8" xfId="0" applyFont="1" applyFill="1" applyBorder="1" applyAlignment="1">
      <alignment horizontal="center" vertical="center" wrapText="1"/>
    </xf>
    <xf numFmtId="0" fontId="83" fillId="2" borderId="18" xfId="0" applyFont="1" applyFill="1" applyBorder="1" applyAlignment="1">
      <alignment horizontal="center" vertical="center" wrapText="1"/>
    </xf>
    <xf numFmtId="0" fontId="83" fillId="2" borderId="10" xfId="0" applyFont="1" applyFill="1" applyBorder="1" applyAlignment="1">
      <alignment horizontal="center" vertical="center" wrapText="1"/>
    </xf>
    <xf numFmtId="0" fontId="83" fillId="2" borderId="1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5" fillId="0" borderId="0" xfId="0" applyFont="1" applyBorder="1" applyAlignment="1">
      <alignment horizontal="left" wrapText="1"/>
    </xf>
    <xf numFmtId="0" fontId="87" fillId="0" borderId="3" xfId="0" applyFont="1" applyFill="1" applyBorder="1" applyAlignment="1">
      <alignment horizontal="left" vertical="top" wrapText="1"/>
    </xf>
    <xf numFmtId="0" fontId="87" fillId="0" borderId="4" xfId="0" applyFont="1" applyFill="1" applyBorder="1" applyAlignment="1">
      <alignment horizontal="left" vertical="top" wrapText="1"/>
    </xf>
    <xf numFmtId="0" fontId="87" fillId="0" borderId="10" xfId="0" applyFont="1" applyFill="1" applyBorder="1" applyAlignment="1">
      <alignment horizontal="left" vertical="top" wrapText="1"/>
    </xf>
    <xf numFmtId="0" fontId="87" fillId="0" borderId="11" xfId="0" applyFont="1" applyFill="1" applyBorder="1" applyAlignment="1">
      <alignment horizontal="left" vertical="top" wrapText="1"/>
    </xf>
    <xf numFmtId="0" fontId="87" fillId="0" borderId="3" xfId="0" applyFont="1" applyBorder="1" applyAlignment="1">
      <alignment horizontal="left" vertical="top" wrapText="1"/>
    </xf>
    <xf numFmtId="0" fontId="87" fillId="0" borderId="4" xfId="0" applyFont="1" applyBorder="1" applyAlignment="1">
      <alignment horizontal="left" vertical="top" wrapText="1"/>
    </xf>
    <xf numFmtId="0" fontId="87" fillId="0" borderId="10" xfId="0" applyFont="1" applyBorder="1" applyAlignment="1">
      <alignment horizontal="left" vertical="top" wrapText="1"/>
    </xf>
    <xf numFmtId="0" fontId="87" fillId="0" borderId="11" xfId="0" applyFont="1" applyBorder="1" applyAlignment="1">
      <alignment horizontal="left" vertical="top" wrapText="1"/>
    </xf>
    <xf numFmtId="0" fontId="0" fillId="0" borderId="8" xfId="0" applyBorder="1" applyAlignment="1">
      <alignment horizontal="center" wrapText="1"/>
    </xf>
    <xf numFmtId="0" fontId="0" fillId="0" borderId="0" xfId="0" applyAlignment="1">
      <alignment horizontal="center" wrapText="1"/>
    </xf>
    <xf numFmtId="0" fontId="111" fillId="0" borderId="8" xfId="0" applyFont="1" applyBorder="1" applyAlignment="1">
      <alignment horizontal="center" wrapText="1"/>
    </xf>
    <xf numFmtId="0" fontId="111" fillId="0" borderId="0" xfId="0" applyFont="1" applyAlignment="1">
      <alignment horizontal="center" wrapText="1"/>
    </xf>
    <xf numFmtId="0" fontId="112" fillId="0" borderId="8" xfId="0" applyFont="1" applyBorder="1" applyAlignment="1">
      <alignment horizontal="center" wrapText="1"/>
    </xf>
    <xf numFmtId="0" fontId="112" fillId="0" borderId="0" xfId="0" applyFont="1" applyAlignment="1">
      <alignment horizontal="center" wrapText="1"/>
    </xf>
    <xf numFmtId="0" fontId="112" fillId="0" borderId="8" xfId="0" applyFont="1" applyBorder="1" applyAlignment="1">
      <alignment horizontal="center" vertical="center" wrapText="1"/>
    </xf>
    <xf numFmtId="0" fontId="112" fillId="0" borderId="0" xfId="0" applyFont="1" applyAlignment="1">
      <alignment horizontal="center" vertical="center" wrapText="1"/>
    </xf>
    <xf numFmtId="0" fontId="96" fillId="19" borderId="8" xfId="4" applyBorder="1" applyAlignment="1">
      <alignment horizontal="center" wrapText="1"/>
    </xf>
    <xf numFmtId="0" fontId="96" fillId="19" borderId="0" xfId="4" applyAlignment="1">
      <alignment horizontal="center" wrapText="1"/>
    </xf>
    <xf numFmtId="0" fontId="20" fillId="0" borderId="1" xfId="0" applyFont="1" applyBorder="1" applyAlignment="1">
      <alignment horizontal="center" vertical="center" wrapText="1"/>
    </xf>
    <xf numFmtId="0" fontId="6" fillId="13" borderId="6" xfId="0" applyFont="1" applyFill="1" applyBorder="1" applyAlignment="1">
      <alignment horizontal="center" vertical="center" wrapText="1"/>
    </xf>
    <xf numFmtId="0" fontId="45" fillId="0" borderId="2" xfId="0" applyFont="1" applyBorder="1" applyAlignment="1">
      <alignment horizontal="left" vertical="top" wrapText="1"/>
    </xf>
    <xf numFmtId="0" fontId="45" fillId="0" borderId="12" xfId="0" applyFont="1" applyBorder="1" applyAlignment="1">
      <alignment horizontal="left" vertical="top" wrapText="1"/>
    </xf>
    <xf numFmtId="0" fontId="12" fillId="0" borderId="3" xfId="0" applyFont="1" applyBorder="1" applyAlignment="1">
      <alignment horizontal="left" wrapText="1"/>
    </xf>
    <xf numFmtId="0" fontId="0" fillId="0" borderId="4"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12" fillId="0" borderId="4"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13" borderId="13" xfId="0" applyFont="1" applyFill="1" applyBorder="1" applyAlignment="1">
      <alignment horizontal="center" vertical="top" wrapText="1"/>
    </xf>
    <xf numFmtId="0" fontId="6" fillId="13" borderId="15" xfId="0" applyFont="1" applyFill="1" applyBorder="1" applyAlignment="1">
      <alignment horizontal="center" vertical="top" wrapText="1"/>
    </xf>
    <xf numFmtId="0" fontId="6" fillId="13" borderId="14" xfId="0" applyFont="1" applyFill="1" applyBorder="1" applyAlignment="1">
      <alignment horizontal="center"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0" fillId="0" borderId="1" xfId="0" applyBorder="1" applyAlignment="1">
      <alignment horizontal="center"/>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21" fillId="0" borderId="3" xfId="0" applyFont="1" applyBorder="1" applyAlignment="1">
      <alignment horizontal="left" wrapText="1"/>
    </xf>
    <xf numFmtId="0" fontId="21" fillId="0" borderId="4"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1" fillId="0" borderId="3" xfId="0" applyFont="1" applyBorder="1" applyAlignment="1">
      <alignment horizontal="left"/>
    </xf>
    <xf numFmtId="0" fontId="21" fillId="0" borderId="4" xfId="0" applyFont="1" applyBorder="1" applyAlignment="1">
      <alignment horizontal="left"/>
    </xf>
    <xf numFmtId="0" fontId="21" fillId="0" borderId="10" xfId="0" applyFont="1" applyBorder="1" applyAlignment="1">
      <alignment horizontal="left"/>
    </xf>
    <xf numFmtId="0" fontId="21" fillId="0" borderId="11" xfId="0" applyFont="1" applyBorder="1" applyAlignment="1">
      <alignment horizontal="left"/>
    </xf>
    <xf numFmtId="0" fontId="6" fillId="0" borderId="6"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3" fillId="0" borderId="0" xfId="0" applyFont="1" applyBorder="1" applyAlignment="1">
      <alignment horizontal="center" wrapText="1"/>
    </xf>
    <xf numFmtId="0" fontId="34" fillId="0" borderId="2" xfId="0" applyFont="1" applyBorder="1" applyAlignment="1">
      <alignment horizontal="center" vertical="center" wrapText="1"/>
    </xf>
    <xf numFmtId="0" fontId="34" fillId="0" borderId="12" xfId="0" applyFont="1" applyBorder="1" applyAlignment="1">
      <alignment horizontal="center" vertic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6" fillId="0" borderId="7" xfId="0" applyFont="1" applyBorder="1" applyAlignment="1">
      <alignment horizontal="center" vertical="top" wrapText="1"/>
    </xf>
    <xf numFmtId="14" fontId="6" fillId="0" borderId="2" xfId="0" applyNumberFormat="1" applyFont="1" applyBorder="1" applyAlignment="1">
      <alignment horizontal="center" vertical="top" wrapText="1"/>
    </xf>
    <xf numFmtId="0" fontId="21" fillId="0" borderId="6" xfId="0" applyFont="1" applyBorder="1" applyAlignment="1">
      <alignment horizontal="center" wrapText="1"/>
    </xf>
    <xf numFmtId="0" fontId="78" fillId="0" borderId="0" xfId="0" applyFont="1" applyAlignment="1">
      <alignment horizontal="right" vertical="center"/>
    </xf>
    <xf numFmtId="0" fontId="79" fillId="0" borderId="1" xfId="0" applyFont="1" applyBorder="1" applyAlignment="1">
      <alignment horizontal="center" wrapText="1"/>
    </xf>
    <xf numFmtId="0" fontId="80" fillId="0" borderId="1" xfId="0" applyFont="1" applyBorder="1" applyAlignment="1">
      <alignment horizontal="center"/>
    </xf>
    <xf numFmtId="0" fontId="7" fillId="5"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3" fillId="0" borderId="2" xfId="0" applyFont="1" applyBorder="1" applyAlignment="1">
      <alignment horizontal="center" vertical="center" wrapText="1"/>
    </xf>
    <xf numFmtId="0" fontId="83" fillId="0" borderId="7" xfId="0" applyFont="1" applyBorder="1" applyAlignment="1">
      <alignment horizontal="center" vertical="center" wrapText="1"/>
    </xf>
    <xf numFmtId="0" fontId="83" fillId="0" borderId="12" xfId="0" applyFont="1" applyBorder="1" applyAlignment="1">
      <alignment horizontal="center" vertical="center" wrapText="1"/>
    </xf>
    <xf numFmtId="0" fontId="8" fillId="0" borderId="0" xfId="0" applyFont="1" applyFill="1" applyBorder="1" applyAlignment="1">
      <alignment horizontal="left" vertical="top"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6" fillId="3" borderId="6" xfId="0" applyFont="1" applyFill="1" applyBorder="1" applyAlignment="1">
      <alignment horizontal="center" vertical="center"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6" fillId="0" borderId="5" xfId="0" applyFont="1" applyFill="1" applyBorder="1" applyAlignment="1">
      <alignment horizontal="left" vertical="top"/>
    </xf>
    <xf numFmtId="0" fontId="16" fillId="0"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6" borderId="6" xfId="0" applyFont="1" applyFill="1" applyBorder="1" applyAlignment="1">
      <alignment horizontal="center" vertical="center" wrapText="1"/>
    </xf>
    <xf numFmtId="0" fontId="12" fillId="0" borderId="14" xfId="0" applyFont="1" applyBorder="1" applyAlignment="1">
      <alignment horizontal="left" vertical="top"/>
    </xf>
    <xf numFmtId="0" fontId="12" fillId="0" borderId="13" xfId="0" applyFont="1" applyBorder="1" applyAlignment="1">
      <alignment horizontal="left" vertical="top"/>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2" fillId="0" borderId="4"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164" fontId="0" fillId="0" borderId="8" xfId="1" applyNumberFormat="1" applyFont="1" applyBorder="1" applyAlignment="1">
      <alignment horizontal="center" wrapText="1"/>
    </xf>
    <xf numFmtId="164" fontId="0" fillId="0" borderId="0" xfId="1" applyNumberFormat="1" applyFont="1" applyAlignment="1">
      <alignment horizontal="center" wrapText="1"/>
    </xf>
    <xf numFmtId="164" fontId="0" fillId="0" borderId="8"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0" fontId="12" fillId="0" borderId="2" xfId="0" applyFont="1" applyBorder="1" applyAlignment="1">
      <alignment horizontal="center" vertical="top" wrapText="1"/>
    </xf>
    <xf numFmtId="0" fontId="12" fillId="0" borderId="12" xfId="0" applyFont="1" applyBorder="1" applyAlignment="1">
      <alignment horizontal="center" vertical="top"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2" fillId="3" borderId="6"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cellXfs>
  <cellStyles count="7">
    <cellStyle name="Bad" xfId="3" builtinId="27"/>
    <cellStyle name="Good" xfId="2" builtinId="26"/>
    <cellStyle name="Hyperlink" xfId="6" builtinId="8"/>
    <cellStyle name="Neutral" xfId="4" builtinId="28"/>
    <cellStyle name="Normal" xfId="0" builtinId="0"/>
    <cellStyle name="Normal 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26</xdr:col>
      <xdr:colOff>172010</xdr:colOff>
      <xdr:row>6</xdr:row>
      <xdr:rowOff>11206</xdr:rowOff>
    </xdr:from>
    <xdr:to>
      <xdr:col>35</xdr:col>
      <xdr:colOff>44822</xdr:colOff>
      <xdr:row>18</xdr:row>
      <xdr:rowOff>495299</xdr:rowOff>
    </xdr:to>
    <xdr:sp macro="" textlink="">
      <xdr:nvSpPr>
        <xdr:cNvPr id="3" name="TextBox 2"/>
        <xdr:cNvSpPr txBox="1"/>
      </xdr:nvSpPr>
      <xdr:spPr>
        <a:xfrm>
          <a:off x="17336060" y="2487706"/>
          <a:ext cx="5359212" cy="7018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solidFill>
                <a:schemeClr val="dk1"/>
              </a:solidFill>
              <a:effectLst/>
              <a:latin typeface="+mn-lt"/>
              <a:ea typeface="+mn-ea"/>
              <a:cs typeface="+mn-cs"/>
            </a:rPr>
            <a:t>Komentāri</a:t>
          </a:r>
        </a:p>
        <a:p>
          <a:pPr lvl="0"/>
          <a:endParaRPr lang="lv-LV" sz="1100" b="1">
            <a:solidFill>
              <a:schemeClr val="dk1"/>
            </a:solidFill>
            <a:effectLst/>
            <a:latin typeface="+mn-lt"/>
            <a:ea typeface="+mn-ea"/>
            <a:cs typeface="+mn-cs"/>
          </a:endParaRPr>
        </a:p>
        <a:p>
          <a:pPr lvl="0"/>
          <a:r>
            <a:rPr lang="lv-LV" sz="1100" b="1">
              <a:solidFill>
                <a:schemeClr val="dk1"/>
              </a:solidFill>
              <a:effectLst/>
              <a:latin typeface="+mn-lt"/>
              <a:ea typeface="+mn-ea"/>
              <a:cs typeface="+mn-cs"/>
            </a:rPr>
            <a:t>1.A un B kategorijas piesārņojošo darbības atļauju un C kategorijas piesārņojošo darbību apliecinājumu izsniegšana, grozījumu veikšana un anulēšana</a:t>
          </a:r>
          <a:endParaRPr lang="lv-LV" sz="1100">
            <a:solidFill>
              <a:schemeClr val="dk1"/>
            </a:solidFill>
            <a:effectLst/>
            <a:latin typeface="+mn-lt"/>
            <a:ea typeface="+mn-ea"/>
            <a:cs typeface="+mn-cs"/>
          </a:endParaRPr>
        </a:p>
        <a:p>
          <a:r>
            <a:rPr lang="lv-LV" sz="1100">
              <a:solidFill>
                <a:schemeClr val="dk1"/>
              </a:solidFill>
              <a:effectLst/>
              <a:latin typeface="+mn-lt"/>
              <a:ea typeface="+mn-ea"/>
              <a:cs typeface="+mn-cs"/>
            </a:rPr>
            <a:t>Atkāpe no plānotās vērtības pārsniedz 10%, jo apskatāmajā perioda būtiski samazinājās kopējais izsniegto atļauju skaits. Otrajā gada pēc projekta īstenošanas kopējais atļauju skaits bija </a:t>
          </a:r>
          <a:r>
            <a:rPr lang="lv-LV" sz="1100" b="1">
              <a:solidFill>
                <a:schemeClr val="dk1"/>
              </a:solidFill>
              <a:effectLst/>
              <a:latin typeface="+mn-lt"/>
              <a:ea typeface="+mn-ea"/>
              <a:cs typeface="+mn-cs"/>
            </a:rPr>
            <a:t>1947</a:t>
          </a:r>
          <a:r>
            <a:rPr lang="lv-LV" sz="1100">
              <a:solidFill>
                <a:schemeClr val="dk1"/>
              </a:solidFill>
              <a:effectLst/>
              <a:latin typeface="+mn-lt"/>
              <a:ea typeface="+mn-ea"/>
              <a:cs typeface="+mn-cs"/>
            </a:rPr>
            <a:t>, bet trešajā gada pēc projekta īstenošanas šis rādītājs ir tikai </a:t>
          </a:r>
          <a:r>
            <a:rPr lang="lv-LV" sz="1100" b="1">
              <a:solidFill>
                <a:schemeClr val="dk1"/>
              </a:solidFill>
              <a:effectLst/>
              <a:latin typeface="+mn-lt"/>
              <a:ea typeface="+mn-ea"/>
              <a:cs typeface="+mn-cs"/>
            </a:rPr>
            <a:t>972</a:t>
          </a:r>
          <a:r>
            <a:rPr lang="lv-LV" sz="1100">
              <a:solidFill>
                <a:schemeClr val="dk1"/>
              </a:solidFill>
              <a:effectLst/>
              <a:latin typeface="+mn-lt"/>
              <a:ea typeface="+mn-ea"/>
              <a:cs typeface="+mn-cs"/>
            </a:rPr>
            <a:t>. Izsniegto un grozīto atļauju skaits objektīvi nav saistīts ar e-pakalpojumu izmantošanu un to grūti prognozēt. E-pakalpojumu izmantošana A un B atļauju izsniegšanai ir </a:t>
          </a:r>
          <a:r>
            <a:rPr lang="lv-LV" sz="1100" b="1">
              <a:solidFill>
                <a:schemeClr val="dk1"/>
              </a:solidFill>
              <a:effectLst/>
              <a:latin typeface="+mn-lt"/>
              <a:ea typeface="+mn-ea"/>
              <a:cs typeface="+mn-cs"/>
            </a:rPr>
            <a:t>100 %</a:t>
          </a:r>
          <a:r>
            <a:rPr lang="lv-LV" sz="1100">
              <a:solidFill>
                <a:schemeClr val="dk1"/>
              </a:solidFill>
              <a:effectLst/>
              <a:latin typeface="+mn-lt"/>
              <a:ea typeface="+mn-ea"/>
              <a:cs typeface="+mn-cs"/>
            </a:rPr>
            <a:t> no (</a:t>
          </a:r>
          <a:r>
            <a:rPr lang="lv-LV" sz="1100" b="1">
              <a:solidFill>
                <a:schemeClr val="dk1"/>
              </a:solidFill>
              <a:effectLst/>
              <a:latin typeface="+mn-lt"/>
              <a:ea typeface="+mn-ea"/>
              <a:cs typeface="+mn-cs"/>
            </a:rPr>
            <a:t>203</a:t>
          </a:r>
          <a:r>
            <a:rPr lang="lv-LV" sz="1100">
              <a:solidFill>
                <a:schemeClr val="dk1"/>
              </a:solidFill>
              <a:effectLst/>
              <a:latin typeface="+mn-lt"/>
              <a:ea typeface="+mn-ea"/>
              <a:cs typeface="+mn-cs"/>
            </a:rPr>
            <a:t> elektroniskais pieprasījums A un B atļaujas saņemšanai vai grozījumu veikšanai), bet C apliecinājumu izsniegšanai ir </a:t>
          </a:r>
          <a:r>
            <a:rPr lang="lv-LV" sz="1100" b="1">
              <a:solidFill>
                <a:schemeClr val="dk1"/>
              </a:solidFill>
              <a:effectLst/>
              <a:latin typeface="+mn-lt"/>
              <a:ea typeface="+mn-ea"/>
              <a:cs typeface="+mn-cs"/>
            </a:rPr>
            <a:t>13%</a:t>
          </a:r>
          <a:r>
            <a:rPr lang="lv-LV" sz="1100">
              <a:solidFill>
                <a:schemeClr val="dk1"/>
              </a:solidFill>
              <a:effectLst/>
              <a:latin typeface="+mn-lt"/>
              <a:ea typeface="+mn-ea"/>
              <a:cs typeface="+mn-cs"/>
            </a:rPr>
            <a:t> (101 elektroniskais pieprasījums par C apliecinājuma saņemšanu).</a:t>
          </a:r>
        </a:p>
        <a:p>
          <a:pPr lvl="0"/>
          <a:endParaRPr lang="lv-LV" sz="1100" b="1">
            <a:solidFill>
              <a:schemeClr val="dk1"/>
            </a:solidFill>
            <a:effectLst/>
            <a:latin typeface="+mn-lt"/>
            <a:ea typeface="+mn-ea"/>
            <a:cs typeface="+mn-cs"/>
          </a:endParaRPr>
        </a:p>
        <a:p>
          <a:pPr lvl="0"/>
          <a:r>
            <a:rPr lang="lv-LV" sz="1100" b="1">
              <a:solidFill>
                <a:schemeClr val="dk1"/>
              </a:solidFill>
              <a:effectLst/>
              <a:latin typeface="+mn-lt"/>
              <a:ea typeface="+mn-ea"/>
              <a:cs typeface="+mn-cs"/>
            </a:rPr>
            <a:t>2.Siltumnīcefekta gāzu emisijas (turpmāk - SEG) atļauju izsniegšana, grozījumu veikšana un anulēšana</a:t>
          </a:r>
          <a:endParaRPr lang="lv-LV" sz="1100">
            <a:solidFill>
              <a:schemeClr val="dk1"/>
            </a:solidFill>
            <a:effectLst/>
            <a:latin typeface="+mn-lt"/>
            <a:ea typeface="+mn-ea"/>
            <a:cs typeface="+mn-cs"/>
          </a:endParaRPr>
        </a:p>
        <a:p>
          <a:r>
            <a:rPr lang="lv-LV" sz="1100">
              <a:solidFill>
                <a:schemeClr val="dk1"/>
              </a:solidFill>
              <a:effectLst/>
              <a:latin typeface="+mn-lt"/>
              <a:ea typeface="+mn-ea"/>
              <a:cs typeface="+mn-cs"/>
            </a:rPr>
            <a:t>Kopējais pieprasījumu skaits ir </a:t>
          </a:r>
          <a:r>
            <a:rPr lang="lv-LV" sz="1100" b="1">
              <a:solidFill>
                <a:schemeClr val="dk1"/>
              </a:solidFill>
              <a:effectLst/>
              <a:latin typeface="+mn-lt"/>
              <a:ea typeface="+mn-ea"/>
              <a:cs typeface="+mn-cs"/>
            </a:rPr>
            <a:t>0</a:t>
          </a:r>
          <a:r>
            <a:rPr lang="lv-LV" sz="1100">
              <a:solidFill>
                <a:schemeClr val="dk1"/>
              </a:solidFill>
              <a:effectLst/>
              <a:latin typeface="+mn-lt"/>
              <a:ea typeface="+mn-ea"/>
              <a:cs typeface="+mn-cs"/>
            </a:rPr>
            <a:t>, jo apskatāmajā periodā nebija izsniegtas jaunas SEG atļaujas, jo valstī netika izveidoti objekti, kuriem būtu nepieciešama SEG atļauja. Esošajās atļaujās netika veikti grozījumi, jo normatīvajos aktos par stacionāro tehnoloģisko iekārtu dalību Eiropas Savienības emisijas kvotu tirdzniecības sistēmā nav paredzēts SEG atļauju pārskatīšanas process apskatāmajā periodā.</a:t>
          </a:r>
        </a:p>
        <a:p>
          <a:pPr lvl="0"/>
          <a:endParaRPr lang="lv-LV" sz="1100" b="1">
            <a:solidFill>
              <a:schemeClr val="dk1"/>
            </a:solidFill>
            <a:effectLst/>
            <a:latin typeface="+mn-lt"/>
            <a:ea typeface="+mn-ea"/>
            <a:cs typeface="+mn-cs"/>
          </a:endParaRPr>
        </a:p>
        <a:p>
          <a:pPr lvl="0"/>
          <a:r>
            <a:rPr lang="lv-LV" sz="1100" b="1">
              <a:solidFill>
                <a:schemeClr val="dk1"/>
              </a:solidFill>
              <a:effectLst/>
              <a:latin typeface="+mn-lt"/>
              <a:ea typeface="+mn-ea"/>
              <a:cs typeface="+mn-cs"/>
            </a:rPr>
            <a:t>3.Tehnisko noteikumu (turpmāk – TN) izsniegšana, grozījumu veikšana un anulēšana</a:t>
          </a:r>
          <a:endParaRPr lang="lv-LV" sz="1100">
            <a:solidFill>
              <a:schemeClr val="dk1"/>
            </a:solidFill>
            <a:effectLst/>
            <a:latin typeface="+mn-lt"/>
            <a:ea typeface="+mn-ea"/>
            <a:cs typeface="+mn-cs"/>
          </a:endParaRPr>
        </a:p>
        <a:p>
          <a:r>
            <a:rPr lang="lv-LV" sz="1100">
              <a:solidFill>
                <a:schemeClr val="dk1"/>
              </a:solidFill>
              <a:effectLst/>
              <a:latin typeface="+mn-lt"/>
              <a:ea typeface="+mn-ea"/>
              <a:cs typeface="+mn-cs"/>
            </a:rPr>
            <a:t>Atkāpe no plānotās vērtības pārsniedz 10%. Apskatāmajā periodā būtiski samazinājās kopējais izsniegto TN skaits. Otrajā gada pēc projekta īstenošanas kopējais TN skaits bija </a:t>
          </a:r>
          <a:r>
            <a:rPr lang="lv-LV" sz="1100" b="1">
              <a:solidFill>
                <a:schemeClr val="dk1"/>
              </a:solidFill>
              <a:effectLst/>
              <a:latin typeface="+mn-lt"/>
              <a:ea typeface="+mn-ea"/>
              <a:cs typeface="+mn-cs"/>
            </a:rPr>
            <a:t>2093</a:t>
          </a:r>
          <a:r>
            <a:rPr lang="lv-LV" sz="1100">
              <a:solidFill>
                <a:schemeClr val="dk1"/>
              </a:solidFill>
              <a:effectLst/>
              <a:latin typeface="+mn-lt"/>
              <a:ea typeface="+mn-ea"/>
              <a:cs typeface="+mn-cs"/>
            </a:rPr>
            <a:t>, bet trešajā gada pēc projekta īstenošanas šis radītājs ir </a:t>
          </a:r>
          <a:r>
            <a:rPr lang="lv-LV" sz="1100" b="1">
              <a:solidFill>
                <a:schemeClr val="dk1"/>
              </a:solidFill>
              <a:effectLst/>
              <a:latin typeface="+mn-lt"/>
              <a:ea typeface="+mn-ea"/>
              <a:cs typeface="+mn-cs"/>
            </a:rPr>
            <a:t>1578</a:t>
          </a:r>
          <a:r>
            <a:rPr lang="lv-LV" sz="1100">
              <a:solidFill>
                <a:schemeClr val="dk1"/>
              </a:solidFill>
              <a:effectLst/>
              <a:latin typeface="+mn-lt"/>
              <a:ea typeface="+mn-ea"/>
              <a:cs typeface="+mn-cs"/>
            </a:rPr>
            <a:t>. Izsniegto un grozīto TN skaits objektīvi nav saistīts ar e-pakalpojumu izmantošanu un to grūti prognozēt. Ir vērojamas pozitīvas tendences attiecībā uz e-pakalpojumu izmantošanu TN izsniegšanas procesā – pieprasījumu skaits palielinājās par </a:t>
          </a:r>
          <a:r>
            <a:rPr lang="lv-LV" sz="1100" b="1">
              <a:solidFill>
                <a:schemeClr val="dk1"/>
              </a:solidFill>
              <a:effectLst/>
              <a:latin typeface="+mn-lt"/>
              <a:ea typeface="+mn-ea"/>
              <a:cs typeface="+mn-cs"/>
            </a:rPr>
            <a:t>700%</a:t>
          </a:r>
          <a:r>
            <a:rPr lang="lv-LV" sz="1100">
              <a:solidFill>
                <a:schemeClr val="dk1"/>
              </a:solidFill>
              <a:effectLst/>
              <a:latin typeface="+mn-lt"/>
              <a:ea typeface="+mn-ea"/>
              <a:cs typeface="+mn-cs"/>
            </a:rPr>
            <a:t> (no </a:t>
          </a:r>
          <a:r>
            <a:rPr lang="lv-LV" sz="1100" b="1">
              <a:solidFill>
                <a:schemeClr val="dk1"/>
              </a:solidFill>
              <a:effectLst/>
              <a:latin typeface="+mn-lt"/>
              <a:ea typeface="+mn-ea"/>
              <a:cs typeface="+mn-cs"/>
            </a:rPr>
            <a:t>19</a:t>
          </a:r>
          <a:r>
            <a:rPr lang="lv-LV" sz="1100">
              <a:solidFill>
                <a:schemeClr val="dk1"/>
              </a:solidFill>
              <a:effectLst/>
              <a:latin typeface="+mn-lt"/>
              <a:ea typeface="+mn-ea"/>
              <a:cs typeface="+mn-cs"/>
            </a:rPr>
            <a:t> uz </a:t>
          </a:r>
          <a:r>
            <a:rPr lang="lv-LV" sz="1100" b="1">
              <a:solidFill>
                <a:schemeClr val="dk1"/>
              </a:solidFill>
              <a:effectLst/>
              <a:latin typeface="+mn-lt"/>
              <a:ea typeface="+mn-ea"/>
              <a:cs typeface="+mn-cs"/>
            </a:rPr>
            <a:t>133</a:t>
          </a:r>
          <a:r>
            <a:rPr lang="lv-LV" sz="1100">
              <a:solidFill>
                <a:schemeClr val="dk1"/>
              </a:solidFill>
              <a:effectLst/>
              <a:latin typeface="+mn-lt"/>
              <a:ea typeface="+mn-ea"/>
              <a:cs typeface="+mn-cs"/>
            </a:rPr>
            <a:t> pieprasījumiem).</a:t>
          </a:r>
        </a:p>
        <a:p>
          <a:pPr lvl="0"/>
          <a:endParaRPr lang="lv-LV" sz="1100" b="1">
            <a:solidFill>
              <a:schemeClr val="dk1"/>
            </a:solidFill>
            <a:effectLst/>
            <a:latin typeface="+mn-lt"/>
            <a:ea typeface="+mn-ea"/>
            <a:cs typeface="+mn-cs"/>
          </a:endParaRPr>
        </a:p>
        <a:p>
          <a:pPr lvl="0"/>
          <a:r>
            <a:rPr lang="lv-LV" sz="1100" b="1">
              <a:solidFill>
                <a:schemeClr val="dk1"/>
              </a:solidFill>
              <a:effectLst/>
              <a:latin typeface="+mn-lt"/>
              <a:ea typeface="+mn-ea"/>
              <a:cs typeface="+mn-cs"/>
            </a:rPr>
            <a:t>4.Licenču darbībām ar aukstuma aģentiem izsniegšana, grozījumu veikšana un anulēšana</a:t>
          </a:r>
          <a:endParaRPr lang="lv-LV" sz="1100">
            <a:solidFill>
              <a:schemeClr val="dk1"/>
            </a:solidFill>
            <a:effectLst/>
            <a:latin typeface="+mn-lt"/>
            <a:ea typeface="+mn-ea"/>
            <a:cs typeface="+mn-cs"/>
          </a:endParaRPr>
        </a:p>
        <a:p>
          <a:r>
            <a:rPr lang="lv-LV" sz="1100">
              <a:solidFill>
                <a:schemeClr val="dk1"/>
              </a:solidFill>
              <a:effectLst/>
              <a:latin typeface="+mn-lt"/>
              <a:ea typeface="+mn-ea"/>
              <a:cs typeface="+mn-cs"/>
            </a:rPr>
            <a:t>VVD pagājušajā gadā atskaitē jau norādījis, ka prognozētais izsniegto licenču skaits perioda varētu būt </a:t>
          </a:r>
          <a:r>
            <a:rPr lang="lv-LV" sz="1100" b="1">
              <a:solidFill>
                <a:schemeClr val="dk1"/>
              </a:solidFill>
              <a:effectLst/>
              <a:latin typeface="+mn-lt"/>
              <a:ea typeface="+mn-ea"/>
              <a:cs typeface="+mn-cs"/>
            </a:rPr>
            <a:t>40 </a:t>
          </a:r>
          <a:r>
            <a:rPr lang="lv-LV" sz="1100">
              <a:solidFill>
                <a:schemeClr val="dk1"/>
              </a:solidFill>
              <a:effectLst/>
              <a:latin typeface="+mn-lt"/>
              <a:ea typeface="+mn-ea"/>
              <a:cs typeface="+mn-cs"/>
            </a:rPr>
            <a:t>licences. Faktiskais radītājs atskaites periodā ir </a:t>
          </a:r>
          <a:r>
            <a:rPr lang="lv-LV" sz="1100" b="1">
              <a:solidFill>
                <a:schemeClr val="dk1"/>
              </a:solidFill>
              <a:effectLst/>
              <a:latin typeface="+mn-lt"/>
              <a:ea typeface="+mn-ea"/>
              <a:cs typeface="+mn-cs"/>
            </a:rPr>
            <a:t>35</a:t>
          </a:r>
          <a:r>
            <a:rPr lang="lv-LV" sz="1100">
              <a:solidFill>
                <a:schemeClr val="dk1"/>
              </a:solidFill>
              <a:effectLst/>
              <a:latin typeface="+mn-lt"/>
              <a:ea typeface="+mn-ea"/>
              <a:cs typeface="+mn-cs"/>
            </a:rPr>
            <a:t> licences. Iemesls, kāpēc e-pakalpojumi nav pieprasīti, varētu būt tas, ka esošie normatīvie akti ļauj izvēlēties, kādā veidā klients vēlas pieprasīt pakalpojumu. Vēršam uzmanību, ka licencēm darbībām ar aukstuma aģentiem ir mazs īpatsvars salīdzinājumā ar citiem VVD pakalpojumiem. E-pakalpojumu izmantošana piesārņojošo darbību atļauju un TN izsniegšanai ir vērojamas pozitīvas tendences, jo e-pakalpojumu izmantošanas radītāji (TN un C apliecinājumu izsniegšanai) būtiski palielinājās, neskatoties uz to, ka kopējais pieprasījumu skaits samazinājies.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tupans@vp.gov.l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view="pageBreakPreview" zoomScale="60" zoomScaleNormal="100" workbookViewId="0">
      <selection activeCell="I13" sqref="I13"/>
    </sheetView>
  </sheetViews>
  <sheetFormatPr defaultRowHeight="15" x14ac:dyDescent="0.25"/>
  <cols>
    <col min="1" max="1" width="4.85546875" customWidth="1"/>
    <col min="2" max="2" width="23.28515625" customWidth="1"/>
    <col min="28" max="28" width="13.85546875" customWidth="1"/>
    <col min="29" max="29" width="13" customWidth="1"/>
  </cols>
  <sheetData>
    <row r="1" spans="1:29" x14ac:dyDescent="0.25">
      <c r="V1" s="697"/>
      <c r="W1" s="697"/>
      <c r="X1" s="697"/>
      <c r="Y1" s="697"/>
      <c r="Z1" s="697"/>
      <c r="AA1" s="697"/>
      <c r="AB1" s="697"/>
      <c r="AC1" s="697"/>
    </row>
    <row r="2" spans="1:29" ht="18.75" x14ac:dyDescent="0.3">
      <c r="A2" s="698" t="s">
        <v>1</v>
      </c>
      <c r="B2" s="698"/>
      <c r="C2" s="698"/>
      <c r="D2" s="698"/>
      <c r="E2" s="698"/>
      <c r="F2" s="698"/>
      <c r="G2" s="699" t="s">
        <v>2</v>
      </c>
      <c r="H2" s="699"/>
      <c r="I2" s="699"/>
      <c r="J2" s="699"/>
      <c r="K2" s="699"/>
      <c r="L2" s="699"/>
      <c r="M2" s="699"/>
      <c r="N2" s="699"/>
      <c r="O2" s="699"/>
      <c r="P2" s="699"/>
      <c r="Q2" s="699"/>
      <c r="R2" s="699"/>
      <c r="S2" s="699"/>
      <c r="T2" s="1"/>
      <c r="U2" s="1"/>
      <c r="V2" s="1"/>
      <c r="W2" s="1"/>
      <c r="X2" s="1"/>
      <c r="Y2" s="1"/>
      <c r="Z2" s="1"/>
      <c r="AA2" s="1"/>
      <c r="AB2" s="1"/>
      <c r="AC2" s="1"/>
    </row>
    <row r="3" spans="1:29" ht="18.75" x14ac:dyDescent="0.3">
      <c r="A3" s="2"/>
      <c r="B3" s="2"/>
      <c r="C3" s="2"/>
      <c r="D3" s="2"/>
      <c r="E3" s="2"/>
      <c r="F3" s="2"/>
      <c r="G3" s="3"/>
      <c r="H3" s="3"/>
      <c r="I3" s="3"/>
      <c r="J3" s="3"/>
      <c r="K3" s="3"/>
      <c r="L3" s="3"/>
      <c r="M3" s="3"/>
      <c r="N3" s="3"/>
      <c r="O3" s="3"/>
      <c r="P3" s="3"/>
      <c r="Q3" s="3"/>
      <c r="R3" s="3"/>
      <c r="S3" s="3"/>
      <c r="T3" s="1"/>
      <c r="U3" s="1"/>
      <c r="V3" s="1"/>
      <c r="W3" s="1"/>
      <c r="X3" s="1"/>
      <c r="Y3" s="1"/>
      <c r="Z3" s="1"/>
      <c r="AA3" s="1"/>
      <c r="AB3" s="1"/>
      <c r="AC3" s="1"/>
    </row>
    <row r="4" spans="1:29" ht="15.75" x14ac:dyDescent="0.25">
      <c r="L4" s="700" t="s">
        <v>3</v>
      </c>
      <c r="M4" s="700"/>
      <c r="N4" s="700"/>
      <c r="O4" s="700"/>
      <c r="P4" s="700"/>
      <c r="Q4" s="700"/>
      <c r="R4" s="700"/>
      <c r="S4" s="700"/>
      <c r="T4" s="700"/>
      <c r="U4" s="700"/>
      <c r="V4" s="700"/>
      <c r="W4" s="701">
        <v>42599</v>
      </c>
      <c r="X4" s="701"/>
      <c r="Y4" s="701"/>
      <c r="Z4" s="701"/>
      <c r="AA4" s="4"/>
    </row>
    <row r="5" spans="1:29" ht="18.75" x14ac:dyDescent="0.3">
      <c r="A5" s="2"/>
      <c r="B5" s="2"/>
      <c r="C5" s="2"/>
      <c r="D5" s="2"/>
      <c r="E5" s="2"/>
      <c r="F5" s="2"/>
      <c r="G5" s="3"/>
      <c r="H5" s="3"/>
      <c r="I5" s="3"/>
      <c r="J5" s="3"/>
      <c r="K5" s="3"/>
      <c r="L5" s="3"/>
      <c r="M5" s="3"/>
      <c r="N5" s="3"/>
      <c r="O5" s="3"/>
      <c r="P5" s="3"/>
      <c r="Q5" s="3"/>
      <c r="R5" s="3"/>
      <c r="S5" s="3"/>
      <c r="T5" s="1"/>
      <c r="U5" s="1"/>
      <c r="V5" s="1"/>
      <c r="W5" s="1"/>
      <c r="X5" s="1"/>
      <c r="Y5" s="1"/>
      <c r="Z5" s="1"/>
      <c r="AA5" s="1"/>
      <c r="AB5" s="1"/>
      <c r="AC5" s="1"/>
    </row>
    <row r="6" spans="1:29" ht="18.75" x14ac:dyDescent="0.25">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8.75" x14ac:dyDescent="0.3">
      <c r="A7" s="2"/>
      <c r="B7" s="2"/>
      <c r="C7" s="2"/>
      <c r="D7" s="2"/>
      <c r="E7" s="2"/>
      <c r="F7" s="2"/>
      <c r="G7" s="3"/>
      <c r="H7" s="3"/>
      <c r="I7" s="3"/>
      <c r="J7" s="3"/>
      <c r="K7" s="3"/>
      <c r="L7" s="3"/>
      <c r="M7" s="3"/>
      <c r="N7" s="3"/>
      <c r="O7" s="3"/>
      <c r="P7" s="3"/>
      <c r="Q7" s="3"/>
      <c r="R7" s="3"/>
      <c r="S7" s="3"/>
      <c r="T7" s="1"/>
      <c r="U7" s="1"/>
      <c r="V7" s="1"/>
      <c r="W7" s="1"/>
      <c r="X7" s="1"/>
      <c r="Y7" s="1"/>
      <c r="Z7" s="1"/>
      <c r="AA7" s="1"/>
      <c r="AB7" s="1"/>
      <c r="AC7" s="1"/>
    </row>
    <row r="8" spans="1:29" ht="15.75" x14ac:dyDescent="0.25">
      <c r="A8" s="692" t="s">
        <v>5</v>
      </c>
      <c r="B8" s="692"/>
      <c r="C8" s="692"/>
      <c r="D8" s="692"/>
      <c r="E8" s="692"/>
      <c r="F8" s="692"/>
      <c r="G8" s="692"/>
      <c r="H8" s="692"/>
      <c r="I8" s="692"/>
      <c r="J8" s="692"/>
      <c r="K8" s="692"/>
      <c r="L8" s="692"/>
      <c r="M8" s="692"/>
      <c r="N8" s="692"/>
      <c r="O8" s="692"/>
      <c r="P8" s="692"/>
      <c r="Q8" s="692"/>
      <c r="R8" s="692"/>
      <c r="S8" s="692"/>
      <c r="T8" s="692"/>
      <c r="U8" s="692"/>
      <c r="V8" s="692"/>
      <c r="W8" s="692"/>
      <c r="X8" s="692"/>
      <c r="Y8" s="692"/>
      <c r="Z8" s="692"/>
      <c r="AA8" s="692"/>
      <c r="AB8" s="692"/>
      <c r="AC8" s="692"/>
    </row>
    <row r="9" spans="1:29" ht="24.7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ht="34.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row>
    <row r="11" spans="1:29" ht="69.75" customHeight="1" x14ac:dyDescent="0.25">
      <c r="A11" s="678"/>
      <c r="B11" s="683"/>
      <c r="C11" s="684"/>
      <c r="D11" s="5" t="s">
        <v>16</v>
      </c>
      <c r="E11" s="5" t="s">
        <v>17</v>
      </c>
      <c r="F11" s="5" t="s">
        <v>18</v>
      </c>
      <c r="G11" s="5" t="s">
        <v>19</v>
      </c>
      <c r="H11" s="5" t="s">
        <v>16</v>
      </c>
      <c r="I11" s="5" t="s">
        <v>17</v>
      </c>
      <c r="J11" s="5" t="s">
        <v>20</v>
      </c>
      <c r="K11" s="5" t="s">
        <v>21</v>
      </c>
      <c r="L11" s="5" t="s">
        <v>16</v>
      </c>
      <c r="M11" s="5" t="s">
        <v>17</v>
      </c>
      <c r="N11" s="5" t="s">
        <v>20</v>
      </c>
      <c r="O11" s="5" t="s">
        <v>21</v>
      </c>
      <c r="P11" s="5" t="s">
        <v>16</v>
      </c>
      <c r="Q11" s="5" t="s">
        <v>17</v>
      </c>
      <c r="R11" s="5" t="s">
        <v>20</v>
      </c>
      <c r="S11" s="5" t="s">
        <v>21</v>
      </c>
      <c r="T11" s="5" t="s">
        <v>16</v>
      </c>
      <c r="U11" s="5" t="s">
        <v>17</v>
      </c>
      <c r="V11" s="5" t="s">
        <v>20</v>
      </c>
      <c r="W11" s="5" t="s">
        <v>21</v>
      </c>
      <c r="X11" s="5" t="s">
        <v>16</v>
      </c>
      <c r="Y11" s="5" t="s">
        <v>17</v>
      </c>
      <c r="Z11" s="5" t="s">
        <v>20</v>
      </c>
      <c r="AA11" s="5" t="s">
        <v>21</v>
      </c>
      <c r="AB11" s="691"/>
      <c r="AC11" s="691"/>
    </row>
    <row r="12" spans="1:29" x14ac:dyDescent="0.25">
      <c r="A12" s="670" t="s">
        <v>22</v>
      </c>
      <c r="B12" s="693" t="s">
        <v>23</v>
      </c>
      <c r="C12" s="7" t="s">
        <v>24</v>
      </c>
      <c r="D12" s="8">
        <v>0</v>
      </c>
      <c r="E12" s="8">
        <v>0</v>
      </c>
      <c r="F12" s="8">
        <v>0</v>
      </c>
      <c r="G12" s="8">
        <v>0</v>
      </c>
      <c r="H12" s="8">
        <v>554</v>
      </c>
      <c r="I12" s="8">
        <v>554</v>
      </c>
      <c r="J12" s="8">
        <v>450</v>
      </c>
      <c r="K12" s="8">
        <v>450</v>
      </c>
      <c r="L12" s="8">
        <v>800</v>
      </c>
      <c r="M12" s="8">
        <v>800</v>
      </c>
      <c r="N12" s="8">
        <v>500</v>
      </c>
      <c r="O12" s="8">
        <v>500</v>
      </c>
      <c r="P12" s="8">
        <v>2500</v>
      </c>
      <c r="Q12" s="8">
        <v>2500</v>
      </c>
      <c r="R12" s="8">
        <v>1500</v>
      </c>
      <c r="S12" s="8">
        <v>1500</v>
      </c>
      <c r="T12" s="8">
        <v>2500</v>
      </c>
      <c r="U12" s="8">
        <v>2500</v>
      </c>
      <c r="V12" s="8">
        <v>1500</v>
      </c>
      <c r="W12" s="8">
        <v>1500</v>
      </c>
      <c r="X12" s="8">
        <v>2500</v>
      </c>
      <c r="Y12" s="8">
        <v>2500</v>
      </c>
      <c r="Z12" s="8">
        <v>1500</v>
      </c>
      <c r="AA12" s="8">
        <v>1500</v>
      </c>
      <c r="AB12" s="669"/>
      <c r="AC12" s="669"/>
    </row>
    <row r="13" spans="1:29" ht="70.5" customHeight="1" x14ac:dyDescent="0.25">
      <c r="A13" s="671"/>
      <c r="B13" s="694"/>
      <c r="C13" s="7" t="s">
        <v>25</v>
      </c>
      <c r="D13" s="8">
        <v>0</v>
      </c>
      <c r="E13" s="8">
        <v>0</v>
      </c>
      <c r="F13" s="8">
        <v>0</v>
      </c>
      <c r="G13" s="8">
        <v>0</v>
      </c>
      <c r="H13" s="8">
        <v>554</v>
      </c>
      <c r="I13" s="8">
        <v>554</v>
      </c>
      <c r="J13" s="8">
        <v>450</v>
      </c>
      <c r="K13" s="8">
        <v>450</v>
      </c>
      <c r="L13" s="8">
        <v>2031</v>
      </c>
      <c r="M13" s="8">
        <v>2031</v>
      </c>
      <c r="N13" s="8">
        <v>1268</v>
      </c>
      <c r="O13" s="8">
        <v>1268</v>
      </c>
      <c r="P13" s="8">
        <v>2241</v>
      </c>
      <c r="Q13" s="8">
        <v>2241</v>
      </c>
      <c r="R13" s="9" t="s">
        <v>26</v>
      </c>
      <c r="S13" s="9" t="s">
        <v>26</v>
      </c>
      <c r="T13" s="8">
        <v>2512</v>
      </c>
      <c r="U13" s="8">
        <v>2512</v>
      </c>
      <c r="V13" s="9" t="s">
        <v>26</v>
      </c>
      <c r="W13" s="9" t="s">
        <v>26</v>
      </c>
      <c r="X13" s="9"/>
      <c r="Y13" s="9"/>
      <c r="Z13" s="9"/>
      <c r="AA13" s="9"/>
      <c r="AB13" s="695" t="s">
        <v>27</v>
      </c>
      <c r="AC13" s="695"/>
    </row>
    <row r="14" spans="1:29" x14ac:dyDescent="0.25">
      <c r="A14" s="670" t="s">
        <v>28</v>
      </c>
      <c r="B14" s="670" t="s">
        <v>29</v>
      </c>
      <c r="C14" s="7" t="s">
        <v>24</v>
      </c>
      <c r="D14" s="9">
        <v>0</v>
      </c>
      <c r="E14" s="9">
        <v>0</v>
      </c>
      <c r="F14" s="9">
        <v>0</v>
      </c>
      <c r="G14" s="9">
        <v>0</v>
      </c>
      <c r="H14" s="8">
        <v>0</v>
      </c>
      <c r="I14" s="8">
        <v>0</v>
      </c>
      <c r="J14" s="8">
        <v>0</v>
      </c>
      <c r="K14" s="8">
        <v>0</v>
      </c>
      <c r="L14" s="8">
        <v>300</v>
      </c>
      <c r="M14" s="8">
        <v>300</v>
      </c>
      <c r="N14" s="8">
        <v>300</v>
      </c>
      <c r="O14" s="8">
        <v>300</v>
      </c>
      <c r="P14" s="8">
        <v>2000</v>
      </c>
      <c r="Q14" s="8">
        <v>2000</v>
      </c>
      <c r="R14" s="8">
        <v>4000</v>
      </c>
      <c r="S14" s="8">
        <v>4000</v>
      </c>
      <c r="T14" s="8">
        <v>2000</v>
      </c>
      <c r="U14" s="8">
        <v>2000</v>
      </c>
      <c r="V14" s="8">
        <v>4000</v>
      </c>
      <c r="W14" s="8">
        <v>4000</v>
      </c>
      <c r="X14" s="8">
        <v>2000</v>
      </c>
      <c r="Y14" s="8">
        <v>2000</v>
      </c>
      <c r="Z14" s="8">
        <v>4000</v>
      </c>
      <c r="AA14" s="8">
        <v>4000</v>
      </c>
      <c r="AB14" s="672"/>
      <c r="AC14" s="672"/>
    </row>
    <row r="15" spans="1:29" ht="25.5" x14ac:dyDescent="0.25">
      <c r="A15" s="671"/>
      <c r="B15" s="671"/>
      <c r="C15" s="7" t="s">
        <v>25</v>
      </c>
      <c r="D15" s="9">
        <v>0</v>
      </c>
      <c r="E15" s="9">
        <v>0</v>
      </c>
      <c r="F15" s="9">
        <v>0</v>
      </c>
      <c r="G15" s="9">
        <v>0</v>
      </c>
      <c r="H15" s="9">
        <v>0</v>
      </c>
      <c r="I15" s="9">
        <v>0</v>
      </c>
      <c r="J15" s="9">
        <v>0</v>
      </c>
      <c r="K15" s="9">
        <v>0</v>
      </c>
      <c r="L15" s="8">
        <v>1659</v>
      </c>
      <c r="M15" s="8">
        <v>1659</v>
      </c>
      <c r="N15" s="8">
        <v>3815</v>
      </c>
      <c r="O15" s="8">
        <v>3815</v>
      </c>
      <c r="P15" s="8">
        <v>1499</v>
      </c>
      <c r="Q15" s="8">
        <v>1499</v>
      </c>
      <c r="R15" s="8">
        <v>3899</v>
      </c>
      <c r="S15" s="8">
        <v>3899</v>
      </c>
      <c r="T15" s="8">
        <v>43839</v>
      </c>
      <c r="U15" s="8">
        <v>43839</v>
      </c>
      <c r="V15" s="8">
        <v>4492</v>
      </c>
      <c r="W15" s="8">
        <v>4492</v>
      </c>
      <c r="X15" s="8"/>
      <c r="Y15" s="9"/>
      <c r="Z15" s="9"/>
      <c r="AA15" s="9"/>
      <c r="AB15" s="669"/>
      <c r="AC15" s="669"/>
    </row>
    <row r="16" spans="1:29" x14ac:dyDescent="0.25">
      <c r="A16" s="674" t="s">
        <v>30</v>
      </c>
      <c r="B16" s="674"/>
      <c r="C16" s="674"/>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row>
    <row r="17" spans="1:29" x14ac:dyDescent="0.25">
      <c r="A17" s="675"/>
      <c r="B17" s="675"/>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row>
    <row r="18" spans="1:29" ht="25.5" customHeight="1" x14ac:dyDescent="0.25">
      <c r="A18" s="676" t="s">
        <v>6</v>
      </c>
      <c r="B18" s="679" t="s">
        <v>31</v>
      </c>
      <c r="C18" s="680"/>
      <c r="D18" s="685" t="s">
        <v>32</v>
      </c>
      <c r="E18" s="686"/>
      <c r="F18" s="686"/>
      <c r="G18" s="687"/>
      <c r="H18" s="673" t="s">
        <v>33</v>
      </c>
      <c r="I18" s="673"/>
      <c r="J18" s="673"/>
      <c r="K18" s="673"/>
      <c r="L18" s="673"/>
      <c r="M18" s="673"/>
      <c r="N18" s="673"/>
      <c r="O18" s="673"/>
      <c r="P18" s="673"/>
      <c r="Q18" s="673"/>
      <c r="R18" s="673"/>
      <c r="S18" s="673"/>
      <c r="T18" s="673"/>
      <c r="U18" s="673"/>
      <c r="V18" s="673"/>
      <c r="W18" s="673"/>
      <c r="X18" s="673"/>
      <c r="Y18" s="673"/>
      <c r="Z18" s="673"/>
      <c r="AA18" s="673"/>
      <c r="AB18" s="691" t="s">
        <v>10</v>
      </c>
      <c r="AC18" s="691"/>
    </row>
    <row r="19" spans="1:29" ht="30.75" customHeight="1" x14ac:dyDescent="0.25">
      <c r="A19" s="677"/>
      <c r="B19" s="681"/>
      <c r="C19" s="682"/>
      <c r="D19" s="688"/>
      <c r="E19" s="689"/>
      <c r="F19" s="689"/>
      <c r="G19" s="690"/>
      <c r="H19" s="673" t="s">
        <v>11</v>
      </c>
      <c r="I19" s="673"/>
      <c r="J19" s="673"/>
      <c r="K19" s="673"/>
      <c r="L19" s="673" t="s">
        <v>12</v>
      </c>
      <c r="M19" s="673"/>
      <c r="N19" s="673"/>
      <c r="O19" s="673"/>
      <c r="P19" s="673" t="s">
        <v>13</v>
      </c>
      <c r="Q19" s="673"/>
      <c r="R19" s="673"/>
      <c r="S19" s="673"/>
      <c r="T19" s="673" t="s">
        <v>14</v>
      </c>
      <c r="U19" s="673"/>
      <c r="V19" s="673"/>
      <c r="W19" s="673"/>
      <c r="X19" s="673" t="s">
        <v>15</v>
      </c>
      <c r="Y19" s="673"/>
      <c r="Z19" s="673"/>
      <c r="AA19" s="673"/>
      <c r="AB19" s="691"/>
      <c r="AC19" s="691"/>
    </row>
    <row r="20" spans="1:29" ht="72" x14ac:dyDescent="0.25">
      <c r="A20" s="678"/>
      <c r="B20" s="683"/>
      <c r="C20" s="684"/>
      <c r="D20" s="5" t="s">
        <v>34</v>
      </c>
      <c r="E20" s="5" t="s">
        <v>35</v>
      </c>
      <c r="F20" s="5" t="s">
        <v>36</v>
      </c>
      <c r="G20" s="5" t="s">
        <v>19</v>
      </c>
      <c r="H20" s="5" t="s">
        <v>37</v>
      </c>
      <c r="I20" s="5" t="s">
        <v>35</v>
      </c>
      <c r="J20" s="5" t="s">
        <v>36</v>
      </c>
      <c r="K20" s="5" t="s">
        <v>21</v>
      </c>
      <c r="L20" s="5" t="s">
        <v>37</v>
      </c>
      <c r="M20" s="5" t="s">
        <v>35</v>
      </c>
      <c r="N20" s="5" t="s">
        <v>36</v>
      </c>
      <c r="O20" s="5" t="s">
        <v>21</v>
      </c>
      <c r="P20" s="5" t="s">
        <v>37</v>
      </c>
      <c r="Q20" s="5" t="s">
        <v>35</v>
      </c>
      <c r="R20" s="5" t="s">
        <v>36</v>
      </c>
      <c r="S20" s="5" t="s">
        <v>21</v>
      </c>
      <c r="T20" s="5" t="s">
        <v>37</v>
      </c>
      <c r="U20" s="5" t="s">
        <v>35</v>
      </c>
      <c r="V20" s="5" t="s">
        <v>36</v>
      </c>
      <c r="W20" s="5" t="s">
        <v>21</v>
      </c>
      <c r="X20" s="5" t="s">
        <v>37</v>
      </c>
      <c r="Y20" s="5" t="s">
        <v>35</v>
      </c>
      <c r="Z20" s="5" t="s">
        <v>36</v>
      </c>
      <c r="AA20" s="5" t="s">
        <v>21</v>
      </c>
      <c r="AB20" s="691"/>
      <c r="AC20" s="691"/>
    </row>
    <row r="21" spans="1:29" x14ac:dyDescent="0.25">
      <c r="A21" s="670" t="s">
        <v>22</v>
      </c>
      <c r="B21" s="670" t="s">
        <v>38</v>
      </c>
      <c r="C21" s="7" t="s">
        <v>24</v>
      </c>
      <c r="D21" s="10"/>
      <c r="E21" s="10"/>
      <c r="F21" s="10"/>
      <c r="G21" s="10"/>
      <c r="H21" s="8"/>
      <c r="I21" s="8"/>
      <c r="J21" s="8"/>
      <c r="K21" s="8"/>
      <c r="L21" s="8"/>
      <c r="M21" s="8"/>
      <c r="N21" s="8"/>
      <c r="O21" s="8"/>
      <c r="P21" s="8"/>
      <c r="Q21" s="8"/>
      <c r="R21" s="8"/>
      <c r="S21" s="8"/>
      <c r="T21" s="8"/>
      <c r="U21" s="10"/>
      <c r="V21" s="10"/>
      <c r="W21" s="10"/>
      <c r="X21" s="10"/>
      <c r="Y21" s="10"/>
      <c r="Z21" s="10"/>
      <c r="AA21" s="10"/>
      <c r="AB21" s="669"/>
      <c r="AC21" s="669"/>
    </row>
    <row r="22" spans="1:29" ht="25.5" x14ac:dyDescent="0.25">
      <c r="A22" s="671"/>
      <c r="B22" s="671"/>
      <c r="C22" s="7" t="s">
        <v>25</v>
      </c>
      <c r="D22" s="10"/>
      <c r="E22" s="10"/>
      <c r="F22" s="10"/>
      <c r="G22" s="10"/>
      <c r="H22" s="8"/>
      <c r="I22" s="8"/>
      <c r="J22" s="8"/>
      <c r="K22" s="8"/>
      <c r="L22" s="8"/>
      <c r="M22" s="8"/>
      <c r="N22" s="8"/>
      <c r="O22" s="8"/>
      <c r="P22" s="8"/>
      <c r="Q22" s="8"/>
      <c r="R22" s="8"/>
      <c r="S22" s="8"/>
      <c r="T22" s="8"/>
      <c r="U22" s="10"/>
      <c r="V22" s="10"/>
      <c r="W22" s="10"/>
      <c r="X22" s="10"/>
      <c r="Y22" s="10"/>
      <c r="Z22" s="10"/>
      <c r="AA22" s="10"/>
      <c r="AB22" s="669"/>
      <c r="AC22" s="669"/>
    </row>
    <row r="23" spans="1:29" x14ac:dyDescent="0.25">
      <c r="A23" s="670" t="s">
        <v>39</v>
      </c>
      <c r="B23" s="670" t="s">
        <v>40</v>
      </c>
      <c r="C23" s="7" t="s">
        <v>24</v>
      </c>
      <c r="D23" s="11">
        <v>0</v>
      </c>
      <c r="E23" s="11">
        <v>0</v>
      </c>
      <c r="F23" s="11">
        <v>0</v>
      </c>
      <c r="G23" s="11">
        <v>0</v>
      </c>
      <c r="H23" s="8">
        <v>858</v>
      </c>
      <c r="I23" s="8">
        <v>858</v>
      </c>
      <c r="J23" s="8">
        <v>740</v>
      </c>
      <c r="K23" s="8">
        <v>740</v>
      </c>
      <c r="L23" s="8">
        <v>20000</v>
      </c>
      <c r="M23" s="8">
        <v>20000</v>
      </c>
      <c r="N23" s="8">
        <v>1200</v>
      </c>
      <c r="O23" s="8">
        <v>1200</v>
      </c>
      <c r="P23" s="8">
        <v>200000</v>
      </c>
      <c r="Q23" s="8">
        <v>200000</v>
      </c>
      <c r="R23" s="8">
        <v>4000</v>
      </c>
      <c r="S23" s="8">
        <v>4000</v>
      </c>
      <c r="T23" s="8">
        <v>200000</v>
      </c>
      <c r="U23" s="8">
        <v>200000</v>
      </c>
      <c r="V23" s="8">
        <v>4000</v>
      </c>
      <c r="W23" s="8">
        <v>4000</v>
      </c>
      <c r="X23" s="8">
        <v>200000</v>
      </c>
      <c r="Y23" s="8">
        <v>200000</v>
      </c>
      <c r="Z23" s="8">
        <v>4000</v>
      </c>
      <c r="AA23" s="8">
        <v>4000</v>
      </c>
      <c r="AB23" s="669"/>
      <c r="AC23" s="669"/>
    </row>
    <row r="24" spans="1:29" ht="25.5" x14ac:dyDescent="0.25">
      <c r="A24" s="671"/>
      <c r="B24" s="671"/>
      <c r="C24" s="7" t="s">
        <v>25</v>
      </c>
      <c r="D24" s="11">
        <v>0</v>
      </c>
      <c r="E24" s="11">
        <v>0</v>
      </c>
      <c r="F24" s="11">
        <v>0</v>
      </c>
      <c r="G24" s="11">
        <v>0</v>
      </c>
      <c r="H24" s="8">
        <v>858</v>
      </c>
      <c r="I24" s="8">
        <v>858</v>
      </c>
      <c r="J24" s="8">
        <v>740</v>
      </c>
      <c r="K24" s="8">
        <v>740</v>
      </c>
      <c r="L24" s="8">
        <v>218875</v>
      </c>
      <c r="M24" s="8">
        <v>218875</v>
      </c>
      <c r="N24" s="8">
        <v>3815</v>
      </c>
      <c r="O24" s="8">
        <v>3815</v>
      </c>
      <c r="P24" s="8">
        <v>212309</v>
      </c>
      <c r="Q24" s="8">
        <v>212309</v>
      </c>
      <c r="R24" s="8">
        <v>3899</v>
      </c>
      <c r="S24" s="8">
        <v>3899</v>
      </c>
      <c r="T24" s="8">
        <v>771456</v>
      </c>
      <c r="U24" s="8">
        <v>771456</v>
      </c>
      <c r="V24" s="8">
        <v>4492</v>
      </c>
      <c r="W24" s="8">
        <v>4492</v>
      </c>
      <c r="X24" s="8"/>
      <c r="Y24" s="8"/>
      <c r="Z24" s="8"/>
      <c r="AA24" s="8"/>
      <c r="AB24" s="669"/>
      <c r="AC24" s="669"/>
    </row>
    <row r="25" spans="1:29" x14ac:dyDescent="0.25">
      <c r="A25" s="670" t="s">
        <v>41</v>
      </c>
      <c r="B25" s="670" t="s">
        <v>42</v>
      </c>
      <c r="C25" s="7" t="s">
        <v>24</v>
      </c>
      <c r="D25" s="11">
        <v>0</v>
      </c>
      <c r="E25" s="11">
        <v>0</v>
      </c>
      <c r="F25" s="11">
        <v>0</v>
      </c>
      <c r="G25" s="11">
        <v>0</v>
      </c>
      <c r="H25" s="8">
        <v>1245</v>
      </c>
      <c r="I25" s="8">
        <v>1245</v>
      </c>
      <c r="J25" s="8">
        <v>740</v>
      </c>
      <c r="K25" s="8">
        <v>740</v>
      </c>
      <c r="L25" s="8">
        <v>10000</v>
      </c>
      <c r="M25" s="8">
        <v>10000</v>
      </c>
      <c r="N25" s="8">
        <v>1200</v>
      </c>
      <c r="O25" s="8">
        <v>1200</v>
      </c>
      <c r="P25" s="8">
        <v>500000</v>
      </c>
      <c r="Q25" s="8">
        <v>500000</v>
      </c>
      <c r="R25" s="8">
        <v>4000</v>
      </c>
      <c r="S25" s="8">
        <v>4000</v>
      </c>
      <c r="T25" s="8">
        <v>1000000</v>
      </c>
      <c r="U25" s="8">
        <v>1000000</v>
      </c>
      <c r="V25" s="8">
        <v>4000</v>
      </c>
      <c r="W25" s="8">
        <v>4000</v>
      </c>
      <c r="X25" s="8">
        <v>1000000</v>
      </c>
      <c r="Y25" s="8">
        <v>1000000</v>
      </c>
      <c r="Z25" s="8">
        <v>4000</v>
      </c>
      <c r="AA25" s="8">
        <v>4000</v>
      </c>
      <c r="AB25" s="669"/>
      <c r="AC25" s="669"/>
    </row>
    <row r="26" spans="1:29" ht="25.5" x14ac:dyDescent="0.25">
      <c r="A26" s="671"/>
      <c r="B26" s="671"/>
      <c r="C26" s="7" t="s">
        <v>25</v>
      </c>
      <c r="D26" s="11">
        <v>0</v>
      </c>
      <c r="E26" s="11">
        <v>0</v>
      </c>
      <c r="F26" s="11">
        <v>0</v>
      </c>
      <c r="G26" s="11">
        <v>0</v>
      </c>
      <c r="H26" s="8">
        <v>1245</v>
      </c>
      <c r="I26" s="8">
        <v>1245</v>
      </c>
      <c r="J26" s="8">
        <v>740</v>
      </c>
      <c r="K26" s="8">
        <v>740</v>
      </c>
      <c r="L26" s="8">
        <v>564112</v>
      </c>
      <c r="M26" s="8">
        <v>564112</v>
      </c>
      <c r="N26" s="8">
        <v>3815</v>
      </c>
      <c r="O26" s="8">
        <v>3815</v>
      </c>
      <c r="P26" s="8">
        <v>2408198</v>
      </c>
      <c r="Q26" s="8">
        <v>2408189</v>
      </c>
      <c r="R26" s="8">
        <v>3899</v>
      </c>
      <c r="S26" s="8">
        <v>3899</v>
      </c>
      <c r="T26" s="8">
        <v>1135836</v>
      </c>
      <c r="U26" s="8">
        <v>1135836</v>
      </c>
      <c r="V26" s="8">
        <v>4492</v>
      </c>
      <c r="W26" s="8">
        <v>4492</v>
      </c>
      <c r="X26" s="8"/>
      <c r="Y26" s="8"/>
      <c r="Z26" s="8"/>
      <c r="AA26" s="8"/>
      <c r="AB26" s="669"/>
      <c r="AC26" s="669"/>
    </row>
    <row r="27" spans="1:29" x14ac:dyDescent="0.25">
      <c r="A27" s="16"/>
      <c r="B27" s="16"/>
      <c r="C27" s="17"/>
      <c r="D27" s="18"/>
      <c r="E27" s="13"/>
      <c r="F27" s="18"/>
      <c r="G27" s="18"/>
      <c r="H27" s="19"/>
      <c r="I27" s="19"/>
      <c r="J27" s="19"/>
      <c r="K27" s="19"/>
      <c r="L27" s="19"/>
      <c r="M27" s="19"/>
      <c r="N27" s="19"/>
      <c r="O27" s="19"/>
      <c r="P27" s="19"/>
      <c r="Q27" s="19"/>
      <c r="R27" s="19"/>
      <c r="S27" s="19"/>
      <c r="T27" s="19"/>
      <c r="U27" s="19"/>
      <c r="V27" s="19"/>
      <c r="W27" s="19"/>
      <c r="X27" s="19"/>
      <c r="Y27" s="19"/>
      <c r="Z27" s="19"/>
      <c r="AA27" s="19"/>
      <c r="AB27" s="20"/>
      <c r="AC27" s="20"/>
    </row>
    <row r="28" spans="1:29" x14ac:dyDescent="0.25">
      <c r="A28" s="12"/>
      <c r="B28" s="15" t="s">
        <v>43</v>
      </c>
      <c r="C28" s="12"/>
      <c r="E28" s="13"/>
    </row>
    <row r="29" spans="1:29" x14ac:dyDescent="0.25">
      <c r="A29" s="14" t="s">
        <v>44</v>
      </c>
      <c r="B29" s="668" t="s">
        <v>45</v>
      </c>
      <c r="C29" s="668"/>
      <c r="D29" s="668"/>
      <c r="E29" s="668"/>
      <c r="F29" s="668"/>
      <c r="G29" s="668"/>
      <c r="H29" s="668"/>
      <c r="I29" s="668"/>
      <c r="J29" s="668"/>
      <c r="K29" s="668"/>
      <c r="L29" s="668"/>
      <c r="M29" s="668"/>
      <c r="N29" s="668"/>
      <c r="O29" s="668"/>
      <c r="P29" s="668"/>
      <c r="Q29" s="668"/>
      <c r="R29" s="668"/>
      <c r="S29" s="668"/>
    </row>
    <row r="30" spans="1:29" x14ac:dyDescent="0.25">
      <c r="A30" s="14" t="s">
        <v>46</v>
      </c>
      <c r="B30" s="668" t="s">
        <v>47</v>
      </c>
      <c r="C30" s="668"/>
      <c r="D30" s="668"/>
      <c r="E30" s="668"/>
      <c r="F30" s="668"/>
      <c r="G30" s="668"/>
      <c r="H30" s="668"/>
      <c r="I30" s="668"/>
      <c r="J30" s="668"/>
      <c r="K30" s="668"/>
      <c r="L30" s="668"/>
      <c r="M30" s="668"/>
      <c r="N30" s="668"/>
      <c r="O30" s="668"/>
      <c r="P30" s="668"/>
      <c r="Q30" s="668"/>
      <c r="R30" s="668"/>
      <c r="S30" s="668"/>
    </row>
    <row r="31" spans="1:29" x14ac:dyDescent="0.25">
      <c r="B31" s="668" t="s">
        <v>48</v>
      </c>
      <c r="C31" s="668"/>
      <c r="D31" s="668"/>
      <c r="E31" s="668"/>
      <c r="F31" s="668"/>
      <c r="G31" s="668"/>
      <c r="H31" s="668"/>
      <c r="I31" s="668"/>
      <c r="J31" s="668"/>
      <c r="K31" s="668"/>
      <c r="L31" s="668"/>
      <c r="M31" s="668"/>
      <c r="N31" s="668"/>
      <c r="O31" s="668"/>
      <c r="P31" s="668"/>
      <c r="Q31" s="668"/>
      <c r="R31" s="668"/>
      <c r="S31" s="668"/>
    </row>
    <row r="32" spans="1:29" x14ac:dyDescent="0.25">
      <c r="B32" s="668" t="s">
        <v>49</v>
      </c>
      <c r="C32" s="668"/>
      <c r="D32" s="668"/>
      <c r="E32" s="668"/>
      <c r="F32" s="668"/>
      <c r="G32" s="668"/>
      <c r="H32" s="668"/>
      <c r="I32" s="668"/>
      <c r="J32" s="668"/>
      <c r="K32" s="668"/>
      <c r="L32" s="668"/>
      <c r="M32" s="668"/>
      <c r="N32" s="668"/>
      <c r="O32" s="668"/>
      <c r="P32" s="668"/>
      <c r="Q32" s="668"/>
      <c r="R32" s="668"/>
      <c r="S32" s="668"/>
    </row>
    <row r="33" spans="2:19" x14ac:dyDescent="0.25">
      <c r="B33" s="668" t="s">
        <v>50</v>
      </c>
      <c r="C33" s="668"/>
      <c r="D33" s="668"/>
      <c r="E33" s="668"/>
      <c r="F33" s="668"/>
      <c r="G33" s="668"/>
      <c r="H33" s="668"/>
      <c r="I33" s="668"/>
      <c r="J33" s="668"/>
      <c r="K33" s="668"/>
      <c r="L33" s="668"/>
      <c r="M33" s="668"/>
      <c r="N33" s="668"/>
      <c r="O33" s="668"/>
      <c r="P33" s="668"/>
      <c r="Q33" s="668"/>
      <c r="R33" s="668"/>
      <c r="S33" s="668"/>
    </row>
    <row r="34" spans="2:19" x14ac:dyDescent="0.25">
      <c r="B34" s="668" t="s">
        <v>51</v>
      </c>
      <c r="C34" s="668"/>
      <c r="D34" s="668"/>
      <c r="E34" s="668"/>
      <c r="F34" s="668"/>
      <c r="G34" s="668"/>
      <c r="H34" s="668"/>
      <c r="I34" s="668"/>
      <c r="J34" s="668"/>
      <c r="K34" s="668"/>
      <c r="L34" s="668"/>
      <c r="M34" s="668"/>
      <c r="N34" s="668"/>
      <c r="O34" s="668"/>
      <c r="P34" s="668"/>
      <c r="Q34" s="668"/>
      <c r="R34" s="668"/>
      <c r="S34" s="668"/>
    </row>
    <row r="35" spans="2:19" ht="95.25" customHeight="1" x14ac:dyDescent="0.25">
      <c r="B35" s="668" t="s">
        <v>52</v>
      </c>
      <c r="C35" s="668"/>
      <c r="D35" s="668"/>
      <c r="E35" s="668"/>
      <c r="F35" s="668"/>
      <c r="G35" s="668"/>
      <c r="H35" s="668"/>
      <c r="I35" s="668"/>
      <c r="J35" s="668"/>
      <c r="K35" s="668"/>
      <c r="L35" s="668"/>
      <c r="M35" s="668"/>
      <c r="N35" s="668"/>
      <c r="O35" s="668"/>
      <c r="P35" s="668"/>
      <c r="Q35" s="668"/>
      <c r="R35" s="668"/>
      <c r="S35" s="668"/>
    </row>
  </sheetData>
  <mergeCells count="55">
    <mergeCell ref="A6:AC6"/>
    <mergeCell ref="V1:AC1"/>
    <mergeCell ref="A2:F2"/>
    <mergeCell ref="G2:S2"/>
    <mergeCell ref="L4:V4"/>
    <mergeCell ref="W4:Z4"/>
    <mergeCell ref="AB15:AC15"/>
    <mergeCell ref="A8:AC8"/>
    <mergeCell ref="A9:A11"/>
    <mergeCell ref="B9:C11"/>
    <mergeCell ref="D9:G10"/>
    <mergeCell ref="H9:AA9"/>
    <mergeCell ref="AB9:AC11"/>
    <mergeCell ref="H10:K10"/>
    <mergeCell ref="L10:O10"/>
    <mergeCell ref="P10:S10"/>
    <mergeCell ref="T10:W10"/>
    <mergeCell ref="X10:AA10"/>
    <mergeCell ref="A12:A13"/>
    <mergeCell ref="B12:B13"/>
    <mergeCell ref="AB12:AC12"/>
    <mergeCell ref="AB13:AC13"/>
    <mergeCell ref="A16:AC17"/>
    <mergeCell ref="A18:A20"/>
    <mergeCell ref="B18:C20"/>
    <mergeCell ref="D18:G19"/>
    <mergeCell ref="H18:AA18"/>
    <mergeCell ref="AB18:AC20"/>
    <mergeCell ref="H19:K19"/>
    <mergeCell ref="L19:O19"/>
    <mergeCell ref="P19:S19"/>
    <mergeCell ref="T19:W19"/>
    <mergeCell ref="A14:A15"/>
    <mergeCell ref="B14:B15"/>
    <mergeCell ref="AB14:AC14"/>
    <mergeCell ref="B30:S30"/>
    <mergeCell ref="X19:AA19"/>
    <mergeCell ref="A21:A22"/>
    <mergeCell ref="B21:B22"/>
    <mergeCell ref="AB21:AC21"/>
    <mergeCell ref="AB22:AC22"/>
    <mergeCell ref="A23:A24"/>
    <mergeCell ref="B23:B24"/>
    <mergeCell ref="AB23:AC23"/>
    <mergeCell ref="AB24:AC24"/>
    <mergeCell ref="A25:A26"/>
    <mergeCell ref="B25:B26"/>
    <mergeCell ref="AB25:AC25"/>
    <mergeCell ref="B34:S34"/>
    <mergeCell ref="B35:S35"/>
    <mergeCell ref="AB26:AC26"/>
    <mergeCell ref="B29:S29"/>
    <mergeCell ref="B31:S31"/>
    <mergeCell ref="B32:S32"/>
    <mergeCell ref="B33:S33"/>
  </mergeCells>
  <pageMargins left="0.7" right="0.7" top="0.75" bottom="0.75" header="0.3" footer="0.3"/>
  <pageSetup paperSize="9" scale="3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view="pageBreakPreview" zoomScale="60" zoomScaleNormal="100" workbookViewId="0">
      <selection activeCell="Z29" sqref="Z29"/>
    </sheetView>
  </sheetViews>
  <sheetFormatPr defaultRowHeight="15" x14ac:dyDescent="0.25"/>
  <cols>
    <col min="2" max="2" width="15" customWidth="1"/>
  </cols>
  <sheetData>
    <row r="1" spans="1:30" ht="37.5" customHeight="1" x14ac:dyDescent="0.25">
      <c r="A1" s="120"/>
      <c r="B1" s="120"/>
      <c r="C1" s="120"/>
      <c r="D1" s="120"/>
      <c r="E1" s="120"/>
      <c r="F1" s="120"/>
      <c r="G1" s="120"/>
      <c r="H1" s="120"/>
      <c r="I1" s="120"/>
      <c r="J1" s="120"/>
      <c r="K1" s="120"/>
      <c r="L1" s="120"/>
      <c r="M1" s="120"/>
      <c r="N1" s="120"/>
      <c r="O1" s="120"/>
      <c r="P1" s="120"/>
      <c r="Q1" s="120"/>
      <c r="R1" s="120"/>
      <c r="S1" s="120"/>
      <c r="T1" s="120"/>
      <c r="U1" s="120"/>
      <c r="V1" s="697" t="s">
        <v>0</v>
      </c>
      <c r="W1" s="697"/>
      <c r="X1" s="697"/>
      <c r="Y1" s="697"/>
      <c r="Z1" s="697"/>
      <c r="AA1" s="697"/>
      <c r="AB1" s="697"/>
      <c r="AC1" s="697"/>
      <c r="AD1" s="120"/>
    </row>
    <row r="2" spans="1:30" s="1" customFormat="1" ht="24.75" customHeight="1" x14ac:dyDescent="0.3">
      <c r="A2" s="698" t="s">
        <v>1</v>
      </c>
      <c r="B2" s="698"/>
      <c r="C2" s="698"/>
      <c r="D2" s="698"/>
      <c r="E2" s="698"/>
      <c r="F2" s="698"/>
      <c r="G2" s="856" t="s">
        <v>177</v>
      </c>
      <c r="H2" s="856"/>
      <c r="I2" s="856"/>
      <c r="J2" s="856"/>
      <c r="K2" s="856"/>
      <c r="L2" s="856"/>
      <c r="M2" s="856"/>
      <c r="N2" s="856"/>
      <c r="O2" s="856"/>
      <c r="P2" s="856"/>
      <c r="Q2" s="856"/>
      <c r="R2" s="856"/>
      <c r="S2" s="856"/>
      <c r="T2" s="123"/>
      <c r="U2" s="123"/>
      <c r="V2" s="123"/>
      <c r="W2" s="123"/>
      <c r="X2" s="123"/>
      <c r="Y2" s="123"/>
      <c r="Z2" s="123"/>
      <c r="AA2" s="123"/>
      <c r="AB2" s="123"/>
      <c r="AC2" s="123"/>
      <c r="AD2" s="123"/>
    </row>
    <row r="3" spans="1:30" s="1" customFormat="1" ht="24.75" customHeight="1" x14ac:dyDescent="0.3">
      <c r="A3" s="642"/>
      <c r="B3" s="642"/>
      <c r="C3" s="642"/>
      <c r="D3" s="642"/>
      <c r="E3" s="642"/>
      <c r="F3" s="642"/>
      <c r="G3" s="646"/>
      <c r="H3" s="646"/>
      <c r="I3" s="646"/>
      <c r="J3" s="646"/>
      <c r="K3" s="646"/>
      <c r="L3" s="646"/>
      <c r="M3" s="646"/>
      <c r="N3" s="646"/>
      <c r="O3" s="646"/>
      <c r="P3" s="646"/>
      <c r="Q3" s="646"/>
      <c r="R3" s="646"/>
      <c r="S3" s="646"/>
      <c r="T3" s="123"/>
      <c r="U3" s="123"/>
      <c r="V3" s="123"/>
      <c r="W3" s="123"/>
      <c r="X3" s="123"/>
      <c r="Y3" s="123"/>
      <c r="Z3" s="123"/>
      <c r="AA3" s="123"/>
      <c r="AB3" s="123"/>
      <c r="AC3" s="123"/>
      <c r="AD3" s="123"/>
    </row>
    <row r="4" spans="1:30" ht="15.75" x14ac:dyDescent="0.25">
      <c r="A4" s="120"/>
      <c r="B4" s="120"/>
      <c r="C4" s="120"/>
      <c r="D4" s="120"/>
      <c r="E4" s="120"/>
      <c r="F4" s="120"/>
      <c r="G4" s="120"/>
      <c r="H4" s="120"/>
      <c r="I4" s="120"/>
      <c r="J4" s="120"/>
      <c r="K4" s="120"/>
      <c r="L4" s="700" t="s">
        <v>3</v>
      </c>
      <c r="M4" s="700"/>
      <c r="N4" s="700"/>
      <c r="O4" s="700"/>
      <c r="P4" s="700"/>
      <c r="Q4" s="700"/>
      <c r="R4" s="700"/>
      <c r="S4" s="700"/>
      <c r="T4" s="700"/>
      <c r="U4" s="700"/>
      <c r="V4" s="700"/>
      <c r="W4" s="130" t="s">
        <v>178</v>
      </c>
      <c r="X4" s="130"/>
      <c r="Y4" s="130"/>
      <c r="Z4" s="130"/>
      <c r="AA4" s="130"/>
      <c r="AB4" s="120"/>
      <c r="AC4" s="120"/>
      <c r="AD4" s="120"/>
    </row>
    <row r="5" spans="1:30" s="1" customFormat="1" ht="24.75" customHeight="1" x14ac:dyDescent="0.3">
      <c r="A5" s="642"/>
      <c r="B5" s="642"/>
      <c r="C5" s="642"/>
      <c r="D5" s="642"/>
      <c r="E5" s="642"/>
      <c r="F5" s="642"/>
      <c r="G5" s="646"/>
      <c r="H5" s="646"/>
      <c r="I5" s="646"/>
      <c r="J5" s="646"/>
      <c r="K5" s="646"/>
      <c r="L5" s="646"/>
      <c r="M5" s="646"/>
      <c r="N5" s="646"/>
      <c r="O5" s="646"/>
      <c r="P5" s="646"/>
      <c r="Q5" s="646"/>
      <c r="R5" s="646"/>
      <c r="S5" s="646"/>
      <c r="T5" s="123"/>
      <c r="U5" s="123"/>
      <c r="V5" s="123"/>
      <c r="W5" s="123"/>
      <c r="X5" s="123"/>
      <c r="Y5" s="123"/>
      <c r="Z5" s="123"/>
      <c r="AA5" s="123"/>
      <c r="AB5" s="123"/>
      <c r="AC5" s="123"/>
      <c r="AD5" s="123"/>
    </row>
    <row r="6" spans="1:30" s="1" customFormat="1" ht="24.75" customHeight="1"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123"/>
    </row>
    <row r="7" spans="1:30" s="1" customFormat="1" ht="6" customHeight="1" x14ac:dyDescent="0.3">
      <c r="A7" s="642"/>
      <c r="B7" s="642"/>
      <c r="C7" s="642"/>
      <c r="D7" s="642"/>
      <c r="E7" s="642"/>
      <c r="F7" s="642"/>
      <c r="G7" s="646"/>
      <c r="H7" s="646"/>
      <c r="I7" s="646"/>
      <c r="J7" s="646"/>
      <c r="K7" s="646"/>
      <c r="L7" s="646"/>
      <c r="M7" s="646"/>
      <c r="N7" s="646"/>
      <c r="O7" s="646"/>
      <c r="P7" s="646"/>
      <c r="Q7" s="646"/>
      <c r="R7" s="646"/>
      <c r="S7" s="646"/>
      <c r="T7" s="123"/>
      <c r="U7" s="123"/>
      <c r="V7" s="123"/>
      <c r="W7" s="123"/>
      <c r="X7" s="123"/>
      <c r="Y7" s="123"/>
      <c r="Z7" s="123"/>
      <c r="AA7" s="123"/>
      <c r="AB7" s="123"/>
      <c r="AC7" s="123"/>
      <c r="AD7" s="123"/>
    </row>
    <row r="8" spans="1:30" s="1" customFormat="1" ht="18" customHeight="1"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123"/>
    </row>
    <row r="9" spans="1:30" ht="30.7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c r="AD9" s="120"/>
    </row>
    <row r="10" spans="1:30" ht="44.2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c r="AD10" s="120"/>
    </row>
    <row r="11" spans="1:30" ht="82.5" customHeight="1" x14ac:dyDescent="0.25">
      <c r="A11" s="678"/>
      <c r="B11" s="683"/>
      <c r="C11" s="684"/>
      <c r="D11" s="644" t="s">
        <v>16</v>
      </c>
      <c r="E11" s="644" t="s">
        <v>17</v>
      </c>
      <c r="F11" s="644" t="s">
        <v>18</v>
      </c>
      <c r="G11" s="644" t="s">
        <v>19</v>
      </c>
      <c r="H11" s="644" t="s">
        <v>16</v>
      </c>
      <c r="I11" s="644" t="s">
        <v>17</v>
      </c>
      <c r="J11" s="644" t="s">
        <v>20</v>
      </c>
      <c r="K11" s="644" t="s">
        <v>21</v>
      </c>
      <c r="L11" s="644" t="s">
        <v>16</v>
      </c>
      <c r="M11" s="644" t="s">
        <v>17</v>
      </c>
      <c r="N11" s="644" t="s">
        <v>20</v>
      </c>
      <c r="O11" s="644" t="s">
        <v>21</v>
      </c>
      <c r="P11" s="644" t="s">
        <v>16</v>
      </c>
      <c r="Q11" s="644" t="s">
        <v>17</v>
      </c>
      <c r="R11" s="644" t="s">
        <v>20</v>
      </c>
      <c r="S11" s="644" t="s">
        <v>21</v>
      </c>
      <c r="T11" s="644" t="s">
        <v>16</v>
      </c>
      <c r="U11" s="644" t="s">
        <v>17</v>
      </c>
      <c r="V11" s="644" t="s">
        <v>20</v>
      </c>
      <c r="W11" s="644" t="s">
        <v>21</v>
      </c>
      <c r="X11" s="644" t="s">
        <v>16</v>
      </c>
      <c r="Y11" s="644" t="s">
        <v>17</v>
      </c>
      <c r="Z11" s="644" t="s">
        <v>20</v>
      </c>
      <c r="AA11" s="644" t="s">
        <v>21</v>
      </c>
      <c r="AB11" s="691"/>
      <c r="AC11" s="691"/>
      <c r="AD11" s="120"/>
    </row>
    <row r="12" spans="1:30" ht="22.5" customHeight="1" x14ac:dyDescent="0.25">
      <c r="A12" s="693" t="s">
        <v>22</v>
      </c>
      <c r="B12" s="693" t="s">
        <v>179</v>
      </c>
      <c r="C12" s="643" t="s">
        <v>24</v>
      </c>
      <c r="D12" s="91">
        <v>0</v>
      </c>
      <c r="E12" s="91">
        <v>0</v>
      </c>
      <c r="F12" s="91">
        <v>0</v>
      </c>
      <c r="G12" s="91">
        <v>0</v>
      </c>
      <c r="H12" s="644" t="s">
        <v>180</v>
      </c>
      <c r="I12" s="644" t="s">
        <v>180</v>
      </c>
      <c r="J12" s="644" t="s">
        <v>180</v>
      </c>
      <c r="K12" s="644" t="s">
        <v>180</v>
      </c>
      <c r="L12" s="92">
        <v>2100</v>
      </c>
      <c r="M12" s="92">
        <v>2100</v>
      </c>
      <c r="N12" s="92">
        <v>500</v>
      </c>
      <c r="O12" s="92">
        <v>500</v>
      </c>
      <c r="P12" s="92">
        <v>2300</v>
      </c>
      <c r="Q12" s="92">
        <v>2300</v>
      </c>
      <c r="R12" s="92">
        <v>600</v>
      </c>
      <c r="S12" s="92">
        <v>600</v>
      </c>
      <c r="T12" s="92">
        <v>2500</v>
      </c>
      <c r="U12" s="92">
        <v>2500</v>
      </c>
      <c r="V12" s="92">
        <v>700</v>
      </c>
      <c r="W12" s="92">
        <v>700</v>
      </c>
      <c r="X12" s="92">
        <v>3000</v>
      </c>
      <c r="Y12" s="92">
        <v>3000</v>
      </c>
      <c r="Z12" s="92">
        <v>800</v>
      </c>
      <c r="AA12" s="92">
        <v>800</v>
      </c>
      <c r="AB12" s="857"/>
      <c r="AC12" s="857"/>
      <c r="AD12" s="120"/>
    </row>
    <row r="13" spans="1:30" ht="30" customHeight="1" x14ac:dyDescent="0.25">
      <c r="A13" s="694"/>
      <c r="B13" s="694"/>
      <c r="C13" s="645" t="s">
        <v>25</v>
      </c>
      <c r="D13" s="94">
        <v>0</v>
      </c>
      <c r="E13" s="94">
        <v>0</v>
      </c>
      <c r="F13" s="94">
        <v>0</v>
      </c>
      <c r="G13" s="94">
        <v>0</v>
      </c>
      <c r="H13" s="94">
        <v>2180</v>
      </c>
      <c r="I13" s="94">
        <v>2180</v>
      </c>
      <c r="J13" s="94">
        <v>580</v>
      </c>
      <c r="K13" s="94">
        <v>580</v>
      </c>
      <c r="L13" s="95">
        <v>1161</v>
      </c>
      <c r="M13" s="95">
        <v>1161</v>
      </c>
      <c r="N13" s="95">
        <v>500</v>
      </c>
      <c r="O13" s="95">
        <v>500</v>
      </c>
      <c r="P13" s="95">
        <v>842</v>
      </c>
      <c r="Q13" s="95">
        <v>842</v>
      </c>
      <c r="R13" s="95">
        <v>600</v>
      </c>
      <c r="S13" s="95">
        <v>600</v>
      </c>
      <c r="T13" s="95">
        <v>213</v>
      </c>
      <c r="U13" s="95">
        <v>213</v>
      </c>
      <c r="V13" s="95">
        <v>150</v>
      </c>
      <c r="W13" s="95">
        <v>150</v>
      </c>
      <c r="X13" s="95">
        <v>604</v>
      </c>
      <c r="Y13" s="95">
        <v>604</v>
      </c>
      <c r="Z13" s="95">
        <v>300</v>
      </c>
      <c r="AA13" s="95">
        <v>300</v>
      </c>
      <c r="AB13" s="858" t="s">
        <v>181</v>
      </c>
      <c r="AC13" s="858"/>
      <c r="AD13" s="120"/>
    </row>
    <row r="14" spans="1:30" ht="18.75" customHeight="1" x14ac:dyDescent="0.25">
      <c r="A14" s="693" t="s">
        <v>28</v>
      </c>
      <c r="B14" s="693" t="s">
        <v>182</v>
      </c>
      <c r="C14" s="643" t="s">
        <v>24</v>
      </c>
      <c r="D14" s="94">
        <v>0</v>
      </c>
      <c r="E14" s="94">
        <v>0</v>
      </c>
      <c r="F14" s="94">
        <v>0</v>
      </c>
      <c r="G14" s="94">
        <v>0</v>
      </c>
      <c r="H14" s="644" t="s">
        <v>180</v>
      </c>
      <c r="I14" s="644" t="s">
        <v>180</v>
      </c>
      <c r="J14" s="644" t="s">
        <v>180</v>
      </c>
      <c r="K14" s="644" t="s">
        <v>180</v>
      </c>
      <c r="L14" s="95">
        <v>1600</v>
      </c>
      <c r="M14" s="95">
        <v>1600</v>
      </c>
      <c r="N14" s="95">
        <v>500</v>
      </c>
      <c r="O14" s="95">
        <v>500</v>
      </c>
      <c r="P14" s="95">
        <v>1900</v>
      </c>
      <c r="Q14" s="95">
        <v>1900</v>
      </c>
      <c r="R14" s="95">
        <v>600</v>
      </c>
      <c r="S14" s="95">
        <v>600</v>
      </c>
      <c r="T14" s="95">
        <v>2200</v>
      </c>
      <c r="U14" s="95">
        <v>2200</v>
      </c>
      <c r="V14" s="95">
        <v>700</v>
      </c>
      <c r="W14" s="95">
        <v>700</v>
      </c>
      <c r="X14" s="95">
        <v>2800</v>
      </c>
      <c r="Y14" s="95">
        <v>2800</v>
      </c>
      <c r="Z14" s="95">
        <v>800</v>
      </c>
      <c r="AA14" s="95">
        <v>800</v>
      </c>
      <c r="AB14" s="857"/>
      <c r="AC14" s="857"/>
      <c r="AD14" s="120"/>
    </row>
    <row r="15" spans="1:30" ht="32.25" customHeight="1" x14ac:dyDescent="0.25">
      <c r="A15" s="694"/>
      <c r="B15" s="694"/>
      <c r="C15" s="645" t="s">
        <v>25</v>
      </c>
      <c r="D15" s="95">
        <v>0</v>
      </c>
      <c r="E15" s="95">
        <v>0</v>
      </c>
      <c r="F15" s="95">
        <v>0</v>
      </c>
      <c r="G15" s="95">
        <v>0</v>
      </c>
      <c r="H15" s="95">
        <v>1785</v>
      </c>
      <c r="I15" s="95">
        <v>1785</v>
      </c>
      <c r="J15" s="95">
        <v>580</v>
      </c>
      <c r="K15" s="95">
        <v>580</v>
      </c>
      <c r="L15" s="95">
        <v>1757</v>
      </c>
      <c r="M15" s="95">
        <v>1757</v>
      </c>
      <c r="N15" s="95">
        <v>500</v>
      </c>
      <c r="O15" s="95">
        <v>500</v>
      </c>
      <c r="P15" s="95">
        <v>878</v>
      </c>
      <c r="Q15" s="95">
        <v>878</v>
      </c>
      <c r="R15" s="95">
        <v>600</v>
      </c>
      <c r="S15" s="95">
        <v>600</v>
      </c>
      <c r="T15" s="95">
        <v>206</v>
      </c>
      <c r="U15" s="95">
        <v>206</v>
      </c>
      <c r="V15" s="95">
        <v>150</v>
      </c>
      <c r="W15" s="95">
        <v>150</v>
      </c>
      <c r="X15" s="95">
        <v>346</v>
      </c>
      <c r="Y15" s="95">
        <v>346</v>
      </c>
      <c r="Z15" s="95">
        <v>300</v>
      </c>
      <c r="AA15" s="95">
        <v>300</v>
      </c>
      <c r="AB15" s="858" t="s">
        <v>181</v>
      </c>
      <c r="AC15" s="858"/>
      <c r="AD15" s="120"/>
    </row>
    <row r="16" spans="1:30" ht="3" customHeight="1" x14ac:dyDescent="0.25">
      <c r="A16" s="674" t="s">
        <v>30</v>
      </c>
      <c r="B16" s="674"/>
      <c r="C16" s="674"/>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c r="AD16" s="120"/>
    </row>
    <row r="17" spans="1:30" ht="14.25" customHeight="1" x14ac:dyDescent="0.25">
      <c r="A17" s="675"/>
      <c r="B17" s="675"/>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120"/>
    </row>
    <row r="18" spans="1:30" ht="24.75" customHeight="1" x14ac:dyDescent="0.25">
      <c r="A18" s="676" t="s">
        <v>6</v>
      </c>
      <c r="B18" s="679" t="s">
        <v>31</v>
      </c>
      <c r="C18" s="680"/>
      <c r="D18" s="685" t="s">
        <v>32</v>
      </c>
      <c r="E18" s="686"/>
      <c r="F18" s="686"/>
      <c r="G18" s="687"/>
      <c r="H18" s="673" t="s">
        <v>33</v>
      </c>
      <c r="I18" s="673"/>
      <c r="J18" s="673"/>
      <c r="K18" s="673"/>
      <c r="L18" s="673"/>
      <c r="M18" s="673"/>
      <c r="N18" s="673"/>
      <c r="O18" s="673"/>
      <c r="P18" s="673"/>
      <c r="Q18" s="673"/>
      <c r="R18" s="673"/>
      <c r="S18" s="673"/>
      <c r="T18" s="673"/>
      <c r="U18" s="673"/>
      <c r="V18" s="673"/>
      <c r="W18" s="673"/>
      <c r="X18" s="673"/>
      <c r="Y18" s="673"/>
      <c r="Z18" s="673"/>
      <c r="AA18" s="673"/>
      <c r="AB18" s="691" t="s">
        <v>10</v>
      </c>
      <c r="AC18" s="691"/>
      <c r="AD18" s="120"/>
    </row>
    <row r="19" spans="1:30" ht="38.25" customHeight="1" x14ac:dyDescent="0.25">
      <c r="A19" s="677"/>
      <c r="B19" s="681"/>
      <c r="C19" s="682"/>
      <c r="D19" s="688"/>
      <c r="E19" s="689"/>
      <c r="F19" s="689"/>
      <c r="G19" s="690"/>
      <c r="H19" s="673" t="s">
        <v>11</v>
      </c>
      <c r="I19" s="673"/>
      <c r="J19" s="673"/>
      <c r="K19" s="673"/>
      <c r="L19" s="673" t="s">
        <v>12</v>
      </c>
      <c r="M19" s="673"/>
      <c r="N19" s="673"/>
      <c r="O19" s="673"/>
      <c r="P19" s="673" t="s">
        <v>13</v>
      </c>
      <c r="Q19" s="673"/>
      <c r="R19" s="673"/>
      <c r="S19" s="673"/>
      <c r="T19" s="673" t="s">
        <v>14</v>
      </c>
      <c r="U19" s="673"/>
      <c r="V19" s="673"/>
      <c r="W19" s="673"/>
      <c r="X19" s="673" t="s">
        <v>15</v>
      </c>
      <c r="Y19" s="673"/>
      <c r="Z19" s="673"/>
      <c r="AA19" s="673"/>
      <c r="AB19" s="691"/>
      <c r="AC19" s="691"/>
      <c r="AD19" s="120"/>
    </row>
    <row r="20" spans="1:30" ht="98.25" customHeight="1" x14ac:dyDescent="0.25">
      <c r="A20" s="678"/>
      <c r="B20" s="683"/>
      <c r="C20" s="684"/>
      <c r="D20" s="644" t="s">
        <v>34</v>
      </c>
      <c r="E20" s="644" t="s">
        <v>35</v>
      </c>
      <c r="F20" s="644" t="s">
        <v>36</v>
      </c>
      <c r="G20" s="644" t="s">
        <v>19</v>
      </c>
      <c r="H20" s="644" t="s">
        <v>37</v>
      </c>
      <c r="I20" s="644" t="s">
        <v>35</v>
      </c>
      <c r="J20" s="644" t="s">
        <v>36</v>
      </c>
      <c r="K20" s="644" t="s">
        <v>21</v>
      </c>
      <c r="L20" s="644" t="s">
        <v>37</v>
      </c>
      <c r="M20" s="644" t="s">
        <v>35</v>
      </c>
      <c r="N20" s="644" t="s">
        <v>36</v>
      </c>
      <c r="O20" s="644" t="s">
        <v>21</v>
      </c>
      <c r="P20" s="644" t="s">
        <v>37</v>
      </c>
      <c r="Q20" s="644" t="s">
        <v>35</v>
      </c>
      <c r="R20" s="644" t="s">
        <v>36</v>
      </c>
      <c r="S20" s="644" t="s">
        <v>21</v>
      </c>
      <c r="T20" s="644" t="s">
        <v>37</v>
      </c>
      <c r="U20" s="644" t="s">
        <v>35</v>
      </c>
      <c r="V20" s="644" t="s">
        <v>36</v>
      </c>
      <c r="W20" s="644" t="s">
        <v>21</v>
      </c>
      <c r="X20" s="644" t="s">
        <v>37</v>
      </c>
      <c r="Y20" s="644" t="s">
        <v>35</v>
      </c>
      <c r="Z20" s="644" t="s">
        <v>36</v>
      </c>
      <c r="AA20" s="644" t="s">
        <v>21</v>
      </c>
      <c r="AB20" s="691"/>
      <c r="AC20" s="691"/>
      <c r="AD20" s="120"/>
    </row>
    <row r="21" spans="1:30" ht="36.75" customHeight="1" x14ac:dyDescent="0.25">
      <c r="A21" s="641" t="s">
        <v>22</v>
      </c>
      <c r="B21" s="641" t="s">
        <v>183</v>
      </c>
      <c r="C21" s="643"/>
      <c r="D21" s="9"/>
      <c r="E21" s="9"/>
      <c r="F21" s="9"/>
      <c r="G21" s="9"/>
      <c r="H21" s="9"/>
      <c r="I21" s="9"/>
      <c r="J21" s="9"/>
      <c r="K21" s="9"/>
      <c r="L21" s="9"/>
      <c r="M21" s="9"/>
      <c r="N21" s="9"/>
      <c r="O21" s="9"/>
      <c r="P21" s="9"/>
      <c r="Q21" s="9"/>
      <c r="R21" s="9"/>
      <c r="S21" s="9"/>
      <c r="T21" s="9"/>
      <c r="U21" s="9"/>
      <c r="V21" s="9"/>
      <c r="W21" s="9"/>
      <c r="X21" s="9"/>
      <c r="Y21" s="9"/>
      <c r="Z21" s="36"/>
      <c r="AA21" s="36"/>
      <c r="AB21" s="669"/>
      <c r="AC21" s="669"/>
      <c r="AD21" s="120"/>
    </row>
    <row r="22" spans="1:30" ht="17.25" customHeight="1" x14ac:dyDescent="0.25">
      <c r="A22" s="693" t="s">
        <v>39</v>
      </c>
      <c r="B22" s="693" t="s">
        <v>184</v>
      </c>
      <c r="C22" s="643" t="s">
        <v>24</v>
      </c>
      <c r="D22" s="96">
        <v>197000</v>
      </c>
      <c r="E22" s="97">
        <v>197000</v>
      </c>
      <c r="F22" s="96">
        <v>2100</v>
      </c>
      <c r="G22" s="96">
        <v>2100</v>
      </c>
      <c r="H22" s="96">
        <v>197000</v>
      </c>
      <c r="I22" s="96">
        <v>197000</v>
      </c>
      <c r="J22" s="96">
        <v>2200</v>
      </c>
      <c r="K22" s="96">
        <v>2200</v>
      </c>
      <c r="L22" s="96">
        <v>197000</v>
      </c>
      <c r="M22" s="96">
        <v>197000</v>
      </c>
      <c r="N22" s="96">
        <v>2500</v>
      </c>
      <c r="O22" s="96">
        <v>2500</v>
      </c>
      <c r="P22" s="96">
        <v>197000</v>
      </c>
      <c r="Q22" s="96">
        <v>197000</v>
      </c>
      <c r="R22" s="96">
        <v>2500</v>
      </c>
      <c r="S22" s="96">
        <v>2500</v>
      </c>
      <c r="T22" s="96">
        <v>197000</v>
      </c>
      <c r="U22" s="96">
        <v>197000</v>
      </c>
      <c r="V22" s="96">
        <v>2600</v>
      </c>
      <c r="W22" s="96">
        <v>2600</v>
      </c>
      <c r="X22" s="96">
        <v>197000</v>
      </c>
      <c r="Y22" s="96">
        <v>197000</v>
      </c>
      <c r="Z22" s="96">
        <v>2700</v>
      </c>
      <c r="AA22" s="96">
        <v>2700</v>
      </c>
      <c r="AB22" s="669"/>
      <c r="AC22" s="669"/>
      <c r="AD22" s="120"/>
    </row>
    <row r="23" spans="1:30" ht="21.75" customHeight="1" x14ac:dyDescent="0.25">
      <c r="A23" s="694"/>
      <c r="B23" s="694"/>
      <c r="C23" s="645" t="s">
        <v>25</v>
      </c>
      <c r="D23" s="96">
        <v>197000</v>
      </c>
      <c r="E23" s="97">
        <v>197000</v>
      </c>
      <c r="F23" s="96">
        <v>2100</v>
      </c>
      <c r="G23" s="96">
        <v>2100</v>
      </c>
      <c r="H23" s="98">
        <v>199200</v>
      </c>
      <c r="I23" s="98">
        <v>199200</v>
      </c>
      <c r="J23" s="98">
        <v>2350</v>
      </c>
      <c r="K23" s="98">
        <v>2350</v>
      </c>
      <c r="L23" s="98">
        <v>209000</v>
      </c>
      <c r="M23" s="98">
        <v>209000</v>
      </c>
      <c r="N23" s="98">
        <v>2800</v>
      </c>
      <c r="O23" s="98">
        <v>2800</v>
      </c>
      <c r="P23" s="98">
        <v>233000</v>
      </c>
      <c r="Q23" s="98">
        <v>233000</v>
      </c>
      <c r="R23" s="98">
        <v>3400</v>
      </c>
      <c r="S23" s="98">
        <v>3400</v>
      </c>
      <c r="T23" s="98">
        <v>238500</v>
      </c>
      <c r="U23" s="98">
        <v>238500</v>
      </c>
      <c r="V23" s="98">
        <v>3600</v>
      </c>
      <c r="W23" s="98">
        <v>3600</v>
      </c>
      <c r="X23" s="98">
        <v>186580</v>
      </c>
      <c r="Y23" s="98">
        <v>186580</v>
      </c>
      <c r="Z23" s="98">
        <v>4100</v>
      </c>
      <c r="AA23" s="98">
        <v>4100</v>
      </c>
      <c r="AB23" s="857"/>
      <c r="AC23" s="857"/>
      <c r="AD23" s="120"/>
    </row>
    <row r="24" spans="1:30" ht="28.5" customHeight="1" x14ac:dyDescent="0.25">
      <c r="A24" s="121"/>
      <c r="B24" s="121" t="s">
        <v>43</v>
      </c>
      <c r="C24" s="859" t="s">
        <v>864</v>
      </c>
      <c r="D24" s="860"/>
      <c r="E24" s="860"/>
      <c r="F24" s="860"/>
      <c r="G24" s="860"/>
      <c r="H24" s="860"/>
      <c r="I24" s="860"/>
      <c r="J24" s="860"/>
      <c r="K24" s="860"/>
      <c r="L24" s="860"/>
      <c r="M24" s="860"/>
      <c r="N24" s="860"/>
      <c r="O24" s="860"/>
      <c r="P24" s="860"/>
      <c r="Q24" s="860"/>
      <c r="R24" s="860"/>
      <c r="S24" s="860"/>
      <c r="T24" s="860"/>
      <c r="U24" s="860"/>
      <c r="V24" s="860"/>
      <c r="W24" s="860"/>
      <c r="X24" s="860"/>
      <c r="Y24" s="860"/>
      <c r="Z24" s="860"/>
      <c r="AA24" s="860"/>
      <c r="AB24" s="120"/>
      <c r="AC24" s="120"/>
      <c r="AD24" s="120"/>
    </row>
    <row r="25" spans="1:30" ht="29.25" customHeight="1" x14ac:dyDescent="0.25">
      <c r="A25" s="124" t="s">
        <v>44</v>
      </c>
      <c r="B25" s="668" t="s">
        <v>45</v>
      </c>
      <c r="C25" s="668"/>
      <c r="D25" s="668"/>
      <c r="E25" s="668"/>
      <c r="F25" s="668"/>
      <c r="G25" s="668"/>
      <c r="H25" s="668"/>
      <c r="I25" s="668"/>
      <c r="J25" s="668"/>
      <c r="K25" s="668"/>
      <c r="L25" s="668"/>
      <c r="M25" s="668"/>
      <c r="N25" s="668"/>
      <c r="O25" s="668"/>
      <c r="P25" s="668"/>
      <c r="Q25" s="668"/>
      <c r="R25" s="668"/>
      <c r="S25" s="668"/>
      <c r="T25" s="120"/>
      <c r="U25" s="120"/>
      <c r="V25" s="120"/>
      <c r="W25" s="120"/>
      <c r="X25" s="120"/>
      <c r="Y25" s="120"/>
      <c r="Z25" s="120"/>
      <c r="AA25" s="120"/>
      <c r="AB25" s="120"/>
      <c r="AC25" s="120"/>
      <c r="AD25" s="120"/>
    </row>
    <row r="26" spans="1:30" ht="28.5" customHeight="1" x14ac:dyDescent="0.25">
      <c r="A26" s="124" t="s">
        <v>46</v>
      </c>
      <c r="B26" s="668" t="s">
        <v>47</v>
      </c>
      <c r="C26" s="668"/>
      <c r="D26" s="668"/>
      <c r="E26" s="668"/>
      <c r="F26" s="668"/>
      <c r="G26" s="668"/>
      <c r="H26" s="668"/>
      <c r="I26" s="668"/>
      <c r="J26" s="668"/>
      <c r="K26" s="668"/>
      <c r="L26" s="668"/>
      <c r="M26" s="668"/>
      <c r="N26" s="668"/>
      <c r="O26" s="668"/>
      <c r="P26" s="668"/>
      <c r="Q26" s="668"/>
      <c r="R26" s="668"/>
      <c r="S26" s="668"/>
      <c r="T26" s="120"/>
      <c r="U26" s="120"/>
      <c r="V26" s="120"/>
      <c r="W26" s="120"/>
      <c r="X26" s="120"/>
      <c r="Y26" s="120"/>
      <c r="Z26" s="120"/>
      <c r="AA26" s="120"/>
      <c r="AB26" s="120"/>
      <c r="AC26" s="120"/>
      <c r="AD26" s="120"/>
    </row>
    <row r="27" spans="1:30" ht="20.25" customHeight="1" x14ac:dyDescent="0.25">
      <c r="A27" s="120"/>
      <c r="B27" s="668" t="s">
        <v>48</v>
      </c>
      <c r="C27" s="668"/>
      <c r="D27" s="668"/>
      <c r="E27" s="668"/>
      <c r="F27" s="668"/>
      <c r="G27" s="668"/>
      <c r="H27" s="668"/>
      <c r="I27" s="668"/>
      <c r="J27" s="668"/>
      <c r="K27" s="668"/>
      <c r="L27" s="668"/>
      <c r="M27" s="668"/>
      <c r="N27" s="668"/>
      <c r="O27" s="668"/>
      <c r="P27" s="668"/>
      <c r="Q27" s="668"/>
      <c r="R27" s="668"/>
      <c r="S27" s="668"/>
      <c r="T27" s="120"/>
      <c r="U27" s="120"/>
      <c r="V27" s="120"/>
      <c r="W27" s="120"/>
      <c r="X27" s="120"/>
      <c r="Y27" s="120"/>
      <c r="Z27" s="120"/>
      <c r="AA27" s="120"/>
      <c r="AB27" s="120"/>
      <c r="AC27" s="120"/>
      <c r="AD27" s="120"/>
    </row>
    <row r="28" spans="1:30" ht="19.5" customHeight="1" x14ac:dyDescent="0.25">
      <c r="A28" s="120"/>
      <c r="B28" s="668" t="s">
        <v>49</v>
      </c>
      <c r="C28" s="668"/>
      <c r="D28" s="668"/>
      <c r="E28" s="668"/>
      <c r="F28" s="668"/>
      <c r="G28" s="668"/>
      <c r="H28" s="668"/>
      <c r="I28" s="668"/>
      <c r="J28" s="668"/>
      <c r="K28" s="668"/>
      <c r="L28" s="668"/>
      <c r="M28" s="668"/>
      <c r="N28" s="668"/>
      <c r="O28" s="668"/>
      <c r="P28" s="668"/>
      <c r="Q28" s="668"/>
      <c r="R28" s="668"/>
      <c r="S28" s="668"/>
      <c r="T28" s="120"/>
      <c r="U28" s="120"/>
      <c r="V28" s="120"/>
      <c r="W28" s="120"/>
      <c r="X28" s="120"/>
      <c r="Y28" s="120"/>
      <c r="Z28" s="120"/>
      <c r="AA28" s="120"/>
      <c r="AB28" s="120"/>
      <c r="AC28" s="120"/>
      <c r="AD28" s="120"/>
    </row>
    <row r="29" spans="1:30" ht="28.5" customHeight="1" x14ac:dyDescent="0.25">
      <c r="A29" s="120"/>
      <c r="B29" s="668" t="s">
        <v>50</v>
      </c>
      <c r="C29" s="668"/>
      <c r="D29" s="668"/>
      <c r="E29" s="668"/>
      <c r="F29" s="668"/>
      <c r="G29" s="668"/>
      <c r="H29" s="668"/>
      <c r="I29" s="668"/>
      <c r="J29" s="668"/>
      <c r="K29" s="668"/>
      <c r="L29" s="668"/>
      <c r="M29" s="668"/>
      <c r="N29" s="668"/>
      <c r="O29" s="668"/>
      <c r="P29" s="668"/>
      <c r="Q29" s="668"/>
      <c r="R29" s="668"/>
      <c r="S29" s="668"/>
      <c r="T29" s="120"/>
      <c r="U29" s="120"/>
      <c r="V29" s="120"/>
      <c r="W29" s="120"/>
      <c r="X29" s="120"/>
      <c r="Y29" s="120"/>
      <c r="Z29" s="120"/>
      <c r="AA29" s="120"/>
      <c r="AB29" s="120"/>
      <c r="AC29" s="120"/>
      <c r="AD29" s="120"/>
    </row>
    <row r="30" spans="1:30" ht="29.25" customHeight="1" x14ac:dyDescent="0.25">
      <c r="A30" s="120"/>
      <c r="B30" s="668" t="s">
        <v>51</v>
      </c>
      <c r="C30" s="668"/>
      <c r="D30" s="668"/>
      <c r="E30" s="668"/>
      <c r="F30" s="668"/>
      <c r="G30" s="668"/>
      <c r="H30" s="668"/>
      <c r="I30" s="668"/>
      <c r="J30" s="668"/>
      <c r="K30" s="668"/>
      <c r="L30" s="668"/>
      <c r="M30" s="668"/>
      <c r="N30" s="668"/>
      <c r="O30" s="668"/>
      <c r="P30" s="668"/>
      <c r="Q30" s="668"/>
      <c r="R30" s="668"/>
      <c r="S30" s="668"/>
      <c r="T30" s="120"/>
      <c r="U30" s="120"/>
      <c r="V30" s="120"/>
      <c r="W30" s="120"/>
      <c r="X30" s="120"/>
      <c r="Y30" s="120"/>
      <c r="Z30" s="120"/>
      <c r="AA30" s="120"/>
      <c r="AB30" s="120"/>
      <c r="AC30" s="120"/>
      <c r="AD30" s="120"/>
    </row>
    <row r="31" spans="1:30" ht="90" customHeight="1" x14ac:dyDescent="0.25">
      <c r="A31" s="120"/>
      <c r="B31" s="668" t="s">
        <v>52</v>
      </c>
      <c r="C31" s="668"/>
      <c r="D31" s="668"/>
      <c r="E31" s="668"/>
      <c r="F31" s="668"/>
      <c r="G31" s="668"/>
      <c r="H31" s="668"/>
      <c r="I31" s="668"/>
      <c r="J31" s="668"/>
      <c r="K31" s="668"/>
      <c r="L31" s="668"/>
      <c r="M31" s="668"/>
      <c r="N31" s="668"/>
      <c r="O31" s="668"/>
      <c r="P31" s="668"/>
      <c r="Q31" s="668"/>
      <c r="R31" s="668"/>
      <c r="S31" s="668"/>
      <c r="T31" s="120"/>
      <c r="U31" s="120"/>
      <c r="V31" s="120"/>
      <c r="W31" s="120"/>
      <c r="X31" s="120"/>
      <c r="Y31" s="120"/>
      <c r="Z31" s="120"/>
      <c r="AA31" s="120"/>
      <c r="AB31" s="120"/>
      <c r="AC31" s="120"/>
      <c r="AD31" s="120"/>
    </row>
    <row r="32" spans="1:30" x14ac:dyDescent="0.25">
      <c r="A32" s="120"/>
      <c r="B32" s="648" t="s">
        <v>865</v>
      </c>
      <c r="C32" s="648" t="s">
        <v>866</v>
      </c>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row>
    <row r="33" spans="1:30" x14ac:dyDescent="0.25">
      <c r="A33" s="120"/>
      <c r="B33" s="115"/>
      <c r="C33" s="649" t="s">
        <v>867</v>
      </c>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row>
    <row r="34" spans="1:30" x14ac:dyDescent="0.25">
      <c r="A34" s="120"/>
      <c r="B34" s="115"/>
      <c r="C34" s="115"/>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row>
    <row r="35" spans="1:30" x14ac:dyDescent="0.2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sheetData>
  <mergeCells count="48">
    <mergeCell ref="B30:S30"/>
    <mergeCell ref="B31:S31"/>
    <mergeCell ref="C24:AA24"/>
    <mergeCell ref="B25:S25"/>
    <mergeCell ref="B26:S26"/>
    <mergeCell ref="B27:S27"/>
    <mergeCell ref="B28:S28"/>
    <mergeCell ref="B29:S29"/>
    <mergeCell ref="AB21:AC21"/>
    <mergeCell ref="A22:A23"/>
    <mergeCell ref="B22:B23"/>
    <mergeCell ref="AB22:AC22"/>
    <mergeCell ref="AB23:AC23"/>
    <mergeCell ref="A16:AC17"/>
    <mergeCell ref="A18:A20"/>
    <mergeCell ref="B18:C20"/>
    <mergeCell ref="D18:G19"/>
    <mergeCell ref="H18:AA18"/>
    <mergeCell ref="AB18:AC20"/>
    <mergeCell ref="H19:K19"/>
    <mergeCell ref="L19:O19"/>
    <mergeCell ref="P19:S19"/>
    <mergeCell ref="T19:W19"/>
    <mergeCell ref="X19:AA19"/>
    <mergeCell ref="A12:A13"/>
    <mergeCell ref="B12:B13"/>
    <mergeCell ref="AB12:AC12"/>
    <mergeCell ref="AB13:AC13"/>
    <mergeCell ref="A14:A15"/>
    <mergeCell ref="B14:B15"/>
    <mergeCell ref="AB14:AC14"/>
    <mergeCell ref="AB15:AC15"/>
    <mergeCell ref="A9:A11"/>
    <mergeCell ref="B9:C11"/>
    <mergeCell ref="D9:G10"/>
    <mergeCell ref="H9:AA9"/>
    <mergeCell ref="AB9:AC11"/>
    <mergeCell ref="H10:K10"/>
    <mergeCell ref="L10:O10"/>
    <mergeCell ref="P10:S10"/>
    <mergeCell ref="T10:W10"/>
    <mergeCell ref="X10:AA10"/>
    <mergeCell ref="A8:AC8"/>
    <mergeCell ref="V1:AC1"/>
    <mergeCell ref="A2:F2"/>
    <mergeCell ref="G2:S2"/>
    <mergeCell ref="L4:V4"/>
    <mergeCell ref="A6:AC6"/>
  </mergeCells>
  <hyperlinks>
    <hyperlink ref="C33" r:id="rId1"/>
  </hyperlinks>
  <pageMargins left="0.7" right="0.7" top="0.75" bottom="0.75" header="0.3" footer="0.3"/>
  <pageSetup paperSize="9" scale="32"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6"/>
  <sheetViews>
    <sheetView view="pageBreakPreview" zoomScale="60" zoomScaleNormal="100" workbookViewId="0">
      <selection activeCell="T75" sqref="T75"/>
    </sheetView>
  </sheetViews>
  <sheetFormatPr defaultRowHeight="15" x14ac:dyDescent="0.25"/>
  <cols>
    <col min="2" max="2" width="31.140625" customWidth="1"/>
    <col min="28" max="28" width="23.5703125" customWidth="1"/>
    <col min="29" max="29" width="22.85546875" customWidth="1"/>
  </cols>
  <sheetData>
    <row r="1" spans="1:29" x14ac:dyDescent="0.25">
      <c r="A1" s="120"/>
      <c r="B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row>
    <row r="2" spans="1:29" ht="50.25" customHeight="1" x14ac:dyDescent="0.3">
      <c r="A2" s="698" t="s">
        <v>1</v>
      </c>
      <c r="B2" s="698"/>
      <c r="C2" s="698"/>
      <c r="D2" s="698"/>
      <c r="E2" s="698"/>
      <c r="F2" s="698"/>
      <c r="G2" s="699" t="s">
        <v>715</v>
      </c>
      <c r="H2" s="699"/>
      <c r="I2" s="699"/>
      <c r="J2" s="699"/>
      <c r="K2" s="699"/>
      <c r="L2" s="699"/>
      <c r="M2" s="699"/>
      <c r="N2" s="699"/>
      <c r="O2" s="699"/>
      <c r="P2" s="699"/>
      <c r="Q2" s="699"/>
      <c r="R2" s="699"/>
      <c r="S2" s="699"/>
      <c r="T2" s="123"/>
      <c r="U2" s="123"/>
      <c r="V2" s="123"/>
      <c r="W2" s="123"/>
      <c r="X2" s="123"/>
      <c r="Y2" s="123"/>
      <c r="Z2" s="123"/>
      <c r="AA2" s="123"/>
      <c r="AB2" s="123"/>
      <c r="AC2" s="123"/>
    </row>
    <row r="3" spans="1:29" ht="18.75" x14ac:dyDescent="0.3">
      <c r="A3" s="575"/>
      <c r="B3" s="575"/>
      <c r="C3" s="575"/>
      <c r="D3" s="575"/>
      <c r="E3" s="575"/>
      <c r="F3" s="575"/>
      <c r="G3" s="129"/>
      <c r="H3" s="129"/>
      <c r="I3" s="129"/>
      <c r="J3" s="129"/>
      <c r="K3" s="129"/>
      <c r="L3" s="129"/>
      <c r="M3" s="129"/>
      <c r="N3" s="129"/>
      <c r="O3" s="129"/>
      <c r="P3" s="129"/>
      <c r="Q3" s="129"/>
      <c r="R3" s="129"/>
      <c r="S3" s="129"/>
      <c r="T3" s="123"/>
      <c r="U3" s="123"/>
      <c r="V3" s="123"/>
      <c r="W3" s="123"/>
      <c r="X3" s="123"/>
      <c r="Y3" s="123"/>
      <c r="Z3" s="123"/>
      <c r="AA3" s="123"/>
      <c r="AB3" s="123"/>
      <c r="AC3" s="123"/>
    </row>
    <row r="4" spans="1:29" ht="15.75" x14ac:dyDescent="0.25">
      <c r="A4" s="120"/>
      <c r="B4" s="120"/>
      <c r="C4" s="120"/>
      <c r="D4" s="120"/>
      <c r="E4" s="120"/>
      <c r="F4" s="120"/>
      <c r="G4" s="120"/>
      <c r="H4" s="120"/>
      <c r="I4" s="120"/>
      <c r="J4" s="120"/>
      <c r="K4" s="120"/>
      <c r="L4" s="700" t="s">
        <v>3</v>
      </c>
      <c r="M4" s="700"/>
      <c r="N4" s="700"/>
      <c r="O4" s="700"/>
      <c r="P4" s="700"/>
      <c r="Q4" s="700"/>
      <c r="R4" s="700"/>
      <c r="S4" s="700"/>
      <c r="T4" s="700"/>
      <c r="U4" s="700"/>
      <c r="V4" s="700"/>
      <c r="W4" s="130"/>
      <c r="X4" s="130"/>
      <c r="Y4" s="130"/>
      <c r="Z4" s="130"/>
      <c r="AA4" s="130"/>
      <c r="AB4" s="120"/>
      <c r="AC4" s="120"/>
    </row>
    <row r="5" spans="1:29" ht="18.75" x14ac:dyDescent="0.3">
      <c r="A5" s="575"/>
      <c r="B5" s="575"/>
      <c r="C5" s="575"/>
      <c r="D5" s="575"/>
      <c r="E5" s="575"/>
      <c r="F5" s="575"/>
      <c r="G5" s="129"/>
      <c r="H5" s="129"/>
      <c r="I5" s="129"/>
      <c r="J5" s="129"/>
      <c r="K5" s="129"/>
      <c r="L5" s="129"/>
      <c r="M5" s="129"/>
      <c r="N5" s="129"/>
      <c r="O5" s="129"/>
      <c r="P5" s="129"/>
      <c r="Q5" s="129"/>
      <c r="R5" s="129"/>
      <c r="S5" s="129"/>
      <c r="T5" s="123"/>
      <c r="U5" s="123"/>
      <c r="V5" s="123"/>
      <c r="W5" s="123"/>
      <c r="X5" s="123"/>
      <c r="Y5" s="123"/>
      <c r="Z5" s="123"/>
      <c r="AA5" s="123"/>
      <c r="AB5" s="123"/>
      <c r="AC5" s="123"/>
    </row>
    <row r="6" spans="1:29" ht="18.75" x14ac:dyDescent="0.25">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8.75" x14ac:dyDescent="0.3">
      <c r="A7" s="575"/>
      <c r="B7" s="575"/>
      <c r="C7" s="575"/>
      <c r="D7" s="575"/>
      <c r="E7" s="575"/>
      <c r="F7" s="575"/>
      <c r="G7" s="129"/>
      <c r="H7" s="129"/>
      <c r="I7" s="129"/>
      <c r="J7" s="129"/>
      <c r="K7" s="129"/>
      <c r="L7" s="129"/>
      <c r="M7" s="129"/>
      <c r="N7" s="129"/>
      <c r="O7" s="129"/>
      <c r="P7" s="129"/>
      <c r="Q7" s="129"/>
      <c r="R7" s="129"/>
      <c r="S7" s="129"/>
      <c r="T7" s="123"/>
      <c r="U7" s="123"/>
      <c r="V7" s="123"/>
      <c r="W7" s="123"/>
      <c r="X7" s="123"/>
      <c r="Y7" s="123"/>
      <c r="Z7" s="123"/>
      <c r="AA7" s="123"/>
      <c r="AB7" s="123"/>
      <c r="AC7" s="123"/>
    </row>
    <row r="8" spans="1:29" ht="15.75" x14ac:dyDescent="0.25">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ht="30" customHeight="1" x14ac:dyDescent="0.25">
      <c r="A10" s="677"/>
      <c r="B10" s="681"/>
      <c r="C10" s="682"/>
      <c r="D10" s="688"/>
      <c r="E10" s="689"/>
      <c r="F10" s="689"/>
      <c r="G10" s="690"/>
      <c r="H10" s="673" t="s">
        <v>716</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row>
    <row r="11" spans="1:29" ht="62.25" x14ac:dyDescent="0.25">
      <c r="A11" s="678"/>
      <c r="B11" s="683"/>
      <c r="C11" s="684"/>
      <c r="D11" s="579" t="s">
        <v>16</v>
      </c>
      <c r="E11" s="579" t="s">
        <v>17</v>
      </c>
      <c r="F11" s="579" t="s">
        <v>18</v>
      </c>
      <c r="G11" s="579" t="s">
        <v>19</v>
      </c>
      <c r="H11" s="579" t="s">
        <v>16</v>
      </c>
      <c r="I11" s="579" t="s">
        <v>17</v>
      </c>
      <c r="J11" s="579" t="s">
        <v>20</v>
      </c>
      <c r="K11" s="579" t="s">
        <v>21</v>
      </c>
      <c r="L11" s="579" t="s">
        <v>16</v>
      </c>
      <c r="M11" s="579" t="s">
        <v>17</v>
      </c>
      <c r="N11" s="579" t="s">
        <v>20</v>
      </c>
      <c r="O11" s="579" t="s">
        <v>21</v>
      </c>
      <c r="P11" s="579" t="s">
        <v>16</v>
      </c>
      <c r="Q11" s="579" t="s">
        <v>17</v>
      </c>
      <c r="R11" s="579" t="s">
        <v>20</v>
      </c>
      <c r="S11" s="579" t="s">
        <v>21</v>
      </c>
      <c r="T11" s="579" t="s">
        <v>16</v>
      </c>
      <c r="U11" s="579" t="s">
        <v>17</v>
      </c>
      <c r="V11" s="579" t="s">
        <v>20</v>
      </c>
      <c r="W11" s="579" t="s">
        <v>21</v>
      </c>
      <c r="X11" s="579" t="s">
        <v>16</v>
      </c>
      <c r="Y11" s="579" t="s">
        <v>17</v>
      </c>
      <c r="Z11" s="579" t="s">
        <v>20</v>
      </c>
      <c r="AA11" s="579" t="s">
        <v>21</v>
      </c>
      <c r="AB11" s="691"/>
      <c r="AC11" s="691"/>
    </row>
    <row r="12" spans="1:29" x14ac:dyDescent="0.25">
      <c r="A12" s="670" t="s">
        <v>22</v>
      </c>
      <c r="B12" s="861" t="s">
        <v>717</v>
      </c>
      <c r="C12" s="578" t="s">
        <v>24</v>
      </c>
      <c r="D12" s="48"/>
      <c r="E12" s="48"/>
      <c r="F12" s="48"/>
      <c r="G12" s="48"/>
      <c r="H12" s="581">
        <v>515</v>
      </c>
      <c r="I12" s="581">
        <v>10300</v>
      </c>
      <c r="J12" s="581">
        <v>515</v>
      </c>
      <c r="K12" s="581">
        <v>10300</v>
      </c>
      <c r="L12" s="582">
        <v>1030</v>
      </c>
      <c r="M12" s="582">
        <v>10300</v>
      </c>
      <c r="N12" s="582">
        <v>1030</v>
      </c>
      <c r="O12" s="582">
        <v>10300</v>
      </c>
      <c r="P12" s="582">
        <v>1545</v>
      </c>
      <c r="Q12" s="582">
        <v>10300</v>
      </c>
      <c r="R12" s="582">
        <v>1545</v>
      </c>
      <c r="S12" s="582">
        <v>10300</v>
      </c>
      <c r="T12" s="582">
        <v>2060</v>
      </c>
      <c r="U12" s="582">
        <v>10300</v>
      </c>
      <c r="V12" s="582">
        <v>2060</v>
      </c>
      <c r="W12" s="582">
        <v>10300</v>
      </c>
      <c r="X12" s="582">
        <v>2575</v>
      </c>
      <c r="Y12" s="582">
        <v>10300</v>
      </c>
      <c r="Z12" s="582">
        <v>2575</v>
      </c>
      <c r="AA12" s="582">
        <v>10300</v>
      </c>
      <c r="AB12" s="864" t="s">
        <v>718</v>
      </c>
      <c r="AC12" s="865"/>
    </row>
    <row r="13" spans="1:29" ht="16.5" customHeight="1" x14ac:dyDescent="0.25">
      <c r="A13" s="671"/>
      <c r="B13" s="862"/>
      <c r="C13" s="578" t="s">
        <v>25</v>
      </c>
      <c r="D13" s="582">
        <v>0</v>
      </c>
      <c r="E13" s="582">
        <v>10258</v>
      </c>
      <c r="F13" s="582">
        <v>0</v>
      </c>
      <c r="G13" s="582">
        <v>10258</v>
      </c>
      <c r="H13" s="583">
        <v>19</v>
      </c>
      <c r="I13" s="583">
        <v>236</v>
      </c>
      <c r="J13" s="583">
        <v>2</v>
      </c>
      <c r="K13" s="583">
        <v>30</v>
      </c>
      <c r="L13" s="582"/>
      <c r="M13" s="582"/>
      <c r="N13" s="582"/>
      <c r="O13" s="582"/>
      <c r="P13" s="582"/>
      <c r="Q13" s="582"/>
      <c r="R13" s="582"/>
      <c r="S13" s="582"/>
      <c r="T13" s="582"/>
      <c r="U13" s="582"/>
      <c r="V13" s="582"/>
      <c r="W13" s="582"/>
      <c r="X13" s="582"/>
      <c r="Y13" s="582"/>
      <c r="Z13" s="582"/>
      <c r="AA13" s="582"/>
      <c r="AB13" s="866"/>
      <c r="AC13" s="867"/>
    </row>
    <row r="14" spans="1:29" x14ac:dyDescent="0.25">
      <c r="A14" s="670" t="s">
        <v>28</v>
      </c>
      <c r="B14" s="861" t="s">
        <v>719</v>
      </c>
      <c r="C14" s="578" t="s">
        <v>24</v>
      </c>
      <c r="D14" s="9"/>
      <c r="E14" s="9"/>
      <c r="F14" s="9"/>
      <c r="G14" s="9"/>
      <c r="H14" s="581">
        <v>7.5</v>
      </c>
      <c r="I14" s="581">
        <v>150</v>
      </c>
      <c r="J14" s="581">
        <v>7.5</v>
      </c>
      <c r="K14" s="581">
        <v>150</v>
      </c>
      <c r="L14" s="582">
        <v>15</v>
      </c>
      <c r="M14" s="582">
        <v>150</v>
      </c>
      <c r="N14" s="582">
        <v>15</v>
      </c>
      <c r="O14" s="582">
        <v>150</v>
      </c>
      <c r="P14" s="582">
        <v>22.5</v>
      </c>
      <c r="Q14" s="582">
        <v>150</v>
      </c>
      <c r="R14" s="582">
        <v>22.5</v>
      </c>
      <c r="S14" s="582">
        <v>150</v>
      </c>
      <c r="T14" s="582">
        <v>30</v>
      </c>
      <c r="U14" s="582">
        <v>150</v>
      </c>
      <c r="V14" s="582">
        <v>30</v>
      </c>
      <c r="W14" s="582">
        <v>150</v>
      </c>
      <c r="X14" s="582">
        <v>37.5</v>
      </c>
      <c r="Y14" s="582">
        <v>150</v>
      </c>
      <c r="Z14" s="582">
        <v>37.5</v>
      </c>
      <c r="AA14" s="582">
        <v>150</v>
      </c>
      <c r="AB14" s="863"/>
      <c r="AC14" s="863"/>
    </row>
    <row r="15" spans="1:29" ht="25.5" x14ac:dyDescent="0.25">
      <c r="A15" s="671"/>
      <c r="B15" s="862"/>
      <c r="C15" s="578" t="s">
        <v>25</v>
      </c>
      <c r="D15" s="582">
        <v>0</v>
      </c>
      <c r="E15" s="582">
        <v>110</v>
      </c>
      <c r="F15" s="582">
        <v>0</v>
      </c>
      <c r="G15" s="582">
        <v>110</v>
      </c>
      <c r="H15" s="583">
        <v>2</v>
      </c>
      <c r="I15" s="583">
        <v>100</v>
      </c>
      <c r="J15" s="583">
        <v>2</v>
      </c>
      <c r="K15" s="583">
        <v>100</v>
      </c>
      <c r="L15" s="582"/>
      <c r="M15" s="582"/>
      <c r="N15" s="582"/>
      <c r="O15" s="582"/>
      <c r="P15" s="582"/>
      <c r="Q15" s="582"/>
      <c r="R15" s="582"/>
      <c r="S15" s="582"/>
      <c r="T15" s="582"/>
      <c r="U15" s="582"/>
      <c r="V15" s="582"/>
      <c r="W15" s="582"/>
      <c r="X15" s="582"/>
      <c r="Y15" s="582"/>
      <c r="Z15" s="582"/>
      <c r="AA15" s="582"/>
      <c r="AB15" s="863" t="s">
        <v>720</v>
      </c>
      <c r="AC15" s="863"/>
    </row>
    <row r="16" spans="1:29" x14ac:dyDescent="0.25">
      <c r="A16" s="670" t="s">
        <v>74</v>
      </c>
      <c r="B16" s="861" t="s">
        <v>721</v>
      </c>
      <c r="C16" s="578" t="s">
        <v>24</v>
      </c>
      <c r="D16" s="9"/>
      <c r="E16" s="9"/>
      <c r="F16" s="9"/>
      <c r="G16" s="9"/>
      <c r="H16" s="581">
        <v>2.5</v>
      </c>
      <c r="I16" s="581">
        <v>50</v>
      </c>
      <c r="J16" s="581">
        <v>2.5</v>
      </c>
      <c r="K16" s="581">
        <v>50</v>
      </c>
      <c r="L16" s="582">
        <v>5</v>
      </c>
      <c r="M16" s="582">
        <v>50</v>
      </c>
      <c r="N16" s="582">
        <v>5</v>
      </c>
      <c r="O16" s="582">
        <v>50</v>
      </c>
      <c r="P16" s="582">
        <v>7.5</v>
      </c>
      <c r="Q16" s="582">
        <v>50</v>
      </c>
      <c r="R16" s="582">
        <v>7.5</v>
      </c>
      <c r="S16" s="582">
        <v>50</v>
      </c>
      <c r="T16" s="582">
        <v>10</v>
      </c>
      <c r="U16" s="582">
        <v>50</v>
      </c>
      <c r="V16" s="582">
        <v>10</v>
      </c>
      <c r="W16" s="582">
        <v>50</v>
      </c>
      <c r="X16" s="582">
        <v>12.5</v>
      </c>
      <c r="Y16" s="582">
        <v>50</v>
      </c>
      <c r="Z16" s="582">
        <v>12.5</v>
      </c>
      <c r="AA16" s="582">
        <v>50</v>
      </c>
      <c r="AB16" s="863"/>
      <c r="AC16" s="863"/>
    </row>
    <row r="17" spans="1:29" ht="25.5" x14ac:dyDescent="0.25">
      <c r="A17" s="671"/>
      <c r="B17" s="862"/>
      <c r="C17" s="578" t="s">
        <v>25</v>
      </c>
      <c r="D17" s="582">
        <v>0</v>
      </c>
      <c r="E17" s="582">
        <v>50</v>
      </c>
      <c r="F17" s="582">
        <v>0</v>
      </c>
      <c r="G17" s="582">
        <v>50</v>
      </c>
      <c r="H17" s="583">
        <v>2</v>
      </c>
      <c r="I17" s="583">
        <v>2</v>
      </c>
      <c r="J17" s="583">
        <v>1</v>
      </c>
      <c r="K17" s="583">
        <v>1</v>
      </c>
      <c r="L17" s="582"/>
      <c r="M17" s="582"/>
      <c r="N17" s="582"/>
      <c r="O17" s="582"/>
      <c r="P17" s="582"/>
      <c r="Q17" s="582"/>
      <c r="R17" s="582"/>
      <c r="S17" s="582"/>
      <c r="T17" s="582"/>
      <c r="U17" s="582"/>
      <c r="V17" s="582"/>
      <c r="W17" s="582"/>
      <c r="X17" s="582"/>
      <c r="Y17" s="582"/>
      <c r="Z17" s="582"/>
      <c r="AA17" s="582"/>
      <c r="AB17" s="863" t="s">
        <v>722</v>
      </c>
      <c r="AC17" s="863"/>
    </row>
    <row r="18" spans="1:29" x14ac:dyDescent="0.25">
      <c r="A18" s="670" t="s">
        <v>92</v>
      </c>
      <c r="B18" s="861" t="s">
        <v>723</v>
      </c>
      <c r="C18" s="578" t="s">
        <v>24</v>
      </c>
      <c r="D18" s="9"/>
      <c r="E18" s="9"/>
      <c r="F18" s="9"/>
      <c r="G18" s="9"/>
      <c r="H18" s="581">
        <v>5</v>
      </c>
      <c r="I18" s="581">
        <v>100</v>
      </c>
      <c r="J18" s="581">
        <v>5</v>
      </c>
      <c r="K18" s="581">
        <v>100</v>
      </c>
      <c r="L18" s="582">
        <v>10</v>
      </c>
      <c r="M18" s="582">
        <v>100</v>
      </c>
      <c r="N18" s="582">
        <v>10</v>
      </c>
      <c r="O18" s="582">
        <v>100</v>
      </c>
      <c r="P18" s="582">
        <v>15</v>
      </c>
      <c r="Q18" s="582">
        <v>100</v>
      </c>
      <c r="R18" s="582">
        <v>15</v>
      </c>
      <c r="S18" s="582">
        <v>100</v>
      </c>
      <c r="T18" s="582">
        <v>20</v>
      </c>
      <c r="U18" s="582">
        <v>100</v>
      </c>
      <c r="V18" s="582">
        <v>20</v>
      </c>
      <c r="W18" s="582">
        <v>100</v>
      </c>
      <c r="X18" s="582">
        <v>25</v>
      </c>
      <c r="Y18" s="582">
        <v>100</v>
      </c>
      <c r="Z18" s="582">
        <v>25</v>
      </c>
      <c r="AA18" s="582">
        <v>100</v>
      </c>
      <c r="AB18" s="863"/>
      <c r="AC18" s="863"/>
    </row>
    <row r="19" spans="1:29" ht="25.5" x14ac:dyDescent="0.25">
      <c r="A19" s="671"/>
      <c r="B19" s="862"/>
      <c r="C19" s="578" t="s">
        <v>25</v>
      </c>
      <c r="D19" s="582">
        <v>0</v>
      </c>
      <c r="E19" s="582">
        <v>80</v>
      </c>
      <c r="F19" s="582">
        <v>0</v>
      </c>
      <c r="G19" s="582">
        <v>80</v>
      </c>
      <c r="H19" s="583">
        <v>3</v>
      </c>
      <c r="I19" s="583">
        <v>51</v>
      </c>
      <c r="J19" s="583">
        <v>3</v>
      </c>
      <c r="K19" s="583">
        <v>51</v>
      </c>
      <c r="L19" s="582"/>
      <c r="M19" s="582"/>
      <c r="N19" s="582"/>
      <c r="O19" s="582"/>
      <c r="P19" s="582"/>
      <c r="Q19" s="582"/>
      <c r="R19" s="582"/>
      <c r="S19" s="582"/>
      <c r="T19" s="582"/>
      <c r="U19" s="582"/>
      <c r="V19" s="582"/>
      <c r="W19" s="582"/>
      <c r="X19" s="582"/>
      <c r="Y19" s="582"/>
      <c r="Z19" s="582"/>
      <c r="AA19" s="582"/>
      <c r="AB19" s="863" t="s">
        <v>720</v>
      </c>
      <c r="AC19" s="863"/>
    </row>
    <row r="20" spans="1:29" x14ac:dyDescent="0.25">
      <c r="A20" s="670" t="s">
        <v>93</v>
      </c>
      <c r="B20" s="861" t="s">
        <v>724</v>
      </c>
      <c r="C20" s="578" t="s">
        <v>24</v>
      </c>
      <c r="D20" s="9"/>
      <c r="E20" s="9"/>
      <c r="F20" s="9"/>
      <c r="G20" s="9"/>
      <c r="H20" s="581">
        <v>25</v>
      </c>
      <c r="I20" s="581">
        <v>500</v>
      </c>
      <c r="J20" s="581">
        <v>25</v>
      </c>
      <c r="K20" s="581">
        <v>500</v>
      </c>
      <c r="L20" s="582">
        <v>50</v>
      </c>
      <c r="M20" s="582">
        <v>500</v>
      </c>
      <c r="N20" s="582">
        <v>50</v>
      </c>
      <c r="O20" s="582">
        <v>500</v>
      </c>
      <c r="P20" s="582">
        <v>75</v>
      </c>
      <c r="Q20" s="582">
        <v>500</v>
      </c>
      <c r="R20" s="582">
        <v>75</v>
      </c>
      <c r="S20" s="582">
        <v>500</v>
      </c>
      <c r="T20" s="582">
        <v>100</v>
      </c>
      <c r="U20" s="582">
        <v>500</v>
      </c>
      <c r="V20" s="582">
        <v>100</v>
      </c>
      <c r="W20" s="582">
        <v>500</v>
      </c>
      <c r="X20" s="582">
        <v>125</v>
      </c>
      <c r="Y20" s="582">
        <v>500</v>
      </c>
      <c r="Z20" s="582">
        <v>125</v>
      </c>
      <c r="AA20" s="582">
        <v>500</v>
      </c>
      <c r="AB20" s="863"/>
      <c r="AC20" s="863"/>
    </row>
    <row r="21" spans="1:29" ht="25.5" x14ac:dyDescent="0.25">
      <c r="A21" s="671"/>
      <c r="B21" s="862"/>
      <c r="C21" s="578" t="s">
        <v>25</v>
      </c>
      <c r="D21" s="582">
        <v>0</v>
      </c>
      <c r="E21" s="582">
        <v>500</v>
      </c>
      <c r="F21" s="582">
        <v>0</v>
      </c>
      <c r="G21" s="582">
        <v>500</v>
      </c>
      <c r="H21" s="583">
        <v>81</v>
      </c>
      <c r="I21" s="583">
        <v>300</v>
      </c>
      <c r="J21" s="583">
        <v>81</v>
      </c>
      <c r="K21" s="583">
        <v>297</v>
      </c>
      <c r="L21" s="582"/>
      <c r="M21" s="582"/>
      <c r="N21" s="582"/>
      <c r="O21" s="582"/>
      <c r="P21" s="582"/>
      <c r="Q21" s="582"/>
      <c r="R21" s="582"/>
      <c r="S21" s="582"/>
      <c r="T21" s="582"/>
      <c r="U21" s="582"/>
      <c r="V21" s="582"/>
      <c r="W21" s="582"/>
      <c r="X21" s="582"/>
      <c r="Y21" s="582"/>
      <c r="Z21" s="582"/>
      <c r="AA21" s="582"/>
      <c r="AB21" s="863"/>
      <c r="AC21" s="863"/>
    </row>
    <row r="22" spans="1:29" x14ac:dyDescent="0.25">
      <c r="A22" s="670" t="s">
        <v>94</v>
      </c>
      <c r="B22" s="861" t="s">
        <v>725</v>
      </c>
      <c r="C22" s="578" t="s">
        <v>24</v>
      </c>
      <c r="D22" s="9"/>
      <c r="E22" s="9"/>
      <c r="F22" s="9"/>
      <c r="G22" s="9"/>
      <c r="H22" s="581">
        <v>125</v>
      </c>
      <c r="I22" s="581">
        <v>2500</v>
      </c>
      <c r="J22" s="581">
        <v>125</v>
      </c>
      <c r="K22" s="581">
        <v>2500</v>
      </c>
      <c r="L22" s="582">
        <v>250</v>
      </c>
      <c r="M22" s="582">
        <v>2500</v>
      </c>
      <c r="N22" s="582">
        <v>250</v>
      </c>
      <c r="O22" s="582">
        <v>2500</v>
      </c>
      <c r="P22" s="582">
        <v>375</v>
      </c>
      <c r="Q22" s="582">
        <v>2500</v>
      </c>
      <c r="R22" s="582">
        <v>375</v>
      </c>
      <c r="S22" s="582">
        <v>2500</v>
      </c>
      <c r="T22" s="582">
        <v>500</v>
      </c>
      <c r="U22" s="582">
        <v>2500</v>
      </c>
      <c r="V22" s="582">
        <v>500</v>
      </c>
      <c r="W22" s="582">
        <v>2500</v>
      </c>
      <c r="X22" s="582">
        <v>625</v>
      </c>
      <c r="Y22" s="582">
        <v>2500</v>
      </c>
      <c r="Z22" s="582">
        <v>625</v>
      </c>
      <c r="AA22" s="582">
        <v>2500</v>
      </c>
      <c r="AB22" s="863"/>
      <c r="AC22" s="863"/>
    </row>
    <row r="23" spans="1:29" ht="25.5" x14ac:dyDescent="0.25">
      <c r="A23" s="671"/>
      <c r="B23" s="862"/>
      <c r="C23" s="578" t="s">
        <v>25</v>
      </c>
      <c r="D23" s="582">
        <v>0</v>
      </c>
      <c r="E23" s="582">
        <v>2500</v>
      </c>
      <c r="F23" s="582">
        <v>0</v>
      </c>
      <c r="G23" s="582">
        <v>2500</v>
      </c>
      <c r="H23" s="583">
        <v>541</v>
      </c>
      <c r="I23" s="583">
        <v>4807</v>
      </c>
      <c r="J23" s="583">
        <v>295</v>
      </c>
      <c r="K23" s="583">
        <v>2085</v>
      </c>
      <c r="L23" s="582"/>
      <c r="M23" s="582"/>
      <c r="N23" s="582"/>
      <c r="O23" s="582"/>
      <c r="P23" s="582"/>
      <c r="Q23" s="582"/>
      <c r="R23" s="582"/>
      <c r="S23" s="582"/>
      <c r="T23" s="582"/>
      <c r="U23" s="582"/>
      <c r="V23" s="582"/>
      <c r="W23" s="582"/>
      <c r="X23" s="582"/>
      <c r="Y23" s="582"/>
      <c r="Z23" s="582"/>
      <c r="AA23" s="582"/>
      <c r="AB23" s="863"/>
      <c r="AC23" s="863"/>
    </row>
    <row r="24" spans="1:29" ht="21.75" customHeight="1" x14ac:dyDescent="0.25">
      <c r="A24" s="670" t="s">
        <v>112</v>
      </c>
      <c r="B24" s="861" t="s">
        <v>726</v>
      </c>
      <c r="C24" s="578" t="s">
        <v>24</v>
      </c>
      <c r="D24" s="9"/>
      <c r="E24" s="9"/>
      <c r="F24" s="9"/>
      <c r="G24" s="9"/>
      <c r="H24" s="581">
        <v>20</v>
      </c>
      <c r="I24" s="581">
        <v>400</v>
      </c>
      <c r="J24" s="581">
        <v>20</v>
      </c>
      <c r="K24" s="581">
        <v>400</v>
      </c>
      <c r="L24" s="582">
        <v>40</v>
      </c>
      <c r="M24" s="582">
        <v>400</v>
      </c>
      <c r="N24" s="582">
        <v>40</v>
      </c>
      <c r="O24" s="582">
        <v>400</v>
      </c>
      <c r="P24" s="582">
        <v>60</v>
      </c>
      <c r="Q24" s="582">
        <v>400</v>
      </c>
      <c r="R24" s="582">
        <v>60</v>
      </c>
      <c r="S24" s="582">
        <v>400</v>
      </c>
      <c r="T24" s="582">
        <v>80</v>
      </c>
      <c r="U24" s="582">
        <v>400</v>
      </c>
      <c r="V24" s="582">
        <v>80</v>
      </c>
      <c r="W24" s="582">
        <v>400</v>
      </c>
      <c r="X24" s="582">
        <v>100</v>
      </c>
      <c r="Y24" s="582">
        <v>400</v>
      </c>
      <c r="Z24" s="582">
        <v>100</v>
      </c>
      <c r="AA24" s="582">
        <v>400</v>
      </c>
      <c r="AB24" s="863"/>
      <c r="AC24" s="863"/>
    </row>
    <row r="25" spans="1:29" ht="25.5" x14ac:dyDescent="0.25">
      <c r="A25" s="671"/>
      <c r="B25" s="862"/>
      <c r="C25" s="578" t="s">
        <v>25</v>
      </c>
      <c r="D25" s="582">
        <v>0</v>
      </c>
      <c r="E25" s="582">
        <v>400</v>
      </c>
      <c r="F25" s="582">
        <v>0</v>
      </c>
      <c r="G25" s="582">
        <v>400</v>
      </c>
      <c r="H25" s="583">
        <v>67</v>
      </c>
      <c r="I25" s="583">
        <v>140</v>
      </c>
      <c r="J25" s="583">
        <v>65</v>
      </c>
      <c r="K25" s="583">
        <v>132</v>
      </c>
      <c r="L25" s="582"/>
      <c r="M25" s="582"/>
      <c r="N25" s="582"/>
      <c r="O25" s="582"/>
      <c r="P25" s="582"/>
      <c r="Q25" s="582"/>
      <c r="R25" s="582"/>
      <c r="S25" s="582"/>
      <c r="T25" s="582"/>
      <c r="U25" s="582"/>
      <c r="V25" s="582"/>
      <c r="W25" s="582"/>
      <c r="X25" s="582"/>
      <c r="Y25" s="582"/>
      <c r="Z25" s="582"/>
      <c r="AA25" s="582"/>
      <c r="AB25" s="863"/>
      <c r="AC25" s="863"/>
    </row>
    <row r="26" spans="1:29" x14ac:dyDescent="0.25">
      <c r="A26" s="670" t="s">
        <v>257</v>
      </c>
      <c r="B26" s="861" t="s">
        <v>727</v>
      </c>
      <c r="C26" s="578" t="s">
        <v>24</v>
      </c>
      <c r="D26" s="9"/>
      <c r="E26" s="9"/>
      <c r="F26" s="9"/>
      <c r="G26" s="9"/>
      <c r="H26" s="581">
        <v>22.5</v>
      </c>
      <c r="I26" s="581">
        <v>450</v>
      </c>
      <c r="J26" s="581">
        <v>22.5</v>
      </c>
      <c r="K26" s="581">
        <v>450</v>
      </c>
      <c r="L26" s="582">
        <v>45</v>
      </c>
      <c r="M26" s="582">
        <v>450</v>
      </c>
      <c r="N26" s="582">
        <v>45</v>
      </c>
      <c r="O26" s="582">
        <v>450</v>
      </c>
      <c r="P26" s="582">
        <v>67.5</v>
      </c>
      <c r="Q26" s="582">
        <v>450</v>
      </c>
      <c r="R26" s="582">
        <v>67.5</v>
      </c>
      <c r="S26" s="582">
        <v>450</v>
      </c>
      <c r="T26" s="582">
        <v>90</v>
      </c>
      <c r="U26" s="582">
        <v>450</v>
      </c>
      <c r="V26" s="582">
        <v>90</v>
      </c>
      <c r="W26" s="582">
        <v>450</v>
      </c>
      <c r="X26" s="582">
        <v>112.5</v>
      </c>
      <c r="Y26" s="582">
        <v>450</v>
      </c>
      <c r="Z26" s="582">
        <v>112.5</v>
      </c>
      <c r="AA26" s="582">
        <v>450</v>
      </c>
      <c r="AB26" s="863"/>
      <c r="AC26" s="863"/>
    </row>
    <row r="27" spans="1:29" ht="25.5" x14ac:dyDescent="0.25">
      <c r="A27" s="671"/>
      <c r="B27" s="862"/>
      <c r="C27" s="578" t="s">
        <v>25</v>
      </c>
      <c r="D27" s="582">
        <v>0</v>
      </c>
      <c r="E27" s="582">
        <v>450</v>
      </c>
      <c r="F27" s="582">
        <v>0</v>
      </c>
      <c r="G27" s="582">
        <v>450</v>
      </c>
      <c r="H27" s="583">
        <v>241</v>
      </c>
      <c r="I27" s="583">
        <v>487</v>
      </c>
      <c r="J27" s="583">
        <v>61</v>
      </c>
      <c r="K27" s="583">
        <v>122</v>
      </c>
      <c r="L27" s="582"/>
      <c r="M27" s="582"/>
      <c r="N27" s="582"/>
      <c r="O27" s="582"/>
      <c r="P27" s="582"/>
      <c r="Q27" s="582"/>
      <c r="R27" s="582"/>
      <c r="S27" s="582"/>
      <c r="T27" s="582"/>
      <c r="U27" s="582"/>
      <c r="V27" s="582"/>
      <c r="W27" s="582"/>
      <c r="X27" s="582"/>
      <c r="Y27" s="582"/>
      <c r="Z27" s="582"/>
      <c r="AA27" s="582"/>
      <c r="AB27" s="863"/>
      <c r="AC27" s="863"/>
    </row>
    <row r="28" spans="1:29" x14ac:dyDescent="0.25">
      <c r="A28" s="670" t="s">
        <v>651</v>
      </c>
      <c r="B28" s="861" t="s">
        <v>728</v>
      </c>
      <c r="C28" s="578" t="s">
        <v>24</v>
      </c>
      <c r="D28" s="9"/>
      <c r="E28" s="9"/>
      <c r="F28" s="9"/>
      <c r="G28" s="9"/>
      <c r="H28" s="581">
        <v>30</v>
      </c>
      <c r="I28" s="581">
        <v>600</v>
      </c>
      <c r="J28" s="581">
        <v>30</v>
      </c>
      <c r="K28" s="581">
        <v>600</v>
      </c>
      <c r="L28" s="582">
        <v>60</v>
      </c>
      <c r="M28" s="582">
        <v>600</v>
      </c>
      <c r="N28" s="582">
        <v>60</v>
      </c>
      <c r="O28" s="582">
        <v>600</v>
      </c>
      <c r="P28" s="582">
        <v>90</v>
      </c>
      <c r="Q28" s="582">
        <v>600</v>
      </c>
      <c r="R28" s="582">
        <v>90</v>
      </c>
      <c r="S28" s="582">
        <v>600</v>
      </c>
      <c r="T28" s="582">
        <v>120</v>
      </c>
      <c r="U28" s="582">
        <v>600</v>
      </c>
      <c r="V28" s="582">
        <v>120</v>
      </c>
      <c r="W28" s="582">
        <v>600</v>
      </c>
      <c r="X28" s="582">
        <v>150</v>
      </c>
      <c r="Y28" s="582">
        <v>600</v>
      </c>
      <c r="Z28" s="582">
        <v>150</v>
      </c>
      <c r="AA28" s="582">
        <v>600</v>
      </c>
      <c r="AB28" s="863"/>
      <c r="AC28" s="863"/>
    </row>
    <row r="29" spans="1:29" ht="25.5" x14ac:dyDescent="0.25">
      <c r="A29" s="671"/>
      <c r="B29" s="862"/>
      <c r="C29" s="578" t="s">
        <v>25</v>
      </c>
      <c r="D29" s="582">
        <v>0</v>
      </c>
      <c r="E29" s="582">
        <v>600</v>
      </c>
      <c r="F29" s="582">
        <v>0</v>
      </c>
      <c r="G29" s="582">
        <v>600</v>
      </c>
      <c r="H29" s="583">
        <v>5</v>
      </c>
      <c r="I29" s="583">
        <v>15</v>
      </c>
      <c r="J29" s="583">
        <v>5</v>
      </c>
      <c r="K29" s="583">
        <v>15</v>
      </c>
      <c r="L29" s="582"/>
      <c r="M29" s="582"/>
      <c r="N29" s="582"/>
      <c r="O29" s="582"/>
      <c r="P29" s="582"/>
      <c r="Q29" s="582"/>
      <c r="R29" s="582"/>
      <c r="S29" s="582"/>
      <c r="T29" s="582"/>
      <c r="U29" s="582"/>
      <c r="V29" s="582"/>
      <c r="W29" s="582"/>
      <c r="X29" s="582"/>
      <c r="Y29" s="582"/>
      <c r="Z29" s="582"/>
      <c r="AA29" s="582"/>
      <c r="AB29" s="863" t="s">
        <v>729</v>
      </c>
      <c r="AC29" s="863"/>
    </row>
    <row r="30" spans="1:29" x14ac:dyDescent="0.25">
      <c r="A30" s="670" t="s">
        <v>653</v>
      </c>
      <c r="B30" s="861" t="s">
        <v>730</v>
      </c>
      <c r="C30" s="578" t="s">
        <v>24</v>
      </c>
      <c r="D30" s="9"/>
      <c r="E30" s="9"/>
      <c r="F30" s="9"/>
      <c r="G30" s="9"/>
      <c r="H30" s="581">
        <v>0</v>
      </c>
      <c r="I30" s="581">
        <v>0</v>
      </c>
      <c r="J30" s="581">
        <v>0</v>
      </c>
      <c r="K30" s="581">
        <v>0</v>
      </c>
      <c r="L30" s="581">
        <v>0</v>
      </c>
      <c r="M30" s="581">
        <v>0</v>
      </c>
      <c r="N30" s="581">
        <v>0</v>
      </c>
      <c r="O30" s="581">
        <v>0</v>
      </c>
      <c r="P30" s="581">
        <v>0</v>
      </c>
      <c r="Q30" s="581">
        <v>0</v>
      </c>
      <c r="R30" s="581">
        <v>0</v>
      </c>
      <c r="S30" s="581">
        <v>0</v>
      </c>
      <c r="T30" s="581">
        <v>0</v>
      </c>
      <c r="U30" s="581">
        <v>0</v>
      </c>
      <c r="V30" s="581">
        <v>0</v>
      </c>
      <c r="W30" s="581">
        <v>0</v>
      </c>
      <c r="X30" s="581">
        <v>0</v>
      </c>
      <c r="Y30" s="581">
        <v>0</v>
      </c>
      <c r="Z30" s="581">
        <v>0</v>
      </c>
      <c r="AA30" s="581">
        <v>0</v>
      </c>
      <c r="AB30" s="863"/>
      <c r="AC30" s="863"/>
    </row>
    <row r="31" spans="1:29" ht="270" customHeight="1" x14ac:dyDescent="0.25">
      <c r="A31" s="671"/>
      <c r="B31" s="862"/>
      <c r="C31" s="578" t="s">
        <v>25</v>
      </c>
      <c r="D31" s="582">
        <v>0</v>
      </c>
      <c r="E31" s="582">
        <v>10107</v>
      </c>
      <c r="F31" s="582">
        <v>0</v>
      </c>
      <c r="G31" s="582">
        <v>10107</v>
      </c>
      <c r="H31" s="583">
        <v>0</v>
      </c>
      <c r="I31" s="583">
        <v>0</v>
      </c>
      <c r="J31" s="583">
        <v>0</v>
      </c>
      <c r="K31" s="583">
        <v>0</v>
      </c>
      <c r="L31" s="582"/>
      <c r="M31" s="582"/>
      <c r="N31" s="582"/>
      <c r="O31" s="582"/>
      <c r="P31" s="582"/>
      <c r="Q31" s="582"/>
      <c r="R31" s="582"/>
      <c r="S31" s="582"/>
      <c r="T31" s="582"/>
      <c r="U31" s="582"/>
      <c r="V31" s="582"/>
      <c r="W31" s="582"/>
      <c r="X31" s="582"/>
      <c r="Y31" s="582"/>
      <c r="Z31" s="582"/>
      <c r="AA31" s="582"/>
      <c r="AB31" s="863" t="s">
        <v>731</v>
      </c>
      <c r="AC31" s="863"/>
    </row>
    <row r="32" spans="1:29" x14ac:dyDescent="0.25">
      <c r="A32" s="670" t="s">
        <v>655</v>
      </c>
      <c r="B32" s="861" t="s">
        <v>732</v>
      </c>
      <c r="C32" s="578" t="s">
        <v>24</v>
      </c>
      <c r="D32" s="9"/>
      <c r="E32" s="9"/>
      <c r="F32" s="9"/>
      <c r="G32" s="9"/>
      <c r="H32" s="581">
        <v>0</v>
      </c>
      <c r="I32" s="581">
        <v>0</v>
      </c>
      <c r="J32" s="581">
        <v>0</v>
      </c>
      <c r="K32" s="581">
        <v>0</v>
      </c>
      <c r="L32" s="581">
        <v>0</v>
      </c>
      <c r="M32" s="581">
        <v>0</v>
      </c>
      <c r="N32" s="581">
        <v>0</v>
      </c>
      <c r="O32" s="581">
        <v>0</v>
      </c>
      <c r="P32" s="581">
        <v>0</v>
      </c>
      <c r="Q32" s="581">
        <v>0</v>
      </c>
      <c r="R32" s="581">
        <v>0</v>
      </c>
      <c r="S32" s="581">
        <v>0</v>
      </c>
      <c r="T32" s="581">
        <v>0</v>
      </c>
      <c r="U32" s="581">
        <v>0</v>
      </c>
      <c r="V32" s="581">
        <v>0</v>
      </c>
      <c r="W32" s="581">
        <v>0</v>
      </c>
      <c r="X32" s="581">
        <v>0</v>
      </c>
      <c r="Y32" s="581">
        <v>0</v>
      </c>
      <c r="Z32" s="581">
        <v>0</v>
      </c>
      <c r="AA32" s="581">
        <v>0</v>
      </c>
      <c r="AB32" s="868"/>
      <c r="AC32" s="868"/>
    </row>
    <row r="33" spans="1:29" ht="273.75" customHeight="1" x14ac:dyDescent="0.25">
      <c r="A33" s="671"/>
      <c r="B33" s="862"/>
      <c r="C33" s="578" t="s">
        <v>25</v>
      </c>
      <c r="D33" s="582">
        <v>0</v>
      </c>
      <c r="E33" s="582">
        <v>11547</v>
      </c>
      <c r="F33" s="582">
        <v>0</v>
      </c>
      <c r="G33" s="582">
        <v>11547</v>
      </c>
      <c r="H33" s="583">
        <v>0</v>
      </c>
      <c r="I33" s="583">
        <v>0</v>
      </c>
      <c r="J33" s="583">
        <v>0</v>
      </c>
      <c r="K33" s="583">
        <v>0</v>
      </c>
      <c r="L33" s="582"/>
      <c r="M33" s="582"/>
      <c r="N33" s="582"/>
      <c r="O33" s="582"/>
      <c r="P33" s="582"/>
      <c r="Q33" s="582"/>
      <c r="R33" s="582"/>
      <c r="S33" s="582"/>
      <c r="T33" s="582"/>
      <c r="U33" s="582"/>
      <c r="V33" s="582"/>
      <c r="W33" s="582"/>
      <c r="X33" s="582"/>
      <c r="Y33" s="582"/>
      <c r="Z33" s="582"/>
      <c r="AA33" s="582"/>
      <c r="AB33" s="863" t="s">
        <v>731</v>
      </c>
      <c r="AC33" s="868"/>
    </row>
    <row r="34" spans="1:29" x14ac:dyDescent="0.25">
      <c r="A34" s="670" t="s">
        <v>733</v>
      </c>
      <c r="B34" s="861" t="s">
        <v>734</v>
      </c>
      <c r="C34" s="578" t="s">
        <v>24</v>
      </c>
      <c r="D34" s="9"/>
      <c r="E34" s="9"/>
      <c r="F34" s="9"/>
      <c r="G34" s="9"/>
      <c r="H34" s="581">
        <v>80</v>
      </c>
      <c r="I34" s="581">
        <v>1600</v>
      </c>
      <c r="J34" s="581">
        <v>80</v>
      </c>
      <c r="K34" s="581">
        <v>1600</v>
      </c>
      <c r="L34" s="582">
        <v>160</v>
      </c>
      <c r="M34" s="582">
        <v>1600</v>
      </c>
      <c r="N34" s="582">
        <v>160</v>
      </c>
      <c r="O34" s="582">
        <v>1600</v>
      </c>
      <c r="P34" s="582">
        <v>240</v>
      </c>
      <c r="Q34" s="582">
        <v>1600</v>
      </c>
      <c r="R34" s="582">
        <v>240</v>
      </c>
      <c r="S34" s="582">
        <v>1600</v>
      </c>
      <c r="T34" s="582">
        <v>320</v>
      </c>
      <c r="U34" s="582">
        <v>1600</v>
      </c>
      <c r="V34" s="582">
        <v>320</v>
      </c>
      <c r="W34" s="582">
        <v>1600</v>
      </c>
      <c r="X34" s="582">
        <v>400</v>
      </c>
      <c r="Y34" s="582">
        <v>1600</v>
      </c>
      <c r="Z34" s="582">
        <v>400</v>
      </c>
      <c r="AA34" s="582">
        <v>1600</v>
      </c>
      <c r="AB34" s="868"/>
      <c r="AC34" s="868"/>
    </row>
    <row r="35" spans="1:29" ht="32.25" customHeight="1" x14ac:dyDescent="0.25">
      <c r="A35" s="671"/>
      <c r="B35" s="862"/>
      <c r="C35" s="578" t="s">
        <v>25</v>
      </c>
      <c r="D35" s="582">
        <v>0</v>
      </c>
      <c r="E35" s="582">
        <v>1600</v>
      </c>
      <c r="F35" s="582">
        <v>0</v>
      </c>
      <c r="G35" s="582">
        <v>1600</v>
      </c>
      <c r="H35" s="583">
        <v>27</v>
      </c>
      <c r="I35" s="583">
        <v>1228</v>
      </c>
      <c r="J35" s="583">
        <v>27</v>
      </c>
      <c r="K35" s="583">
        <v>15030</v>
      </c>
      <c r="L35" s="582"/>
      <c r="M35" s="582"/>
      <c r="N35" s="582"/>
      <c r="O35" s="582"/>
      <c r="P35" s="582"/>
      <c r="Q35" s="582"/>
      <c r="R35" s="582"/>
      <c r="S35" s="582"/>
      <c r="T35" s="582"/>
      <c r="U35" s="582"/>
      <c r="V35" s="582"/>
      <c r="W35" s="582"/>
      <c r="X35" s="582"/>
      <c r="Y35" s="582"/>
      <c r="Z35" s="582"/>
      <c r="AA35" s="582"/>
      <c r="AB35" s="863" t="s">
        <v>720</v>
      </c>
      <c r="AC35" s="863"/>
    </row>
    <row r="36" spans="1:29" x14ac:dyDescent="0.25">
      <c r="A36" s="670" t="s">
        <v>735</v>
      </c>
      <c r="B36" s="861" t="s">
        <v>736</v>
      </c>
      <c r="C36" s="578" t="s">
        <v>24</v>
      </c>
      <c r="D36" s="9"/>
      <c r="E36" s="9"/>
      <c r="F36" s="9"/>
      <c r="G36" s="9"/>
      <c r="H36" s="581">
        <v>10</v>
      </c>
      <c r="I36" s="581">
        <v>200</v>
      </c>
      <c r="J36" s="581">
        <v>10</v>
      </c>
      <c r="K36" s="581">
        <v>200</v>
      </c>
      <c r="L36" s="582">
        <v>20</v>
      </c>
      <c r="M36" s="582">
        <v>200</v>
      </c>
      <c r="N36" s="582">
        <v>20</v>
      </c>
      <c r="O36" s="582">
        <v>200</v>
      </c>
      <c r="P36" s="582">
        <v>30</v>
      </c>
      <c r="Q36" s="582">
        <v>200</v>
      </c>
      <c r="R36" s="582">
        <v>30</v>
      </c>
      <c r="S36" s="582">
        <v>200</v>
      </c>
      <c r="T36" s="582">
        <v>40</v>
      </c>
      <c r="U36" s="582">
        <v>200</v>
      </c>
      <c r="V36" s="582">
        <v>40</v>
      </c>
      <c r="W36" s="582">
        <v>200</v>
      </c>
      <c r="X36" s="582">
        <v>50</v>
      </c>
      <c r="Y36" s="582">
        <v>200</v>
      </c>
      <c r="Z36" s="582">
        <v>50</v>
      </c>
      <c r="AA36" s="582">
        <v>200</v>
      </c>
      <c r="AB36" s="868"/>
      <c r="AC36" s="868"/>
    </row>
    <row r="37" spans="1:29" ht="25.5" x14ac:dyDescent="0.25">
      <c r="A37" s="671"/>
      <c r="B37" s="862"/>
      <c r="C37" s="578" t="s">
        <v>25</v>
      </c>
      <c r="D37" s="582">
        <v>0</v>
      </c>
      <c r="E37" s="582">
        <v>200</v>
      </c>
      <c r="F37" s="582">
        <v>0</v>
      </c>
      <c r="G37" s="582">
        <v>200</v>
      </c>
      <c r="H37" s="583">
        <v>21</v>
      </c>
      <c r="I37" s="583">
        <v>464</v>
      </c>
      <c r="J37" s="583">
        <v>20</v>
      </c>
      <c r="K37" s="583">
        <v>15030</v>
      </c>
      <c r="L37" s="582"/>
      <c r="M37" s="582"/>
      <c r="N37" s="582"/>
      <c r="O37" s="582"/>
      <c r="P37" s="582"/>
      <c r="Q37" s="582"/>
      <c r="R37" s="582"/>
      <c r="S37" s="582"/>
      <c r="T37" s="582"/>
      <c r="U37" s="582"/>
      <c r="V37" s="582"/>
      <c r="W37" s="582"/>
      <c r="X37" s="582"/>
      <c r="Y37" s="582"/>
      <c r="Z37" s="582"/>
      <c r="AA37" s="582"/>
      <c r="AB37" s="868"/>
      <c r="AC37" s="868"/>
    </row>
    <row r="38" spans="1:29" x14ac:dyDescent="0.25">
      <c r="A38" s="670" t="s">
        <v>737</v>
      </c>
      <c r="B38" s="861" t="s">
        <v>738</v>
      </c>
      <c r="C38" s="578" t="s">
        <v>24</v>
      </c>
      <c r="D38" s="9"/>
      <c r="E38" s="9"/>
      <c r="F38" s="9"/>
      <c r="G38" s="9"/>
      <c r="H38" s="581">
        <v>35</v>
      </c>
      <c r="I38" s="581">
        <v>700</v>
      </c>
      <c r="J38" s="581">
        <v>35</v>
      </c>
      <c r="K38" s="581">
        <v>700</v>
      </c>
      <c r="L38" s="582">
        <v>70</v>
      </c>
      <c r="M38" s="582">
        <v>700</v>
      </c>
      <c r="N38" s="582">
        <v>70</v>
      </c>
      <c r="O38" s="582">
        <v>700</v>
      </c>
      <c r="P38" s="582">
        <v>105</v>
      </c>
      <c r="Q38" s="582">
        <v>700</v>
      </c>
      <c r="R38" s="582">
        <v>105</v>
      </c>
      <c r="S38" s="582">
        <v>700</v>
      </c>
      <c r="T38" s="582">
        <v>140</v>
      </c>
      <c r="U38" s="582">
        <v>700</v>
      </c>
      <c r="V38" s="582">
        <v>140</v>
      </c>
      <c r="W38" s="582">
        <v>700</v>
      </c>
      <c r="X38" s="582">
        <v>175</v>
      </c>
      <c r="Y38" s="582">
        <v>700</v>
      </c>
      <c r="Z38" s="582">
        <v>175</v>
      </c>
      <c r="AA38" s="582">
        <v>700</v>
      </c>
      <c r="AB38" s="868"/>
      <c r="AC38" s="868"/>
    </row>
    <row r="39" spans="1:29" ht="25.5" x14ac:dyDescent="0.25">
      <c r="A39" s="671"/>
      <c r="B39" s="862"/>
      <c r="C39" s="578" t="s">
        <v>25</v>
      </c>
      <c r="D39" s="582">
        <v>0</v>
      </c>
      <c r="E39" s="582">
        <v>700</v>
      </c>
      <c r="F39" s="582">
        <v>0</v>
      </c>
      <c r="G39" s="582">
        <v>700</v>
      </c>
      <c r="H39" s="583">
        <v>33</v>
      </c>
      <c r="I39" s="583">
        <v>897</v>
      </c>
      <c r="J39" s="583">
        <v>28</v>
      </c>
      <c r="K39" s="583">
        <v>15030</v>
      </c>
      <c r="L39" s="582"/>
      <c r="M39" s="582"/>
      <c r="N39" s="582"/>
      <c r="O39" s="582"/>
      <c r="P39" s="582"/>
      <c r="Q39" s="582"/>
      <c r="R39" s="582"/>
      <c r="S39" s="582"/>
      <c r="T39" s="582"/>
      <c r="U39" s="582"/>
      <c r="V39" s="582"/>
      <c r="W39" s="582"/>
      <c r="X39" s="582"/>
      <c r="Y39" s="582"/>
      <c r="Z39" s="582"/>
      <c r="AA39" s="582"/>
      <c r="AB39" s="868"/>
      <c r="AC39" s="868"/>
    </row>
    <row r="40" spans="1:29" x14ac:dyDescent="0.25">
      <c r="A40" s="670" t="s">
        <v>739</v>
      </c>
      <c r="B40" s="861" t="s">
        <v>740</v>
      </c>
      <c r="C40" s="578" t="s">
        <v>24</v>
      </c>
      <c r="D40" s="9"/>
      <c r="E40" s="9"/>
      <c r="F40" s="9"/>
      <c r="G40" s="9"/>
      <c r="H40" s="581">
        <v>25</v>
      </c>
      <c r="I40" s="581">
        <v>500</v>
      </c>
      <c r="J40" s="581">
        <v>25</v>
      </c>
      <c r="K40" s="581">
        <v>500</v>
      </c>
      <c r="L40" s="582">
        <v>50</v>
      </c>
      <c r="M40" s="582">
        <v>500</v>
      </c>
      <c r="N40" s="582">
        <v>50</v>
      </c>
      <c r="O40" s="582">
        <v>500</v>
      </c>
      <c r="P40" s="582">
        <v>75</v>
      </c>
      <c r="Q40" s="582">
        <v>500</v>
      </c>
      <c r="R40" s="582">
        <v>75</v>
      </c>
      <c r="S40" s="582">
        <v>500</v>
      </c>
      <c r="T40" s="582">
        <v>100</v>
      </c>
      <c r="U40" s="582">
        <v>500</v>
      </c>
      <c r="V40" s="582">
        <v>100</v>
      </c>
      <c r="W40" s="582">
        <v>500</v>
      </c>
      <c r="X40" s="582">
        <v>125</v>
      </c>
      <c r="Y40" s="582">
        <v>500</v>
      </c>
      <c r="Z40" s="582">
        <v>125</v>
      </c>
      <c r="AA40" s="582">
        <v>500</v>
      </c>
      <c r="AB40" s="868"/>
      <c r="AC40" s="868"/>
    </row>
    <row r="41" spans="1:29" ht="25.5" x14ac:dyDescent="0.25">
      <c r="A41" s="671"/>
      <c r="B41" s="862"/>
      <c r="C41" s="578" t="s">
        <v>25</v>
      </c>
      <c r="D41" s="582">
        <v>0</v>
      </c>
      <c r="E41" s="582">
        <v>500</v>
      </c>
      <c r="F41" s="582">
        <v>0</v>
      </c>
      <c r="G41" s="582">
        <v>500</v>
      </c>
      <c r="H41" s="583">
        <v>5</v>
      </c>
      <c r="I41" s="583">
        <v>547</v>
      </c>
      <c r="J41" s="583">
        <v>4</v>
      </c>
      <c r="K41" s="583">
        <v>15030</v>
      </c>
      <c r="L41" s="582"/>
      <c r="M41" s="582"/>
      <c r="N41" s="582"/>
      <c r="O41" s="582"/>
      <c r="P41" s="582"/>
      <c r="Q41" s="582"/>
      <c r="R41" s="582"/>
      <c r="S41" s="582"/>
      <c r="T41" s="582"/>
      <c r="U41" s="582"/>
      <c r="V41" s="582"/>
      <c r="W41" s="582"/>
      <c r="X41" s="582"/>
      <c r="Y41" s="582"/>
      <c r="Z41" s="582"/>
      <c r="AA41" s="582"/>
      <c r="AB41" s="863" t="s">
        <v>720</v>
      </c>
      <c r="AC41" s="863"/>
    </row>
    <row r="42" spans="1:29" x14ac:dyDescent="0.25">
      <c r="A42" s="670" t="s">
        <v>741</v>
      </c>
      <c r="B42" s="861" t="s">
        <v>742</v>
      </c>
      <c r="C42" s="578" t="s">
        <v>24</v>
      </c>
      <c r="D42" s="9"/>
      <c r="E42" s="9"/>
      <c r="F42" s="9"/>
      <c r="G42" s="9"/>
      <c r="H42" s="581">
        <v>100</v>
      </c>
      <c r="I42" s="581">
        <v>2000</v>
      </c>
      <c r="J42" s="581">
        <v>100</v>
      </c>
      <c r="K42" s="581">
        <v>2000</v>
      </c>
      <c r="L42" s="582">
        <v>200</v>
      </c>
      <c r="M42" s="582">
        <v>2000</v>
      </c>
      <c r="N42" s="582">
        <v>200</v>
      </c>
      <c r="O42" s="582">
        <v>2000</v>
      </c>
      <c r="P42" s="582">
        <v>300</v>
      </c>
      <c r="Q42" s="582">
        <v>2000</v>
      </c>
      <c r="R42" s="582">
        <v>300</v>
      </c>
      <c r="S42" s="582">
        <v>2000</v>
      </c>
      <c r="T42" s="582">
        <v>400</v>
      </c>
      <c r="U42" s="582">
        <v>2000</v>
      </c>
      <c r="V42" s="582">
        <v>400</v>
      </c>
      <c r="W42" s="582">
        <v>2000</v>
      </c>
      <c r="X42" s="582">
        <v>500</v>
      </c>
      <c r="Y42" s="582">
        <v>2000</v>
      </c>
      <c r="Z42" s="582">
        <v>500</v>
      </c>
      <c r="AA42" s="582">
        <v>2000</v>
      </c>
      <c r="AB42" s="863"/>
      <c r="AC42" s="863"/>
    </row>
    <row r="43" spans="1:29" ht="25.5" x14ac:dyDescent="0.25">
      <c r="A43" s="671"/>
      <c r="B43" s="862"/>
      <c r="C43" s="578" t="s">
        <v>25</v>
      </c>
      <c r="D43" s="582">
        <v>0</v>
      </c>
      <c r="E43" s="582">
        <v>2000</v>
      </c>
      <c r="F43" s="582">
        <v>0</v>
      </c>
      <c r="G43" s="582">
        <v>2000</v>
      </c>
      <c r="H43" s="583">
        <v>8</v>
      </c>
      <c r="I43" s="583">
        <v>1860</v>
      </c>
      <c r="J43" s="583">
        <v>7</v>
      </c>
      <c r="K43" s="583">
        <v>15030</v>
      </c>
      <c r="L43" s="582"/>
      <c r="M43" s="582"/>
      <c r="N43" s="582"/>
      <c r="O43" s="582"/>
      <c r="P43" s="582"/>
      <c r="Q43" s="582"/>
      <c r="R43" s="582"/>
      <c r="S43" s="582"/>
      <c r="T43" s="582"/>
      <c r="U43" s="582"/>
      <c r="V43" s="582"/>
      <c r="W43" s="582"/>
      <c r="X43" s="582"/>
      <c r="Y43" s="582"/>
      <c r="Z43" s="582"/>
      <c r="AA43" s="582"/>
      <c r="AB43" s="863" t="s">
        <v>720</v>
      </c>
      <c r="AC43" s="863"/>
    </row>
    <row r="44" spans="1:29" x14ac:dyDescent="0.25">
      <c r="A44" s="670" t="s">
        <v>743</v>
      </c>
      <c r="B44" s="861" t="s">
        <v>744</v>
      </c>
      <c r="C44" s="578" t="s">
        <v>24</v>
      </c>
      <c r="D44" s="9"/>
      <c r="E44" s="9"/>
      <c r="F44" s="9"/>
      <c r="G44" s="9"/>
      <c r="H44" s="581">
        <v>0</v>
      </c>
      <c r="I44" s="581">
        <v>0</v>
      </c>
      <c r="J44" s="581">
        <v>0</v>
      </c>
      <c r="K44" s="581">
        <v>0</v>
      </c>
      <c r="L44" s="582">
        <v>0</v>
      </c>
      <c r="M44" s="582">
        <v>0</v>
      </c>
      <c r="N44" s="582">
        <v>0</v>
      </c>
      <c r="O44" s="582">
        <v>0</v>
      </c>
      <c r="P44" s="582">
        <v>0</v>
      </c>
      <c r="Q44" s="582">
        <v>0</v>
      </c>
      <c r="R44" s="582">
        <v>0</v>
      </c>
      <c r="S44" s="582">
        <v>0</v>
      </c>
      <c r="T44" s="582">
        <v>0</v>
      </c>
      <c r="U44" s="582">
        <v>0</v>
      </c>
      <c r="V44" s="582">
        <v>0</v>
      </c>
      <c r="W44" s="582">
        <v>0</v>
      </c>
      <c r="X44" s="582">
        <v>0</v>
      </c>
      <c r="Y44" s="582">
        <v>0</v>
      </c>
      <c r="Z44" s="582">
        <v>0</v>
      </c>
      <c r="AA44" s="582">
        <v>0</v>
      </c>
      <c r="AB44" s="863"/>
      <c r="AC44" s="863"/>
    </row>
    <row r="45" spans="1:29" ht="25.5" x14ac:dyDescent="0.25">
      <c r="A45" s="671"/>
      <c r="B45" s="862"/>
      <c r="C45" s="578" t="s">
        <v>25</v>
      </c>
      <c r="D45" s="582">
        <v>0</v>
      </c>
      <c r="E45" s="582">
        <v>9000</v>
      </c>
      <c r="F45" s="582">
        <v>0</v>
      </c>
      <c r="G45" s="582">
        <v>9000</v>
      </c>
      <c r="H45" s="583">
        <v>0</v>
      </c>
      <c r="I45" s="583">
        <v>0</v>
      </c>
      <c r="J45" s="583">
        <v>0</v>
      </c>
      <c r="K45" s="583">
        <v>0</v>
      </c>
      <c r="L45" s="582"/>
      <c r="M45" s="582"/>
      <c r="N45" s="582"/>
      <c r="O45" s="582"/>
      <c r="P45" s="582"/>
      <c r="Q45" s="582"/>
      <c r="R45" s="582"/>
      <c r="S45" s="582"/>
      <c r="T45" s="582"/>
      <c r="U45" s="582"/>
      <c r="V45" s="582"/>
      <c r="W45" s="582"/>
      <c r="X45" s="582"/>
      <c r="Y45" s="582"/>
      <c r="Z45" s="582"/>
      <c r="AA45" s="582"/>
      <c r="AB45" s="863" t="s">
        <v>745</v>
      </c>
      <c r="AC45" s="863"/>
    </row>
    <row r="46" spans="1:29" x14ac:dyDescent="0.25">
      <c r="A46" s="670" t="s">
        <v>746</v>
      </c>
      <c r="B46" s="861" t="s">
        <v>747</v>
      </c>
      <c r="C46" s="578" t="s">
        <v>24</v>
      </c>
      <c r="D46" s="9"/>
      <c r="E46" s="9"/>
      <c r="F46" s="9"/>
      <c r="G46" s="9"/>
      <c r="H46" s="581">
        <v>50</v>
      </c>
      <c r="I46" s="581">
        <v>1000</v>
      </c>
      <c r="J46" s="581">
        <v>50</v>
      </c>
      <c r="K46" s="581">
        <v>1000</v>
      </c>
      <c r="L46" s="582">
        <v>100</v>
      </c>
      <c r="M46" s="582">
        <v>1000</v>
      </c>
      <c r="N46" s="582">
        <v>100</v>
      </c>
      <c r="O46" s="582">
        <v>1000</v>
      </c>
      <c r="P46" s="582">
        <v>150</v>
      </c>
      <c r="Q46" s="582">
        <v>1000</v>
      </c>
      <c r="R46" s="582">
        <v>150</v>
      </c>
      <c r="S46" s="582">
        <v>1000</v>
      </c>
      <c r="T46" s="582">
        <v>200</v>
      </c>
      <c r="U46" s="582">
        <v>1000</v>
      </c>
      <c r="V46" s="582">
        <v>200</v>
      </c>
      <c r="W46" s="582">
        <v>1000</v>
      </c>
      <c r="X46" s="582">
        <v>250</v>
      </c>
      <c r="Y46" s="582">
        <v>1000</v>
      </c>
      <c r="Z46" s="582">
        <v>250</v>
      </c>
      <c r="AA46" s="582">
        <v>1000</v>
      </c>
      <c r="AB46" s="868"/>
      <c r="AC46" s="868"/>
    </row>
    <row r="47" spans="1:29" ht="36" customHeight="1" x14ac:dyDescent="0.25">
      <c r="A47" s="671"/>
      <c r="B47" s="862"/>
      <c r="C47" s="578" t="s">
        <v>25</v>
      </c>
      <c r="D47" s="582">
        <v>0</v>
      </c>
      <c r="E47" s="582">
        <v>1000</v>
      </c>
      <c r="F47" s="582">
        <v>0</v>
      </c>
      <c r="G47" s="582">
        <v>1000</v>
      </c>
      <c r="H47" s="583">
        <v>1302</v>
      </c>
      <c r="I47" s="583">
        <v>1302</v>
      </c>
      <c r="J47" s="583">
        <v>96</v>
      </c>
      <c r="K47" s="583">
        <v>155</v>
      </c>
      <c r="L47" s="582"/>
      <c r="M47" s="582"/>
      <c r="N47" s="582"/>
      <c r="O47" s="582"/>
      <c r="P47" s="582"/>
      <c r="Q47" s="582"/>
      <c r="R47" s="582"/>
      <c r="S47" s="582"/>
      <c r="T47" s="582"/>
      <c r="U47" s="582"/>
      <c r="V47" s="582"/>
      <c r="W47" s="582"/>
      <c r="X47" s="582"/>
      <c r="Y47" s="582"/>
      <c r="Z47" s="582"/>
      <c r="AA47" s="582"/>
      <c r="AB47" s="868"/>
      <c r="AC47" s="868"/>
    </row>
    <row r="48" spans="1:29" x14ac:dyDescent="0.25">
      <c r="A48" s="670" t="s">
        <v>748</v>
      </c>
      <c r="B48" s="861" t="s">
        <v>749</v>
      </c>
      <c r="C48" s="578" t="s">
        <v>24</v>
      </c>
      <c r="D48" s="9"/>
      <c r="E48" s="9"/>
      <c r="F48" s="9"/>
      <c r="G48" s="9"/>
      <c r="H48" s="581">
        <v>3</v>
      </c>
      <c r="I48" s="581">
        <v>60</v>
      </c>
      <c r="J48" s="581">
        <v>3</v>
      </c>
      <c r="K48" s="581">
        <v>60</v>
      </c>
      <c r="L48" s="582">
        <v>6</v>
      </c>
      <c r="M48" s="582">
        <v>60</v>
      </c>
      <c r="N48" s="582">
        <v>6</v>
      </c>
      <c r="O48" s="582">
        <v>60</v>
      </c>
      <c r="P48" s="582">
        <v>9</v>
      </c>
      <c r="Q48" s="582">
        <v>60</v>
      </c>
      <c r="R48" s="582">
        <v>9</v>
      </c>
      <c r="S48" s="582">
        <v>60</v>
      </c>
      <c r="T48" s="582">
        <v>12</v>
      </c>
      <c r="U48" s="582">
        <v>60</v>
      </c>
      <c r="V48" s="582">
        <v>12</v>
      </c>
      <c r="W48" s="582">
        <v>60</v>
      </c>
      <c r="X48" s="582">
        <v>15</v>
      </c>
      <c r="Y48" s="582">
        <v>60</v>
      </c>
      <c r="Z48" s="582">
        <v>15</v>
      </c>
      <c r="AA48" s="582">
        <v>60</v>
      </c>
      <c r="AB48" s="868"/>
      <c r="AC48" s="868"/>
    </row>
    <row r="49" spans="1:29" ht="25.5" x14ac:dyDescent="0.25">
      <c r="A49" s="671"/>
      <c r="B49" s="862"/>
      <c r="C49" s="578" t="s">
        <v>25</v>
      </c>
      <c r="D49" s="582">
        <v>0</v>
      </c>
      <c r="E49" s="582">
        <v>50</v>
      </c>
      <c r="F49" s="582">
        <v>0</v>
      </c>
      <c r="G49" s="582">
        <v>50</v>
      </c>
      <c r="H49" s="583">
        <v>1961</v>
      </c>
      <c r="I49" s="583">
        <v>4061</v>
      </c>
      <c r="J49" s="583">
        <v>44</v>
      </c>
      <c r="K49" s="583">
        <v>58</v>
      </c>
      <c r="L49" s="582"/>
      <c r="M49" s="582"/>
      <c r="N49" s="582"/>
      <c r="O49" s="582"/>
      <c r="P49" s="582"/>
      <c r="Q49" s="582"/>
      <c r="R49" s="582"/>
      <c r="S49" s="582"/>
      <c r="T49" s="582"/>
      <c r="U49" s="582"/>
      <c r="V49" s="582"/>
      <c r="W49" s="582"/>
      <c r="X49" s="582"/>
      <c r="Y49" s="582"/>
      <c r="Z49" s="582"/>
      <c r="AA49" s="582"/>
      <c r="AB49" s="868"/>
      <c r="AC49" s="868"/>
    </row>
    <row r="50" spans="1:29" x14ac:dyDescent="0.25">
      <c r="A50" s="674" t="s">
        <v>30</v>
      </c>
      <c r="B50" s="674"/>
      <c r="C50" s="674"/>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row>
    <row r="51" spans="1:29" x14ac:dyDescent="0.25">
      <c r="A51" s="675"/>
      <c r="B51" s="675"/>
      <c r="C51" s="675"/>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row>
    <row r="52" spans="1:29" x14ac:dyDescent="0.25">
      <c r="A52" s="676" t="s">
        <v>6</v>
      </c>
      <c r="B52" s="679" t="s">
        <v>31</v>
      </c>
      <c r="C52" s="680"/>
      <c r="D52" s="685" t="s">
        <v>32</v>
      </c>
      <c r="E52" s="686"/>
      <c r="F52" s="686"/>
      <c r="G52" s="687"/>
      <c r="H52" s="673" t="s">
        <v>33</v>
      </c>
      <c r="I52" s="673"/>
      <c r="J52" s="673"/>
      <c r="K52" s="673"/>
      <c r="L52" s="673"/>
      <c r="M52" s="673"/>
      <c r="N52" s="673"/>
      <c r="O52" s="673"/>
      <c r="P52" s="673"/>
      <c r="Q52" s="673"/>
      <c r="R52" s="673"/>
      <c r="S52" s="673"/>
      <c r="T52" s="673"/>
      <c r="U52" s="673"/>
      <c r="V52" s="673"/>
      <c r="W52" s="673"/>
      <c r="X52" s="673"/>
      <c r="Y52" s="673"/>
      <c r="Z52" s="673"/>
      <c r="AA52" s="673"/>
      <c r="AB52" s="691" t="s">
        <v>10</v>
      </c>
      <c r="AC52" s="691"/>
    </row>
    <row r="53" spans="1:29" ht="42" customHeight="1" x14ac:dyDescent="0.25">
      <c r="A53" s="677"/>
      <c r="B53" s="681"/>
      <c r="C53" s="682"/>
      <c r="D53" s="688"/>
      <c r="E53" s="689"/>
      <c r="F53" s="689"/>
      <c r="G53" s="690"/>
      <c r="H53" s="673" t="s">
        <v>716</v>
      </c>
      <c r="I53" s="673"/>
      <c r="J53" s="673"/>
      <c r="K53" s="673"/>
      <c r="L53" s="673" t="s">
        <v>12</v>
      </c>
      <c r="M53" s="673"/>
      <c r="N53" s="673"/>
      <c r="O53" s="673"/>
      <c r="P53" s="673" t="s">
        <v>13</v>
      </c>
      <c r="Q53" s="673"/>
      <c r="R53" s="673"/>
      <c r="S53" s="673"/>
      <c r="T53" s="673" t="s">
        <v>14</v>
      </c>
      <c r="U53" s="673"/>
      <c r="V53" s="673"/>
      <c r="W53" s="673"/>
      <c r="X53" s="673" t="s">
        <v>15</v>
      </c>
      <c r="Y53" s="673"/>
      <c r="Z53" s="673"/>
      <c r="AA53" s="673"/>
      <c r="AB53" s="691"/>
      <c r="AC53" s="691"/>
    </row>
    <row r="54" spans="1:29" ht="72" x14ac:dyDescent="0.25">
      <c r="A54" s="678"/>
      <c r="B54" s="683"/>
      <c r="C54" s="684"/>
      <c r="D54" s="579" t="s">
        <v>34</v>
      </c>
      <c r="E54" s="579" t="s">
        <v>35</v>
      </c>
      <c r="F54" s="579" t="s">
        <v>36</v>
      </c>
      <c r="G54" s="579" t="s">
        <v>19</v>
      </c>
      <c r="H54" s="579" t="s">
        <v>37</v>
      </c>
      <c r="I54" s="579" t="s">
        <v>35</v>
      </c>
      <c r="J54" s="579" t="s">
        <v>36</v>
      </c>
      <c r="K54" s="579" t="s">
        <v>21</v>
      </c>
      <c r="L54" s="579" t="s">
        <v>37</v>
      </c>
      <c r="M54" s="579" t="s">
        <v>35</v>
      </c>
      <c r="N54" s="579" t="s">
        <v>36</v>
      </c>
      <c r="O54" s="579" t="s">
        <v>21</v>
      </c>
      <c r="P54" s="579" t="s">
        <v>37</v>
      </c>
      <c r="Q54" s="579" t="s">
        <v>35</v>
      </c>
      <c r="R54" s="579" t="s">
        <v>36</v>
      </c>
      <c r="S54" s="579" t="s">
        <v>21</v>
      </c>
      <c r="T54" s="579" t="s">
        <v>37</v>
      </c>
      <c r="U54" s="579" t="s">
        <v>35</v>
      </c>
      <c r="V54" s="579" t="s">
        <v>36</v>
      </c>
      <c r="W54" s="579" t="s">
        <v>21</v>
      </c>
      <c r="X54" s="579" t="s">
        <v>37</v>
      </c>
      <c r="Y54" s="579" t="s">
        <v>35</v>
      </c>
      <c r="Z54" s="579" t="s">
        <v>36</v>
      </c>
      <c r="AA54" s="579" t="s">
        <v>21</v>
      </c>
      <c r="AB54" s="691"/>
      <c r="AC54" s="691"/>
    </row>
    <row r="55" spans="1:29" ht="38.25" customHeight="1" x14ac:dyDescent="0.25">
      <c r="A55" s="580" t="s">
        <v>22</v>
      </c>
      <c r="B55" s="584" t="s">
        <v>750</v>
      </c>
      <c r="C55" s="580"/>
      <c r="D55" s="22"/>
      <c r="E55" s="22"/>
      <c r="F55" s="22"/>
      <c r="G55" s="22"/>
      <c r="H55" s="22"/>
      <c r="I55" s="22"/>
      <c r="J55" s="22"/>
      <c r="K55" s="22"/>
      <c r="L55" s="22"/>
      <c r="M55" s="22"/>
      <c r="N55" s="22"/>
      <c r="O55" s="22"/>
      <c r="P55" s="22"/>
      <c r="Q55" s="22"/>
      <c r="R55" s="22"/>
      <c r="S55" s="22"/>
      <c r="T55" s="22"/>
      <c r="U55" s="22"/>
      <c r="V55" s="22"/>
      <c r="W55" s="22"/>
      <c r="X55" s="22"/>
      <c r="Y55" s="22"/>
      <c r="Z55" s="22"/>
      <c r="AA55" s="22"/>
      <c r="AB55" s="873"/>
      <c r="AC55" s="874"/>
    </row>
    <row r="56" spans="1:29" x14ac:dyDescent="0.25">
      <c r="A56" s="670" t="s">
        <v>39</v>
      </c>
      <c r="B56" s="869" t="s">
        <v>751</v>
      </c>
      <c r="C56" s="578" t="s">
        <v>24</v>
      </c>
      <c r="D56" s="579"/>
      <c r="E56" s="579"/>
      <c r="F56" s="579"/>
      <c r="G56" s="579"/>
      <c r="H56" s="403">
        <v>103502</v>
      </c>
      <c r="I56" s="403">
        <v>103502</v>
      </c>
      <c r="J56" s="403">
        <v>103760</v>
      </c>
      <c r="K56" s="403">
        <v>103760</v>
      </c>
      <c r="L56" s="403">
        <v>108677.1</v>
      </c>
      <c r="M56" s="403">
        <v>108677.1</v>
      </c>
      <c r="N56" s="403">
        <v>103760</v>
      </c>
      <c r="O56" s="403">
        <v>103760</v>
      </c>
      <c r="P56" s="403">
        <v>119544.81000000001</v>
      </c>
      <c r="Q56" s="403">
        <v>119544.81000000001</v>
      </c>
      <c r="R56" s="403">
        <v>103760</v>
      </c>
      <c r="S56" s="403">
        <v>103760</v>
      </c>
      <c r="T56" s="403">
        <v>137476.53150000001</v>
      </c>
      <c r="U56" s="403">
        <v>137476.53150000001</v>
      </c>
      <c r="V56" s="403">
        <v>103760</v>
      </c>
      <c r="W56" s="403">
        <v>103760</v>
      </c>
      <c r="X56" s="403">
        <v>164971.83780000001</v>
      </c>
      <c r="Y56" s="403">
        <v>164971.83780000001</v>
      </c>
      <c r="Z56" s="403">
        <v>103760</v>
      </c>
      <c r="AA56" s="403">
        <v>103760</v>
      </c>
      <c r="AB56" s="871"/>
      <c r="AC56" s="872"/>
    </row>
    <row r="57" spans="1:29" ht="25.5" x14ac:dyDescent="0.25">
      <c r="A57" s="671"/>
      <c r="B57" s="870"/>
      <c r="C57" s="578" t="s">
        <v>25</v>
      </c>
      <c r="D57" s="579">
        <v>0</v>
      </c>
      <c r="E57" s="579">
        <v>0</v>
      </c>
      <c r="F57" s="579">
        <v>0</v>
      </c>
      <c r="G57" s="579">
        <v>0</v>
      </c>
      <c r="H57" s="585">
        <v>1413.7200000000003</v>
      </c>
      <c r="I57" s="585">
        <v>1413.7200000000003</v>
      </c>
      <c r="J57" s="585">
        <v>116000</v>
      </c>
      <c r="K57" s="585">
        <v>116000</v>
      </c>
      <c r="L57" s="585"/>
      <c r="M57" s="585"/>
      <c r="N57" s="585"/>
      <c r="O57" s="585"/>
      <c r="P57" s="585"/>
      <c r="Q57" s="585"/>
      <c r="R57" s="585"/>
      <c r="S57" s="585"/>
      <c r="T57" s="586"/>
      <c r="U57" s="586"/>
      <c r="V57" s="586"/>
      <c r="W57" s="586"/>
      <c r="X57" s="586"/>
      <c r="Y57" s="586"/>
      <c r="Z57" s="586"/>
      <c r="AA57" s="586"/>
      <c r="AB57" s="871"/>
      <c r="AC57" s="872"/>
    </row>
    <row r="58" spans="1:29" x14ac:dyDescent="0.25">
      <c r="A58" s="670" t="s">
        <v>41</v>
      </c>
      <c r="B58" s="869" t="s">
        <v>752</v>
      </c>
      <c r="C58" s="578" t="s">
        <v>24</v>
      </c>
      <c r="D58" s="48"/>
      <c r="E58" s="48"/>
      <c r="F58" s="48"/>
      <c r="G58" s="48"/>
      <c r="H58" s="403">
        <v>50000</v>
      </c>
      <c r="I58" s="403">
        <v>50000</v>
      </c>
      <c r="J58" s="403">
        <v>100000</v>
      </c>
      <c r="K58" s="403">
        <v>100000</v>
      </c>
      <c r="L58" s="403">
        <v>52500</v>
      </c>
      <c r="M58" s="403">
        <v>52500</v>
      </c>
      <c r="N58" s="403">
        <v>100000</v>
      </c>
      <c r="O58" s="403">
        <v>100000</v>
      </c>
      <c r="P58" s="403">
        <v>57750.000000000007</v>
      </c>
      <c r="Q58" s="403">
        <v>57750.000000000007</v>
      </c>
      <c r="R58" s="403">
        <v>100000</v>
      </c>
      <c r="S58" s="403">
        <v>100000</v>
      </c>
      <c r="T58" s="403">
        <v>66412.5</v>
      </c>
      <c r="U58" s="403">
        <v>66412.5</v>
      </c>
      <c r="V58" s="403">
        <v>100000</v>
      </c>
      <c r="W58" s="403">
        <v>100000</v>
      </c>
      <c r="X58" s="403">
        <v>79695</v>
      </c>
      <c r="Y58" s="403">
        <v>79695</v>
      </c>
      <c r="Z58" s="403">
        <v>100000</v>
      </c>
      <c r="AA58" s="403">
        <v>100000</v>
      </c>
      <c r="AB58" s="871"/>
      <c r="AC58" s="872"/>
    </row>
    <row r="59" spans="1:29" ht="25.5" x14ac:dyDescent="0.25">
      <c r="A59" s="671"/>
      <c r="B59" s="870"/>
      <c r="C59" s="578" t="s">
        <v>25</v>
      </c>
      <c r="D59" s="579">
        <v>0</v>
      </c>
      <c r="E59" s="579">
        <v>0</v>
      </c>
      <c r="F59" s="579">
        <v>0</v>
      </c>
      <c r="G59" s="579">
        <v>0</v>
      </c>
      <c r="H59" s="585">
        <v>1420650</v>
      </c>
      <c r="I59" s="585">
        <v>1420650</v>
      </c>
      <c r="J59" s="585">
        <v>116000</v>
      </c>
      <c r="K59" s="585">
        <v>116000</v>
      </c>
      <c r="L59" s="585"/>
      <c r="M59" s="585"/>
      <c r="N59" s="585"/>
      <c r="O59" s="585"/>
      <c r="P59" s="585"/>
      <c r="Q59" s="585"/>
      <c r="R59" s="585"/>
      <c r="S59" s="585"/>
      <c r="T59" s="403"/>
      <c r="U59" s="403"/>
      <c r="V59" s="403"/>
      <c r="W59" s="403"/>
      <c r="X59" s="403"/>
      <c r="Y59" s="403"/>
      <c r="Z59" s="403"/>
      <c r="AA59" s="403"/>
      <c r="AB59" s="871"/>
      <c r="AC59" s="872"/>
    </row>
    <row r="60" spans="1:29" ht="30.75" customHeight="1" x14ac:dyDescent="0.25">
      <c r="A60" s="587" t="s">
        <v>72</v>
      </c>
      <c r="B60" s="588" t="s">
        <v>753</v>
      </c>
      <c r="C60" s="587"/>
      <c r="D60" s="22"/>
      <c r="E60" s="22"/>
      <c r="F60" s="22"/>
      <c r="G60" s="22"/>
      <c r="H60" s="589"/>
      <c r="I60" s="589"/>
      <c r="J60" s="589"/>
      <c r="K60" s="589"/>
      <c r="L60" s="589"/>
      <c r="M60" s="589"/>
      <c r="N60" s="589"/>
      <c r="O60" s="589"/>
      <c r="P60" s="589"/>
      <c r="Q60" s="589"/>
      <c r="R60" s="589"/>
      <c r="S60" s="589"/>
      <c r="T60" s="589"/>
      <c r="U60" s="589"/>
      <c r="V60" s="589"/>
      <c r="W60" s="589"/>
      <c r="X60" s="589"/>
      <c r="Y60" s="589"/>
      <c r="Z60" s="589"/>
      <c r="AA60" s="589"/>
      <c r="AB60" s="871"/>
      <c r="AC60" s="872"/>
    </row>
    <row r="61" spans="1:29" x14ac:dyDescent="0.25">
      <c r="A61" s="670" t="s">
        <v>124</v>
      </c>
      <c r="B61" s="869" t="s">
        <v>754</v>
      </c>
      <c r="C61" s="578" t="s">
        <v>24</v>
      </c>
      <c r="D61" s="48"/>
      <c r="E61" s="48"/>
      <c r="F61" s="48"/>
      <c r="G61" s="48"/>
      <c r="H61" s="403">
        <v>600000</v>
      </c>
      <c r="I61" s="403">
        <v>600000</v>
      </c>
      <c r="J61" s="403">
        <v>15</v>
      </c>
      <c r="K61" s="403">
        <v>15</v>
      </c>
      <c r="L61" s="403">
        <v>630000</v>
      </c>
      <c r="M61" s="403">
        <v>630000</v>
      </c>
      <c r="N61" s="403">
        <v>40</v>
      </c>
      <c r="O61" s="403">
        <v>40</v>
      </c>
      <c r="P61" s="403">
        <v>693000</v>
      </c>
      <c r="Q61" s="403">
        <v>693000</v>
      </c>
      <c r="R61" s="403">
        <v>50</v>
      </c>
      <c r="S61" s="403">
        <v>50</v>
      </c>
      <c r="T61" s="403">
        <v>796949.99999999988</v>
      </c>
      <c r="U61" s="403">
        <v>796949.99999999988</v>
      </c>
      <c r="V61" s="403">
        <v>75</v>
      </c>
      <c r="W61" s="403">
        <v>75</v>
      </c>
      <c r="X61" s="403">
        <v>956339.99999999977</v>
      </c>
      <c r="Y61" s="403">
        <v>956339.99999999977</v>
      </c>
      <c r="Z61" s="403">
        <v>100</v>
      </c>
      <c r="AA61" s="403">
        <v>100</v>
      </c>
      <c r="AB61" s="871"/>
      <c r="AC61" s="872"/>
    </row>
    <row r="62" spans="1:29" ht="25.5" x14ac:dyDescent="0.25">
      <c r="A62" s="671"/>
      <c r="B62" s="870"/>
      <c r="C62" s="578" t="s">
        <v>25</v>
      </c>
      <c r="D62" s="579">
        <v>0</v>
      </c>
      <c r="E62" s="579">
        <v>0</v>
      </c>
      <c r="F62" s="579">
        <v>0</v>
      </c>
      <c r="G62" s="579">
        <v>0</v>
      </c>
      <c r="H62" s="585">
        <v>693000</v>
      </c>
      <c r="I62" s="585">
        <v>693000</v>
      </c>
      <c r="J62" s="585">
        <v>50</v>
      </c>
      <c r="K62" s="585">
        <v>50</v>
      </c>
      <c r="L62" s="585"/>
      <c r="M62" s="585"/>
      <c r="N62" s="585"/>
      <c r="O62" s="585"/>
      <c r="P62" s="585"/>
      <c r="Q62" s="585"/>
      <c r="R62" s="585"/>
      <c r="S62" s="585"/>
      <c r="T62" s="403"/>
      <c r="U62" s="403"/>
      <c r="V62" s="403"/>
      <c r="W62" s="403"/>
      <c r="X62" s="403"/>
      <c r="Y62" s="403"/>
      <c r="Z62" s="403"/>
      <c r="AA62" s="403"/>
      <c r="AB62" s="871"/>
      <c r="AC62" s="872"/>
    </row>
    <row r="63" spans="1:29" ht="35.25" customHeight="1" x14ac:dyDescent="0.25">
      <c r="A63" s="587" t="s">
        <v>74</v>
      </c>
      <c r="B63" s="588" t="s">
        <v>755</v>
      </c>
      <c r="C63" s="587"/>
      <c r="D63" s="22"/>
      <c r="E63" s="22"/>
      <c r="F63" s="22"/>
      <c r="G63" s="22"/>
      <c r="H63" s="589"/>
      <c r="I63" s="589"/>
      <c r="J63" s="589"/>
      <c r="K63" s="589"/>
      <c r="L63" s="589"/>
      <c r="M63" s="589"/>
      <c r="N63" s="589"/>
      <c r="O63" s="589"/>
      <c r="P63" s="589"/>
      <c r="Q63" s="589"/>
      <c r="R63" s="589"/>
      <c r="S63" s="589"/>
      <c r="T63" s="589"/>
      <c r="U63" s="589"/>
      <c r="V63" s="589"/>
      <c r="W63" s="589"/>
      <c r="X63" s="589"/>
      <c r="Y63" s="589"/>
      <c r="Z63" s="589"/>
      <c r="AA63" s="589"/>
      <c r="AB63" s="871"/>
      <c r="AC63" s="872"/>
    </row>
    <row r="64" spans="1:29" x14ac:dyDescent="0.25">
      <c r="A64" s="670" t="s">
        <v>756</v>
      </c>
      <c r="B64" s="869" t="s">
        <v>757</v>
      </c>
      <c r="C64" s="578" t="s">
        <v>24</v>
      </c>
      <c r="D64" s="48"/>
      <c r="E64" s="48"/>
      <c r="F64" s="48"/>
      <c r="G64" s="48"/>
      <c r="H64" s="403">
        <v>2800</v>
      </c>
      <c r="I64" s="403">
        <v>2800</v>
      </c>
      <c r="J64" s="403">
        <v>5</v>
      </c>
      <c r="K64" s="403">
        <v>23</v>
      </c>
      <c r="L64" s="403">
        <v>2940</v>
      </c>
      <c r="M64" s="403">
        <v>2940</v>
      </c>
      <c r="N64" s="403">
        <v>5</v>
      </c>
      <c r="O64" s="403">
        <v>23</v>
      </c>
      <c r="P64" s="403">
        <v>3234.0000000000005</v>
      </c>
      <c r="Q64" s="403">
        <v>3234.0000000000005</v>
      </c>
      <c r="R64" s="403">
        <v>5</v>
      </c>
      <c r="S64" s="403">
        <v>23</v>
      </c>
      <c r="T64" s="403">
        <v>3719.1000000000004</v>
      </c>
      <c r="U64" s="403">
        <v>3719.1000000000004</v>
      </c>
      <c r="V64" s="403">
        <v>5</v>
      </c>
      <c r="W64" s="403">
        <v>23</v>
      </c>
      <c r="X64" s="403">
        <v>4462.92</v>
      </c>
      <c r="Y64" s="403">
        <v>4462.92</v>
      </c>
      <c r="Z64" s="403">
        <v>5</v>
      </c>
      <c r="AA64" s="403">
        <v>23</v>
      </c>
      <c r="AB64" s="871"/>
      <c r="AC64" s="872"/>
    </row>
    <row r="65" spans="1:29" ht="25.5" x14ac:dyDescent="0.25">
      <c r="A65" s="671"/>
      <c r="B65" s="870"/>
      <c r="C65" s="578" t="s">
        <v>25</v>
      </c>
      <c r="D65" s="579">
        <v>2800</v>
      </c>
      <c r="E65" s="579">
        <v>2800</v>
      </c>
      <c r="F65" s="579">
        <v>18</v>
      </c>
      <c r="G65" s="579">
        <v>18</v>
      </c>
      <c r="H65" s="585">
        <v>3234.0000000000005</v>
      </c>
      <c r="I65" s="585">
        <v>3234.0000000000005</v>
      </c>
      <c r="J65" s="585">
        <v>5</v>
      </c>
      <c r="K65" s="585">
        <v>23</v>
      </c>
      <c r="L65" s="585"/>
      <c r="M65" s="585"/>
      <c r="N65" s="585"/>
      <c r="O65" s="585"/>
      <c r="P65" s="585"/>
      <c r="Q65" s="585"/>
      <c r="R65" s="585"/>
      <c r="S65" s="585"/>
      <c r="T65" s="586"/>
      <c r="U65" s="586"/>
      <c r="V65" s="586"/>
      <c r="W65" s="586"/>
      <c r="X65" s="586"/>
      <c r="Y65" s="586"/>
      <c r="Z65" s="586"/>
      <c r="AA65" s="586"/>
      <c r="AB65" s="871"/>
      <c r="AC65" s="872"/>
    </row>
    <row r="66" spans="1:29" x14ac:dyDescent="0.25">
      <c r="A66" s="670" t="s">
        <v>758</v>
      </c>
      <c r="B66" s="869" t="s">
        <v>759</v>
      </c>
      <c r="C66" s="578" t="s">
        <v>24</v>
      </c>
      <c r="D66" s="48"/>
      <c r="E66" s="48"/>
      <c r="F66" s="48"/>
      <c r="G66" s="48"/>
      <c r="H66" s="403">
        <v>2100000</v>
      </c>
      <c r="I66" s="403">
        <v>2100000</v>
      </c>
      <c r="J66" s="403">
        <v>5</v>
      </c>
      <c r="K66" s="403">
        <v>23</v>
      </c>
      <c r="L66" s="403">
        <v>2205000</v>
      </c>
      <c r="M66" s="403">
        <v>2205000</v>
      </c>
      <c r="N66" s="403">
        <v>5</v>
      </c>
      <c r="O66" s="403">
        <v>23</v>
      </c>
      <c r="P66" s="403">
        <v>2425500</v>
      </c>
      <c r="Q66" s="403">
        <v>2425500</v>
      </c>
      <c r="R66" s="403">
        <v>5</v>
      </c>
      <c r="S66" s="403">
        <v>23</v>
      </c>
      <c r="T66" s="403">
        <v>2789325</v>
      </c>
      <c r="U66" s="403">
        <v>2789325</v>
      </c>
      <c r="V66" s="403">
        <v>5</v>
      </c>
      <c r="W66" s="403">
        <v>23</v>
      </c>
      <c r="X66" s="403">
        <v>3347190</v>
      </c>
      <c r="Y66" s="403">
        <v>3347190</v>
      </c>
      <c r="Z66" s="403">
        <v>5</v>
      </c>
      <c r="AA66" s="403">
        <v>23</v>
      </c>
      <c r="AB66" s="871"/>
      <c r="AC66" s="872"/>
    </row>
    <row r="67" spans="1:29" ht="25.5" x14ac:dyDescent="0.25">
      <c r="A67" s="671"/>
      <c r="B67" s="870"/>
      <c r="C67" s="578" t="s">
        <v>25</v>
      </c>
      <c r="D67" s="579">
        <v>0</v>
      </c>
      <c r="E67" s="579">
        <v>0</v>
      </c>
      <c r="F67" s="579">
        <v>0</v>
      </c>
      <c r="G67" s="579">
        <v>0</v>
      </c>
      <c r="H67" s="585">
        <v>2425500</v>
      </c>
      <c r="I67" s="585">
        <v>2425500</v>
      </c>
      <c r="J67" s="585">
        <v>5</v>
      </c>
      <c r="K67" s="585">
        <v>23</v>
      </c>
      <c r="L67" s="585"/>
      <c r="M67" s="585"/>
      <c r="N67" s="585"/>
      <c r="O67" s="585"/>
      <c r="P67" s="585"/>
      <c r="Q67" s="585"/>
      <c r="R67" s="585"/>
      <c r="S67" s="585"/>
      <c r="T67" s="586"/>
      <c r="U67" s="586"/>
      <c r="V67" s="586"/>
      <c r="W67" s="586"/>
      <c r="X67" s="586"/>
      <c r="Y67" s="586"/>
      <c r="Z67" s="586"/>
      <c r="AA67" s="586"/>
      <c r="AB67" s="871"/>
      <c r="AC67" s="872"/>
    </row>
    <row r="68" spans="1:29" x14ac:dyDescent="0.25">
      <c r="A68" s="670" t="s">
        <v>390</v>
      </c>
      <c r="B68" s="869" t="s">
        <v>760</v>
      </c>
      <c r="C68" s="578" t="s">
        <v>24</v>
      </c>
      <c r="D68" s="48"/>
      <c r="E68" s="48"/>
      <c r="F68" s="48"/>
      <c r="G68" s="48"/>
      <c r="H68" s="403">
        <v>11900000</v>
      </c>
      <c r="I68" s="403">
        <v>11900000</v>
      </c>
      <c r="J68" s="403">
        <v>5</v>
      </c>
      <c r="K68" s="403">
        <v>23</v>
      </c>
      <c r="L68" s="403">
        <v>12495000</v>
      </c>
      <c r="M68" s="403">
        <v>12495000</v>
      </c>
      <c r="N68" s="403">
        <v>5</v>
      </c>
      <c r="O68" s="403">
        <v>23</v>
      </c>
      <c r="P68" s="403">
        <v>13744500.000000002</v>
      </c>
      <c r="Q68" s="403">
        <v>13744500.000000002</v>
      </c>
      <c r="R68" s="403">
        <v>5</v>
      </c>
      <c r="S68" s="403">
        <v>23</v>
      </c>
      <c r="T68" s="403">
        <v>15806175</v>
      </c>
      <c r="U68" s="403">
        <v>15806175</v>
      </c>
      <c r="V68" s="403">
        <v>5</v>
      </c>
      <c r="W68" s="403">
        <v>23</v>
      </c>
      <c r="X68" s="403">
        <v>18967410</v>
      </c>
      <c r="Y68" s="403">
        <v>18967410</v>
      </c>
      <c r="Z68" s="403">
        <v>5</v>
      </c>
      <c r="AA68" s="403">
        <v>23</v>
      </c>
      <c r="AB68" s="871"/>
      <c r="AC68" s="872"/>
    </row>
    <row r="69" spans="1:29" ht="25.5" x14ac:dyDescent="0.25">
      <c r="A69" s="671"/>
      <c r="B69" s="870"/>
      <c r="C69" s="578" t="s">
        <v>25</v>
      </c>
      <c r="D69" s="579">
        <v>0</v>
      </c>
      <c r="E69" s="579">
        <v>0</v>
      </c>
      <c r="F69" s="579">
        <v>0</v>
      </c>
      <c r="G69" s="579">
        <v>0</v>
      </c>
      <c r="H69" s="585">
        <v>13744500.000000002</v>
      </c>
      <c r="I69" s="585">
        <v>13744500.000000002</v>
      </c>
      <c r="J69" s="585">
        <v>5</v>
      </c>
      <c r="K69" s="585">
        <v>23</v>
      </c>
      <c r="L69" s="585"/>
      <c r="M69" s="585"/>
      <c r="N69" s="585"/>
      <c r="O69" s="585"/>
      <c r="P69" s="585"/>
      <c r="Q69" s="585"/>
      <c r="R69" s="585"/>
      <c r="S69" s="585"/>
      <c r="T69" s="403"/>
      <c r="U69" s="403"/>
      <c r="V69" s="403"/>
      <c r="W69" s="403"/>
      <c r="X69" s="403"/>
      <c r="Y69" s="403"/>
      <c r="Z69" s="403"/>
      <c r="AA69" s="403"/>
      <c r="AB69" s="871"/>
      <c r="AC69" s="872"/>
    </row>
    <row r="70" spans="1:29" ht="30" customHeight="1" x14ac:dyDescent="0.25">
      <c r="A70" s="587" t="s">
        <v>92</v>
      </c>
      <c r="B70" s="588" t="s">
        <v>761</v>
      </c>
      <c r="C70" s="587"/>
      <c r="D70" s="22"/>
      <c r="E70" s="22"/>
      <c r="F70" s="22"/>
      <c r="G70" s="22"/>
      <c r="H70" s="589"/>
      <c r="I70" s="589"/>
      <c r="J70" s="589"/>
      <c r="K70" s="589"/>
      <c r="L70" s="589"/>
      <c r="M70" s="589"/>
      <c r="N70" s="589"/>
      <c r="O70" s="589"/>
      <c r="P70" s="589"/>
      <c r="Q70" s="589"/>
      <c r="R70" s="589"/>
      <c r="S70" s="589"/>
      <c r="T70" s="589"/>
      <c r="U70" s="589"/>
      <c r="V70" s="589"/>
      <c r="W70" s="589"/>
      <c r="X70" s="589"/>
      <c r="Y70" s="589"/>
      <c r="Z70" s="589"/>
      <c r="AA70" s="589"/>
      <c r="AB70" s="871"/>
      <c r="AC70" s="872"/>
    </row>
    <row r="71" spans="1:29" x14ac:dyDescent="0.25">
      <c r="A71" s="670" t="s">
        <v>762</v>
      </c>
      <c r="B71" s="869" t="s">
        <v>763</v>
      </c>
      <c r="C71" s="578" t="s">
        <v>24</v>
      </c>
      <c r="D71" s="48"/>
      <c r="E71" s="48"/>
      <c r="F71" s="48"/>
      <c r="G71" s="48"/>
      <c r="H71" s="403">
        <v>2333408.3333333335</v>
      </c>
      <c r="I71" s="403">
        <v>2333408.3333333335</v>
      </c>
      <c r="J71" s="403">
        <v>5</v>
      </c>
      <c r="K71" s="403">
        <v>5</v>
      </c>
      <c r="L71" s="403">
        <v>2450078.7500000005</v>
      </c>
      <c r="M71" s="403">
        <v>2450078.7500000005</v>
      </c>
      <c r="N71" s="403">
        <v>5</v>
      </c>
      <c r="O71" s="403">
        <v>5</v>
      </c>
      <c r="P71" s="403">
        <v>2695086.6250000009</v>
      </c>
      <c r="Q71" s="403">
        <v>2695086.6250000009</v>
      </c>
      <c r="R71" s="403">
        <v>5</v>
      </c>
      <c r="S71" s="403">
        <v>5</v>
      </c>
      <c r="T71" s="403">
        <v>3099349.6187500008</v>
      </c>
      <c r="U71" s="403">
        <v>3099349.6187500008</v>
      </c>
      <c r="V71" s="403">
        <v>5</v>
      </c>
      <c r="W71" s="403">
        <v>5</v>
      </c>
      <c r="X71" s="403">
        <v>3719219.5425000009</v>
      </c>
      <c r="Y71" s="403">
        <v>3719219.5425000009</v>
      </c>
      <c r="Z71" s="403">
        <v>5</v>
      </c>
      <c r="AA71" s="403">
        <v>5</v>
      </c>
      <c r="AB71" s="871"/>
      <c r="AC71" s="872"/>
    </row>
    <row r="72" spans="1:29" ht="25.5" x14ac:dyDescent="0.25">
      <c r="A72" s="671"/>
      <c r="B72" s="870"/>
      <c r="C72" s="578" t="s">
        <v>25</v>
      </c>
      <c r="D72" s="579">
        <v>0</v>
      </c>
      <c r="E72" s="579">
        <v>0</v>
      </c>
      <c r="F72" s="579">
        <v>0</v>
      </c>
      <c r="G72" s="579">
        <v>0</v>
      </c>
      <c r="H72" s="585">
        <v>2695086.6250000009</v>
      </c>
      <c r="I72" s="585">
        <v>2695086.6250000009</v>
      </c>
      <c r="J72" s="585">
        <v>5</v>
      </c>
      <c r="K72" s="585">
        <v>5</v>
      </c>
      <c r="L72" s="585"/>
      <c r="M72" s="585"/>
      <c r="N72" s="585"/>
      <c r="O72" s="585"/>
      <c r="P72" s="585"/>
      <c r="Q72" s="585"/>
      <c r="R72" s="585"/>
      <c r="S72" s="585"/>
      <c r="T72" s="586"/>
      <c r="U72" s="586"/>
      <c r="V72" s="586"/>
      <c r="W72" s="586"/>
      <c r="X72" s="586"/>
      <c r="Y72" s="586"/>
      <c r="Z72" s="586"/>
      <c r="AA72" s="586"/>
      <c r="AB72" s="871"/>
      <c r="AC72" s="872"/>
    </row>
    <row r="73" spans="1:29" x14ac:dyDescent="0.25">
      <c r="A73" s="670" t="s">
        <v>764</v>
      </c>
      <c r="B73" s="869" t="s">
        <v>765</v>
      </c>
      <c r="C73" s="578" t="s">
        <v>24</v>
      </c>
      <c r="D73" s="48"/>
      <c r="E73" s="48"/>
      <c r="F73" s="48"/>
      <c r="G73" s="48"/>
      <c r="H73" s="403">
        <v>6533543.333333333</v>
      </c>
      <c r="I73" s="403">
        <v>6533543.333333333</v>
      </c>
      <c r="J73" s="403">
        <v>5</v>
      </c>
      <c r="K73" s="403">
        <v>5</v>
      </c>
      <c r="L73" s="403">
        <v>6860220.5</v>
      </c>
      <c r="M73" s="403">
        <v>6860220.5</v>
      </c>
      <c r="N73" s="403">
        <v>5</v>
      </c>
      <c r="O73" s="403">
        <v>5</v>
      </c>
      <c r="P73" s="403">
        <v>7546242.5500000007</v>
      </c>
      <c r="Q73" s="403">
        <v>7546242.5500000007</v>
      </c>
      <c r="R73" s="403">
        <v>5</v>
      </c>
      <c r="S73" s="403">
        <v>5</v>
      </c>
      <c r="T73" s="403">
        <v>8678178.932500001</v>
      </c>
      <c r="U73" s="403">
        <v>8678178.932500001</v>
      </c>
      <c r="V73" s="403">
        <v>5</v>
      </c>
      <c r="W73" s="403">
        <v>5</v>
      </c>
      <c r="X73" s="403">
        <v>10413814.719000001</v>
      </c>
      <c r="Y73" s="403">
        <v>10413814.719000001</v>
      </c>
      <c r="Z73" s="403">
        <v>5</v>
      </c>
      <c r="AA73" s="403">
        <v>5</v>
      </c>
      <c r="AB73" s="871"/>
      <c r="AC73" s="872"/>
    </row>
    <row r="74" spans="1:29" ht="25.5" x14ac:dyDescent="0.25">
      <c r="A74" s="671"/>
      <c r="B74" s="870"/>
      <c r="C74" s="578" t="s">
        <v>25</v>
      </c>
      <c r="D74" s="579">
        <v>0</v>
      </c>
      <c r="E74" s="579">
        <v>0</v>
      </c>
      <c r="F74" s="579">
        <v>0</v>
      </c>
      <c r="G74" s="579">
        <v>0</v>
      </c>
      <c r="H74" s="585">
        <v>7546242.5500000007</v>
      </c>
      <c r="I74" s="585">
        <v>7546242.5500000007</v>
      </c>
      <c r="J74" s="585">
        <v>5</v>
      </c>
      <c r="K74" s="585">
        <v>5</v>
      </c>
      <c r="L74" s="585"/>
      <c r="M74" s="585"/>
      <c r="N74" s="585"/>
      <c r="O74" s="585"/>
      <c r="P74" s="585"/>
      <c r="Q74" s="585"/>
      <c r="R74" s="585"/>
      <c r="S74" s="585"/>
      <c r="T74" s="586"/>
      <c r="U74" s="586"/>
      <c r="V74" s="586"/>
      <c r="W74" s="586"/>
      <c r="X74" s="586"/>
      <c r="Y74" s="586"/>
      <c r="Z74" s="586"/>
      <c r="AA74" s="586"/>
      <c r="AB74" s="871"/>
      <c r="AC74" s="872"/>
    </row>
    <row r="75" spans="1:29" x14ac:dyDescent="0.25">
      <c r="A75" s="670" t="s">
        <v>766</v>
      </c>
      <c r="B75" s="869" t="s">
        <v>767</v>
      </c>
      <c r="C75" s="578" t="s">
        <v>24</v>
      </c>
      <c r="D75" s="48"/>
      <c r="E75" s="48"/>
      <c r="F75" s="48"/>
      <c r="G75" s="48"/>
      <c r="H75" s="403">
        <v>7800</v>
      </c>
      <c r="I75" s="403">
        <v>7800</v>
      </c>
      <c r="J75" s="403">
        <v>5</v>
      </c>
      <c r="K75" s="403">
        <v>5</v>
      </c>
      <c r="L75" s="403">
        <v>8190</v>
      </c>
      <c r="M75" s="403">
        <v>8190</v>
      </c>
      <c r="N75" s="403">
        <v>5</v>
      </c>
      <c r="O75" s="403">
        <v>5</v>
      </c>
      <c r="P75" s="403">
        <v>9009</v>
      </c>
      <c r="Q75" s="403">
        <v>9009</v>
      </c>
      <c r="R75" s="403">
        <v>5</v>
      </c>
      <c r="S75" s="403">
        <v>5</v>
      </c>
      <c r="T75" s="403">
        <v>10360.349999999999</v>
      </c>
      <c r="U75" s="403">
        <v>10360.349999999999</v>
      </c>
      <c r="V75" s="403">
        <v>5</v>
      </c>
      <c r="W75" s="403">
        <v>5</v>
      </c>
      <c r="X75" s="403">
        <v>12432.419999999998</v>
      </c>
      <c r="Y75" s="403">
        <v>12432.419999999998</v>
      </c>
      <c r="Z75" s="403">
        <v>5</v>
      </c>
      <c r="AA75" s="403">
        <v>5</v>
      </c>
      <c r="AB75" s="871"/>
      <c r="AC75" s="872"/>
    </row>
    <row r="76" spans="1:29" ht="25.5" x14ac:dyDescent="0.25">
      <c r="A76" s="671"/>
      <c r="B76" s="870"/>
      <c r="C76" s="578" t="s">
        <v>25</v>
      </c>
      <c r="D76" s="579">
        <v>0</v>
      </c>
      <c r="E76" s="579">
        <v>0</v>
      </c>
      <c r="F76" s="579">
        <v>0</v>
      </c>
      <c r="G76" s="579">
        <v>0</v>
      </c>
      <c r="H76" s="585">
        <v>9009</v>
      </c>
      <c r="I76" s="585">
        <v>9009</v>
      </c>
      <c r="J76" s="585">
        <v>5</v>
      </c>
      <c r="K76" s="585">
        <v>5</v>
      </c>
      <c r="L76" s="585"/>
      <c r="M76" s="585"/>
      <c r="N76" s="585"/>
      <c r="O76" s="585"/>
      <c r="P76" s="585"/>
      <c r="Q76" s="585"/>
      <c r="R76" s="585"/>
      <c r="S76" s="585"/>
      <c r="T76" s="403"/>
      <c r="U76" s="403"/>
      <c r="V76" s="403"/>
      <c r="W76" s="403"/>
      <c r="X76" s="403"/>
      <c r="Y76" s="403"/>
      <c r="Z76" s="403"/>
      <c r="AA76" s="403"/>
      <c r="AB76" s="871"/>
      <c r="AC76" s="872"/>
    </row>
    <row r="77" spans="1:29" ht="18" customHeight="1" x14ac:dyDescent="0.25">
      <c r="A77" s="590" t="s">
        <v>93</v>
      </c>
      <c r="B77" s="591" t="s">
        <v>768</v>
      </c>
      <c r="C77" s="590"/>
      <c r="D77" s="22"/>
      <c r="E77" s="22"/>
      <c r="F77" s="22"/>
      <c r="G77" s="22"/>
      <c r="H77" s="589"/>
      <c r="I77" s="589"/>
      <c r="J77" s="589"/>
      <c r="K77" s="589"/>
      <c r="L77" s="589"/>
      <c r="M77" s="589"/>
      <c r="N77" s="589"/>
      <c r="O77" s="589"/>
      <c r="P77" s="589"/>
      <c r="Q77" s="589"/>
      <c r="R77" s="589"/>
      <c r="S77" s="589"/>
      <c r="T77" s="589"/>
      <c r="U77" s="589"/>
      <c r="V77" s="589"/>
      <c r="W77" s="589"/>
      <c r="X77" s="589"/>
      <c r="Y77" s="589"/>
      <c r="Z77" s="589"/>
      <c r="AA77" s="589"/>
      <c r="AB77" s="871"/>
      <c r="AC77" s="872"/>
    </row>
    <row r="78" spans="1:29" x14ac:dyDescent="0.25">
      <c r="A78" s="670" t="s">
        <v>769</v>
      </c>
      <c r="B78" s="869" t="s">
        <v>770</v>
      </c>
      <c r="C78" s="578" t="s">
        <v>24</v>
      </c>
      <c r="D78" s="48"/>
      <c r="E78" s="48"/>
      <c r="F78" s="48"/>
      <c r="G78" s="48"/>
      <c r="H78" s="403">
        <v>10000</v>
      </c>
      <c r="I78" s="403">
        <v>10000</v>
      </c>
      <c r="J78" s="403">
        <v>8</v>
      </c>
      <c r="K78" s="403">
        <v>8</v>
      </c>
      <c r="L78" s="403">
        <v>10500</v>
      </c>
      <c r="M78" s="403">
        <v>10500</v>
      </c>
      <c r="N78" s="403">
        <v>8</v>
      </c>
      <c r="O78" s="403">
        <v>8</v>
      </c>
      <c r="P78" s="403">
        <v>11550.000000000002</v>
      </c>
      <c r="Q78" s="403">
        <v>11550.000000000002</v>
      </c>
      <c r="R78" s="403">
        <v>8</v>
      </c>
      <c r="S78" s="403">
        <v>8</v>
      </c>
      <c r="T78" s="403">
        <v>13282.500000000002</v>
      </c>
      <c r="U78" s="403">
        <v>13282.500000000002</v>
      </c>
      <c r="V78" s="403">
        <v>8</v>
      </c>
      <c r="W78" s="403">
        <v>8</v>
      </c>
      <c r="X78" s="403">
        <v>15939.000000000002</v>
      </c>
      <c r="Y78" s="403">
        <v>15939.000000000002</v>
      </c>
      <c r="Z78" s="403">
        <v>8</v>
      </c>
      <c r="AA78" s="403">
        <v>8</v>
      </c>
      <c r="AB78" s="871"/>
      <c r="AC78" s="872"/>
    </row>
    <row r="79" spans="1:29" ht="25.5" x14ac:dyDescent="0.25">
      <c r="A79" s="671"/>
      <c r="B79" s="870"/>
      <c r="C79" s="578" t="s">
        <v>25</v>
      </c>
      <c r="D79" s="579">
        <v>0</v>
      </c>
      <c r="E79" s="579">
        <v>0</v>
      </c>
      <c r="F79" s="579">
        <v>0</v>
      </c>
      <c r="G79" s="579">
        <v>0</v>
      </c>
      <c r="H79" s="585">
        <v>20428</v>
      </c>
      <c r="I79" s="585">
        <v>20428</v>
      </c>
      <c r="J79" s="585">
        <v>8</v>
      </c>
      <c r="K79" s="585">
        <v>8</v>
      </c>
      <c r="L79" s="585"/>
      <c r="M79" s="585"/>
      <c r="N79" s="585"/>
      <c r="O79" s="585"/>
      <c r="P79" s="585"/>
      <c r="Q79" s="585"/>
      <c r="R79" s="585"/>
      <c r="S79" s="585"/>
      <c r="T79" s="586"/>
      <c r="U79" s="586"/>
      <c r="V79" s="586"/>
      <c r="W79" s="586"/>
      <c r="X79" s="586"/>
      <c r="Y79" s="586"/>
      <c r="Z79" s="586"/>
      <c r="AA79" s="586"/>
      <c r="AB79" s="871"/>
      <c r="AC79" s="872"/>
    </row>
    <row r="80" spans="1:29" x14ac:dyDescent="0.25">
      <c r="A80" s="670" t="s">
        <v>771</v>
      </c>
      <c r="B80" s="869" t="s">
        <v>772</v>
      </c>
      <c r="C80" s="578" t="s">
        <v>24</v>
      </c>
      <c r="D80" s="48"/>
      <c r="E80" s="48"/>
      <c r="F80" s="48"/>
      <c r="G80" s="48"/>
      <c r="H80" s="403">
        <v>20000</v>
      </c>
      <c r="I80" s="403">
        <v>20000</v>
      </c>
      <c r="J80" s="403">
        <v>8</v>
      </c>
      <c r="K80" s="403">
        <v>8</v>
      </c>
      <c r="L80" s="403">
        <v>21000</v>
      </c>
      <c r="M80" s="403">
        <v>21000</v>
      </c>
      <c r="N80" s="403">
        <v>8</v>
      </c>
      <c r="O80" s="403">
        <v>8</v>
      </c>
      <c r="P80" s="403">
        <v>23100.000000000004</v>
      </c>
      <c r="Q80" s="403">
        <v>23100.000000000004</v>
      </c>
      <c r="R80" s="403">
        <v>8</v>
      </c>
      <c r="S80" s="403">
        <v>8</v>
      </c>
      <c r="T80" s="403">
        <v>26565.000000000004</v>
      </c>
      <c r="U80" s="403">
        <v>26565.000000000004</v>
      </c>
      <c r="V80" s="403">
        <v>8</v>
      </c>
      <c r="W80" s="403">
        <v>8</v>
      </c>
      <c r="X80" s="403">
        <v>31878.000000000004</v>
      </c>
      <c r="Y80" s="403">
        <v>31878.000000000004</v>
      </c>
      <c r="Z80" s="403">
        <v>8</v>
      </c>
      <c r="AA80" s="403">
        <v>8</v>
      </c>
      <c r="AB80" s="871"/>
      <c r="AC80" s="872"/>
    </row>
    <row r="81" spans="1:29" ht="25.5" x14ac:dyDescent="0.25">
      <c r="A81" s="671"/>
      <c r="B81" s="870"/>
      <c r="C81" s="578" t="s">
        <v>25</v>
      </c>
      <c r="D81" s="579">
        <v>0</v>
      </c>
      <c r="E81" s="579">
        <v>0</v>
      </c>
      <c r="F81" s="579">
        <v>0</v>
      </c>
      <c r="G81" s="579">
        <v>0</v>
      </c>
      <c r="H81" s="585">
        <v>57502</v>
      </c>
      <c r="I81" s="585">
        <v>57502</v>
      </c>
      <c r="J81" s="585">
        <v>8</v>
      </c>
      <c r="K81" s="585">
        <v>8</v>
      </c>
      <c r="L81" s="585"/>
      <c r="M81" s="585"/>
      <c r="N81" s="585"/>
      <c r="O81" s="585"/>
      <c r="P81" s="585"/>
      <c r="Q81" s="585"/>
      <c r="R81" s="585"/>
      <c r="S81" s="585"/>
      <c r="T81" s="586"/>
      <c r="U81" s="586"/>
      <c r="V81" s="586"/>
      <c r="W81" s="586"/>
      <c r="X81" s="586"/>
      <c r="Y81" s="586"/>
      <c r="Z81" s="586"/>
      <c r="AA81" s="586"/>
      <c r="AB81" s="871"/>
      <c r="AC81" s="872"/>
    </row>
    <row r="82" spans="1:29" x14ac:dyDescent="0.25">
      <c r="A82" s="670" t="s">
        <v>773</v>
      </c>
      <c r="B82" s="869" t="s">
        <v>774</v>
      </c>
      <c r="C82" s="578" t="s">
        <v>24</v>
      </c>
      <c r="D82" s="48"/>
      <c r="E82" s="48"/>
      <c r="F82" s="48"/>
      <c r="G82" s="48"/>
      <c r="H82" s="403">
        <v>10000</v>
      </c>
      <c r="I82" s="403">
        <v>10000</v>
      </c>
      <c r="J82" s="403">
        <v>8</v>
      </c>
      <c r="K82" s="403">
        <v>8</v>
      </c>
      <c r="L82" s="403">
        <v>10500</v>
      </c>
      <c r="M82" s="403">
        <v>10500</v>
      </c>
      <c r="N82" s="403">
        <v>8</v>
      </c>
      <c r="O82" s="403">
        <v>8</v>
      </c>
      <c r="P82" s="403">
        <v>11550.000000000002</v>
      </c>
      <c r="Q82" s="403">
        <v>11550.000000000002</v>
      </c>
      <c r="R82" s="403">
        <v>8</v>
      </c>
      <c r="S82" s="403">
        <v>8</v>
      </c>
      <c r="T82" s="403">
        <v>13282.500000000002</v>
      </c>
      <c r="U82" s="403">
        <v>13282.500000000002</v>
      </c>
      <c r="V82" s="403">
        <v>8</v>
      </c>
      <c r="W82" s="403">
        <v>8</v>
      </c>
      <c r="X82" s="403">
        <v>15939.000000000002</v>
      </c>
      <c r="Y82" s="403">
        <v>15939.000000000002</v>
      </c>
      <c r="Z82" s="403">
        <v>8</v>
      </c>
      <c r="AA82" s="403">
        <v>8</v>
      </c>
      <c r="AB82" s="871"/>
      <c r="AC82" s="872"/>
    </row>
    <row r="83" spans="1:29" ht="25.5" x14ac:dyDescent="0.25">
      <c r="A83" s="671"/>
      <c r="B83" s="870"/>
      <c r="C83" s="578" t="s">
        <v>25</v>
      </c>
      <c r="D83" s="579">
        <v>0</v>
      </c>
      <c r="E83" s="579">
        <v>0</v>
      </c>
      <c r="F83" s="579">
        <v>0</v>
      </c>
      <c r="G83" s="579">
        <v>0</v>
      </c>
      <c r="H83" s="585">
        <v>13926</v>
      </c>
      <c r="I83" s="585">
        <v>13926</v>
      </c>
      <c r="J83" s="585">
        <v>8</v>
      </c>
      <c r="K83" s="585">
        <v>8</v>
      </c>
      <c r="L83" s="585"/>
      <c r="M83" s="585"/>
      <c r="N83" s="585"/>
      <c r="O83" s="585"/>
      <c r="P83" s="585"/>
      <c r="Q83" s="585"/>
      <c r="R83" s="585"/>
      <c r="S83" s="585"/>
      <c r="T83" s="576"/>
      <c r="U83" s="576"/>
      <c r="V83" s="576"/>
      <c r="W83" s="576"/>
      <c r="X83" s="576"/>
      <c r="Y83" s="576"/>
      <c r="Z83" s="576"/>
      <c r="AA83" s="576"/>
      <c r="AB83" s="871"/>
      <c r="AC83" s="872"/>
    </row>
    <row r="84" spans="1:29" x14ac:dyDescent="0.25">
      <c r="A84" s="121"/>
      <c r="B84" s="121" t="s">
        <v>43</v>
      </c>
      <c r="C84" s="121"/>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x14ac:dyDescent="0.25">
      <c r="A85" s="124" t="s">
        <v>44</v>
      </c>
      <c r="B85" s="668" t="s">
        <v>45</v>
      </c>
      <c r="C85" s="668"/>
      <c r="D85" s="668"/>
      <c r="E85" s="668"/>
      <c r="F85" s="668"/>
      <c r="G85" s="668"/>
      <c r="H85" s="668"/>
      <c r="I85" s="668"/>
      <c r="J85" s="668"/>
      <c r="K85" s="668"/>
      <c r="L85" s="668"/>
      <c r="M85" s="668"/>
      <c r="N85" s="668"/>
      <c r="O85" s="668"/>
      <c r="P85" s="668"/>
      <c r="Q85" s="668"/>
      <c r="R85" s="668"/>
      <c r="S85" s="668"/>
      <c r="T85" s="120"/>
      <c r="U85" s="120"/>
      <c r="V85" s="120"/>
      <c r="W85" s="120"/>
      <c r="X85" s="120"/>
      <c r="Y85" s="120"/>
      <c r="Z85" s="120"/>
      <c r="AA85" s="120"/>
      <c r="AB85" s="120"/>
      <c r="AC85" s="120"/>
    </row>
    <row r="86" spans="1:29" x14ac:dyDescent="0.25">
      <c r="A86" s="124" t="s">
        <v>46</v>
      </c>
      <c r="B86" s="668" t="s">
        <v>47</v>
      </c>
      <c r="C86" s="668"/>
      <c r="D86" s="668"/>
      <c r="E86" s="668"/>
      <c r="F86" s="668"/>
      <c r="G86" s="668"/>
      <c r="H86" s="668"/>
      <c r="I86" s="668"/>
      <c r="J86" s="668"/>
      <c r="K86" s="668"/>
      <c r="L86" s="668"/>
      <c r="M86" s="668"/>
      <c r="N86" s="668"/>
      <c r="O86" s="668"/>
      <c r="P86" s="668"/>
      <c r="Q86" s="668"/>
      <c r="R86" s="668"/>
      <c r="S86" s="668"/>
      <c r="T86" s="120"/>
      <c r="U86" s="120"/>
      <c r="V86" s="120"/>
      <c r="W86" s="120"/>
      <c r="X86" s="120"/>
      <c r="Y86" s="120"/>
      <c r="Z86" s="120"/>
      <c r="AA86" s="120"/>
      <c r="AB86" s="120"/>
      <c r="AC86" s="120"/>
    </row>
    <row r="87" spans="1:29" x14ac:dyDescent="0.25">
      <c r="A87" s="120"/>
      <c r="B87" s="668" t="s">
        <v>48</v>
      </c>
      <c r="C87" s="668"/>
      <c r="D87" s="668"/>
      <c r="E87" s="668"/>
      <c r="F87" s="668"/>
      <c r="G87" s="668"/>
      <c r="H87" s="668"/>
      <c r="I87" s="668"/>
      <c r="J87" s="668"/>
      <c r="K87" s="668"/>
      <c r="L87" s="668"/>
      <c r="M87" s="668"/>
      <c r="N87" s="668"/>
      <c r="O87" s="668"/>
      <c r="P87" s="668"/>
      <c r="Q87" s="668"/>
      <c r="R87" s="668"/>
      <c r="S87" s="668"/>
      <c r="T87" s="120"/>
      <c r="U87" s="120"/>
      <c r="V87" s="120"/>
      <c r="W87" s="120"/>
      <c r="X87" s="120"/>
      <c r="Y87" s="120"/>
      <c r="Z87" s="120"/>
      <c r="AA87" s="120"/>
      <c r="AB87" s="120"/>
      <c r="AC87" s="120"/>
    </row>
    <row r="88" spans="1:29" x14ac:dyDescent="0.25">
      <c r="A88" s="120"/>
      <c r="B88" s="668" t="s">
        <v>49</v>
      </c>
      <c r="C88" s="668"/>
      <c r="D88" s="668"/>
      <c r="E88" s="668"/>
      <c r="F88" s="668"/>
      <c r="G88" s="668"/>
      <c r="H88" s="668"/>
      <c r="I88" s="668"/>
      <c r="J88" s="668"/>
      <c r="K88" s="668"/>
      <c r="L88" s="668"/>
      <c r="M88" s="668"/>
      <c r="N88" s="668"/>
      <c r="O88" s="668"/>
      <c r="P88" s="668"/>
      <c r="Q88" s="668"/>
      <c r="R88" s="668"/>
      <c r="S88" s="668"/>
      <c r="T88" s="120"/>
      <c r="U88" s="120"/>
      <c r="V88" s="120"/>
      <c r="W88" s="120"/>
      <c r="X88" s="120"/>
      <c r="Y88" s="120"/>
      <c r="Z88" s="120"/>
      <c r="AA88" s="120"/>
      <c r="AB88" s="120"/>
      <c r="AC88" s="120"/>
    </row>
    <row r="89" spans="1:29" x14ac:dyDescent="0.25">
      <c r="A89" s="120"/>
      <c r="B89" s="668" t="s">
        <v>50</v>
      </c>
      <c r="C89" s="668"/>
      <c r="D89" s="668"/>
      <c r="E89" s="668"/>
      <c r="F89" s="668"/>
      <c r="G89" s="668"/>
      <c r="H89" s="668"/>
      <c r="I89" s="668"/>
      <c r="J89" s="668"/>
      <c r="K89" s="668"/>
      <c r="L89" s="668"/>
      <c r="M89" s="668"/>
      <c r="N89" s="668"/>
      <c r="O89" s="668"/>
      <c r="P89" s="668"/>
      <c r="Q89" s="668"/>
      <c r="R89" s="668"/>
      <c r="S89" s="668"/>
      <c r="T89" s="120"/>
      <c r="U89" s="120"/>
      <c r="V89" s="120"/>
      <c r="W89" s="120"/>
      <c r="X89" s="120"/>
      <c r="Y89" s="120"/>
      <c r="Z89" s="120"/>
      <c r="AA89" s="120"/>
      <c r="AB89" s="120"/>
      <c r="AC89" s="120"/>
    </row>
    <row r="90" spans="1:29" x14ac:dyDescent="0.25">
      <c r="A90" s="120"/>
      <c r="B90" s="668" t="s">
        <v>51</v>
      </c>
      <c r="C90" s="668"/>
      <c r="D90" s="668"/>
      <c r="E90" s="668"/>
      <c r="F90" s="668"/>
      <c r="G90" s="668"/>
      <c r="H90" s="668"/>
      <c r="I90" s="668"/>
      <c r="J90" s="668"/>
      <c r="K90" s="668"/>
      <c r="L90" s="668"/>
      <c r="M90" s="668"/>
      <c r="N90" s="668"/>
      <c r="O90" s="668"/>
      <c r="P90" s="668"/>
      <c r="Q90" s="668"/>
      <c r="R90" s="668"/>
      <c r="S90" s="668"/>
      <c r="T90" s="120"/>
      <c r="U90" s="120"/>
      <c r="V90" s="120"/>
      <c r="W90" s="120"/>
      <c r="X90" s="120"/>
      <c r="Y90" s="120"/>
      <c r="Z90" s="120"/>
      <c r="AA90" s="120"/>
      <c r="AB90" s="120"/>
      <c r="AC90" s="120"/>
    </row>
    <row r="91" spans="1:29" ht="92.25" customHeight="1" x14ac:dyDescent="0.25">
      <c r="A91" s="120"/>
      <c r="B91" s="668" t="s">
        <v>52</v>
      </c>
      <c r="C91" s="668"/>
      <c r="D91" s="668"/>
      <c r="E91" s="668"/>
      <c r="F91" s="668"/>
      <c r="G91" s="668"/>
      <c r="H91" s="668"/>
      <c r="I91" s="668"/>
      <c r="J91" s="668"/>
      <c r="K91" s="668"/>
      <c r="L91" s="668"/>
      <c r="M91" s="668"/>
      <c r="N91" s="668"/>
      <c r="O91" s="668"/>
      <c r="P91" s="668"/>
      <c r="Q91" s="668"/>
      <c r="R91" s="668"/>
      <c r="S91" s="668"/>
      <c r="T91" s="120"/>
      <c r="U91" s="120"/>
      <c r="V91" s="120"/>
      <c r="W91" s="120"/>
      <c r="X91" s="120"/>
      <c r="Y91" s="120"/>
      <c r="Z91" s="120"/>
      <c r="AA91" s="120"/>
      <c r="AB91" s="120"/>
      <c r="AC91" s="120"/>
    </row>
    <row r="92" spans="1:29" x14ac:dyDescent="0.25">
      <c r="A92" s="120"/>
      <c r="B92" s="115"/>
      <c r="C92" s="115"/>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x14ac:dyDescent="0.25">
      <c r="A93" s="120"/>
      <c r="B93" s="115"/>
      <c r="C93" s="115"/>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x14ac:dyDescent="0.25">
      <c r="A94" s="120"/>
      <c r="B94" s="115"/>
      <c r="C94" s="115"/>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x14ac:dyDescent="0.2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x14ac:dyDescent="0.2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x14ac:dyDescent="0.2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x14ac:dyDescent="0.2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x14ac:dyDescent="0.2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x14ac:dyDescent="0.2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x14ac:dyDescent="0.25">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x14ac:dyDescent="0.25">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x14ac:dyDescent="0.25">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x14ac:dyDescent="0.25">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x14ac:dyDescent="0.2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x14ac:dyDescent="0.25">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x14ac:dyDescent="0.25">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x14ac:dyDescent="0.25">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x14ac:dyDescent="0.25">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x14ac:dyDescent="0.25">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x14ac:dyDescent="0.25">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x14ac:dyDescent="0.25">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x14ac:dyDescent="0.25">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x14ac:dyDescent="0.25">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x14ac:dyDescent="0.25">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x14ac:dyDescent="0.25">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x14ac:dyDescent="0.25">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x14ac:dyDescent="0.25">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x14ac:dyDescent="0.25">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x14ac:dyDescent="0.25">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x14ac:dyDescent="0.25">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x14ac:dyDescent="0.25">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x14ac:dyDescent="0.25">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x14ac:dyDescent="0.25">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x14ac:dyDescent="0.25">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x14ac:dyDescent="0.25">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sheetData>
  <mergeCells count="162">
    <mergeCell ref="B87:S87"/>
    <mergeCell ref="B88:S88"/>
    <mergeCell ref="B89:S89"/>
    <mergeCell ref="B90:S90"/>
    <mergeCell ref="B91:S91"/>
    <mergeCell ref="A82:A83"/>
    <mergeCell ref="B82:B83"/>
    <mergeCell ref="AB82:AC82"/>
    <mergeCell ref="AB83:AC83"/>
    <mergeCell ref="B85:S85"/>
    <mergeCell ref="B86:S86"/>
    <mergeCell ref="AB77:AC77"/>
    <mergeCell ref="A78:A79"/>
    <mergeCell ref="B78:B79"/>
    <mergeCell ref="AB78:AC78"/>
    <mergeCell ref="AB79:AC79"/>
    <mergeCell ref="A80:A81"/>
    <mergeCell ref="B80:B81"/>
    <mergeCell ref="AB80:AC80"/>
    <mergeCell ref="AB81:AC81"/>
    <mergeCell ref="A73:A74"/>
    <mergeCell ref="B73:B74"/>
    <mergeCell ref="AB73:AC73"/>
    <mergeCell ref="AB74:AC74"/>
    <mergeCell ref="A75:A76"/>
    <mergeCell ref="B75:B76"/>
    <mergeCell ref="AB75:AC75"/>
    <mergeCell ref="AB76:AC76"/>
    <mergeCell ref="A68:A69"/>
    <mergeCell ref="B68:B69"/>
    <mergeCell ref="AB68:AC68"/>
    <mergeCell ref="AB69:AC69"/>
    <mergeCell ref="AB70:AC70"/>
    <mergeCell ref="A71:A72"/>
    <mergeCell ref="B71:B72"/>
    <mergeCell ref="AB71:AC71"/>
    <mergeCell ref="AB72:AC72"/>
    <mergeCell ref="A64:A65"/>
    <mergeCell ref="B64:B65"/>
    <mergeCell ref="AB64:AC64"/>
    <mergeCell ref="AB65:AC65"/>
    <mergeCell ref="A66:A67"/>
    <mergeCell ref="B66:B67"/>
    <mergeCell ref="AB66:AC66"/>
    <mergeCell ref="AB67:AC67"/>
    <mergeCell ref="AB60:AC60"/>
    <mergeCell ref="A61:A62"/>
    <mergeCell ref="B61:B62"/>
    <mergeCell ref="AB61:AC61"/>
    <mergeCell ref="AB62:AC62"/>
    <mergeCell ref="AB63:AC63"/>
    <mergeCell ref="A56:A57"/>
    <mergeCell ref="B56:B57"/>
    <mergeCell ref="AB56:AC56"/>
    <mergeCell ref="AB57:AC57"/>
    <mergeCell ref="A58:A59"/>
    <mergeCell ref="B58:B59"/>
    <mergeCell ref="AB58:AC58"/>
    <mergeCell ref="AB59:AC59"/>
    <mergeCell ref="H53:K53"/>
    <mergeCell ref="L53:O53"/>
    <mergeCell ref="P53:S53"/>
    <mergeCell ref="T53:W53"/>
    <mergeCell ref="X53:AA53"/>
    <mergeCell ref="AB55:AC55"/>
    <mergeCell ref="A48:A49"/>
    <mergeCell ref="B48:B49"/>
    <mergeCell ref="AB48:AC48"/>
    <mergeCell ref="AB49:AC49"/>
    <mergeCell ref="A50:AC51"/>
    <mergeCell ref="A52:A54"/>
    <mergeCell ref="B52:C54"/>
    <mergeCell ref="D52:G53"/>
    <mergeCell ref="H52:AA52"/>
    <mergeCell ref="AB52:AC54"/>
    <mergeCell ref="A44:A45"/>
    <mergeCell ref="B44:B45"/>
    <mergeCell ref="AB44:AC44"/>
    <mergeCell ref="AB45:AC45"/>
    <mergeCell ref="A46:A47"/>
    <mergeCell ref="B46:B47"/>
    <mergeCell ref="AB46:AC46"/>
    <mergeCell ref="AB47:AC47"/>
    <mergeCell ref="A40:A41"/>
    <mergeCell ref="B40:B41"/>
    <mergeCell ref="AB40:AC40"/>
    <mergeCell ref="AB41:AC41"/>
    <mergeCell ref="A42:A43"/>
    <mergeCell ref="B42:B43"/>
    <mergeCell ref="AB42:AC42"/>
    <mergeCell ref="AB43:AC43"/>
    <mergeCell ref="A36:A37"/>
    <mergeCell ref="B36:B37"/>
    <mergeCell ref="AB36:AC36"/>
    <mergeCell ref="AB37:AC37"/>
    <mergeCell ref="A38:A39"/>
    <mergeCell ref="B38:B39"/>
    <mergeCell ref="AB38:AC38"/>
    <mergeCell ref="AB39:AC39"/>
    <mergeCell ref="A32:A33"/>
    <mergeCell ref="B32:B33"/>
    <mergeCell ref="AB32:AC32"/>
    <mergeCell ref="AB33:AC33"/>
    <mergeCell ref="A34:A35"/>
    <mergeCell ref="B34:B35"/>
    <mergeCell ref="AB34:AC34"/>
    <mergeCell ref="AB35:AC35"/>
    <mergeCell ref="A28:A29"/>
    <mergeCell ref="B28:B29"/>
    <mergeCell ref="AB28:AC28"/>
    <mergeCell ref="AB29:AC29"/>
    <mergeCell ref="A30:A31"/>
    <mergeCell ref="B30:B31"/>
    <mergeCell ref="AB30:AC30"/>
    <mergeCell ref="AB31:AC31"/>
    <mergeCell ref="A24:A25"/>
    <mergeCell ref="B24:B25"/>
    <mergeCell ref="AB24:AC24"/>
    <mergeCell ref="AB25:AC25"/>
    <mergeCell ref="A26:A27"/>
    <mergeCell ref="B26:B27"/>
    <mergeCell ref="AB26:AC26"/>
    <mergeCell ref="AB27:AC27"/>
    <mergeCell ref="A20:A21"/>
    <mergeCell ref="B20:B21"/>
    <mergeCell ref="AB20:AC20"/>
    <mergeCell ref="AB21:AC21"/>
    <mergeCell ref="A22:A23"/>
    <mergeCell ref="B22:B23"/>
    <mergeCell ref="AB22:AC22"/>
    <mergeCell ref="AB23:AC23"/>
    <mergeCell ref="A16:A17"/>
    <mergeCell ref="B16:B17"/>
    <mergeCell ref="AB16:AC16"/>
    <mergeCell ref="AB17:AC17"/>
    <mergeCell ref="A18:A19"/>
    <mergeCell ref="B18:B19"/>
    <mergeCell ref="AB18:AC18"/>
    <mergeCell ref="AB19:AC19"/>
    <mergeCell ref="V1:AC1"/>
    <mergeCell ref="A2:F2"/>
    <mergeCell ref="G2:S2"/>
    <mergeCell ref="L4:V4"/>
    <mergeCell ref="A6:AC6"/>
    <mergeCell ref="A8:AC8"/>
    <mergeCell ref="A12:A13"/>
    <mergeCell ref="B12:B13"/>
    <mergeCell ref="A14:A15"/>
    <mergeCell ref="B14:B15"/>
    <mergeCell ref="AB14:AC14"/>
    <mergeCell ref="AB15:AC15"/>
    <mergeCell ref="A9:A11"/>
    <mergeCell ref="B9:C11"/>
    <mergeCell ref="D9:G10"/>
    <mergeCell ref="H9:AA9"/>
    <mergeCell ref="AB9:AC11"/>
    <mergeCell ref="H10:K10"/>
    <mergeCell ref="L10:O10"/>
    <mergeCell ref="P10:S10"/>
    <mergeCell ref="T10:W10"/>
    <mergeCell ref="X10:AA10"/>
    <mergeCell ref="AB12:AC13"/>
  </mergeCells>
  <pageMargins left="0.7" right="0.7" top="0.75" bottom="0.75" header="0.3" footer="0.3"/>
  <pageSetup paperSize="9" scale="27"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60" zoomScaleNormal="100" workbookViewId="0">
      <selection activeCell="A7" sqref="A7:XFD7"/>
    </sheetView>
  </sheetViews>
  <sheetFormatPr defaultRowHeight="15" x14ac:dyDescent="0.25"/>
  <cols>
    <col min="2" max="2" width="18.5703125" style="31" customWidth="1"/>
    <col min="27" max="27" width="54" style="31" customWidth="1"/>
  </cols>
  <sheetData>
    <row r="1" spans="1:33" s="123" customFormat="1" ht="39.75" customHeight="1" x14ac:dyDescent="0.3">
      <c r="A1" s="698" t="s">
        <v>1</v>
      </c>
      <c r="B1" s="698"/>
      <c r="C1" s="698"/>
      <c r="D1" s="698"/>
      <c r="E1" s="698"/>
      <c r="F1" s="699" t="s">
        <v>871</v>
      </c>
      <c r="G1" s="699"/>
      <c r="H1" s="699"/>
      <c r="I1" s="699"/>
      <c r="J1" s="699"/>
      <c r="K1" s="699"/>
      <c r="L1" s="699"/>
      <c r="M1" s="699"/>
      <c r="N1" s="699"/>
      <c r="O1" s="699"/>
      <c r="P1" s="699"/>
      <c r="Q1" s="699"/>
      <c r="R1" s="699"/>
      <c r="AA1" s="457"/>
    </row>
    <row r="2" spans="1:33" s="120" customFormat="1" ht="31.5" customHeight="1" x14ac:dyDescent="0.35">
      <c r="A2" s="772" t="s">
        <v>86</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31"/>
    </row>
    <row r="3" spans="1:33" s="120" customFormat="1" ht="44.25" customHeight="1" x14ac:dyDescent="0.25">
      <c r="A3" s="676" t="s">
        <v>6</v>
      </c>
      <c r="B3" s="842" t="s">
        <v>7</v>
      </c>
      <c r="C3" s="685" t="s">
        <v>8</v>
      </c>
      <c r="D3" s="686"/>
      <c r="E3" s="686"/>
      <c r="F3" s="687"/>
      <c r="G3" s="673" t="s">
        <v>9</v>
      </c>
      <c r="H3" s="673"/>
      <c r="I3" s="673"/>
      <c r="J3" s="673"/>
      <c r="K3" s="673"/>
      <c r="L3" s="673"/>
      <c r="M3" s="673"/>
      <c r="N3" s="673"/>
      <c r="O3" s="673"/>
      <c r="P3" s="673"/>
      <c r="Q3" s="673"/>
      <c r="R3" s="673"/>
      <c r="S3" s="673"/>
      <c r="T3" s="673"/>
      <c r="U3" s="673"/>
      <c r="V3" s="673"/>
      <c r="W3" s="673"/>
      <c r="X3" s="673"/>
      <c r="Y3" s="673"/>
      <c r="Z3" s="673"/>
      <c r="AA3" s="31"/>
      <c r="AB3" s="115"/>
    </row>
    <row r="4" spans="1:33" s="120" customFormat="1" ht="44.25" customHeight="1" x14ac:dyDescent="0.25">
      <c r="A4" s="677"/>
      <c r="B4" s="843"/>
      <c r="C4" s="688"/>
      <c r="D4" s="689"/>
      <c r="E4" s="689"/>
      <c r="F4" s="690"/>
      <c r="G4" s="673" t="s">
        <v>11</v>
      </c>
      <c r="H4" s="673"/>
      <c r="I4" s="673"/>
      <c r="J4" s="673"/>
      <c r="K4" s="673" t="s">
        <v>12</v>
      </c>
      <c r="L4" s="673"/>
      <c r="M4" s="673"/>
      <c r="N4" s="673"/>
      <c r="O4" s="673" t="s">
        <v>13</v>
      </c>
      <c r="P4" s="673"/>
      <c r="Q4" s="673"/>
      <c r="R4" s="673"/>
      <c r="S4" s="673" t="s">
        <v>14</v>
      </c>
      <c r="T4" s="673"/>
      <c r="U4" s="673"/>
      <c r="V4" s="673"/>
      <c r="W4" s="673" t="s">
        <v>15</v>
      </c>
      <c r="X4" s="673"/>
      <c r="Y4" s="673"/>
      <c r="Z4" s="673"/>
      <c r="AA4" s="31"/>
    </row>
    <row r="5" spans="1:33" s="120" customFormat="1" ht="75.75" customHeight="1" x14ac:dyDescent="0.25">
      <c r="A5" s="678"/>
      <c r="B5" s="844"/>
      <c r="C5" s="651" t="s">
        <v>16</v>
      </c>
      <c r="D5" s="651" t="s">
        <v>17</v>
      </c>
      <c r="E5" s="651" t="s">
        <v>18</v>
      </c>
      <c r="F5" s="651" t="s">
        <v>19</v>
      </c>
      <c r="G5" s="651" t="s">
        <v>16</v>
      </c>
      <c r="H5" s="651" t="s">
        <v>17</v>
      </c>
      <c r="I5" s="651" t="s">
        <v>20</v>
      </c>
      <c r="J5" s="651" t="s">
        <v>21</v>
      </c>
      <c r="K5" s="651" t="s">
        <v>16</v>
      </c>
      <c r="L5" s="651" t="s">
        <v>17</v>
      </c>
      <c r="M5" s="651" t="s">
        <v>20</v>
      </c>
      <c r="N5" s="651" t="s">
        <v>21</v>
      </c>
      <c r="O5" s="651" t="s">
        <v>16</v>
      </c>
      <c r="P5" s="651" t="s">
        <v>17</v>
      </c>
      <c r="Q5" s="651" t="s">
        <v>20</v>
      </c>
      <c r="R5" s="651" t="s">
        <v>21</v>
      </c>
      <c r="S5" s="651" t="s">
        <v>16</v>
      </c>
      <c r="T5" s="651" t="s">
        <v>17</v>
      </c>
      <c r="U5" s="651" t="s">
        <v>20</v>
      </c>
      <c r="V5" s="651" t="s">
        <v>21</v>
      </c>
      <c r="W5" s="651" t="s">
        <v>16</v>
      </c>
      <c r="X5" s="651" t="s">
        <v>17</v>
      </c>
      <c r="Y5" s="651" t="s">
        <v>20</v>
      </c>
      <c r="Z5" s="651" t="s">
        <v>21</v>
      </c>
      <c r="AA5" s="31"/>
    </row>
    <row r="6" spans="1:33" s="120" customFormat="1" ht="71.25" customHeight="1" x14ac:dyDescent="0.25">
      <c r="A6" s="9" t="s">
        <v>22</v>
      </c>
      <c r="B6" s="9" t="s">
        <v>642</v>
      </c>
      <c r="C6" s="8">
        <v>25000</v>
      </c>
      <c r="D6" s="8">
        <v>2408400</v>
      </c>
      <c r="E6" s="8">
        <f>C6</f>
        <v>25000</v>
      </c>
      <c r="F6" s="8">
        <f>D6</f>
        <v>2408400</v>
      </c>
      <c r="G6" s="8">
        <f>C6*1.15</f>
        <v>28749.999999999996</v>
      </c>
      <c r="H6" s="8">
        <f>D6*1.05</f>
        <v>2528820</v>
      </c>
      <c r="I6" s="8">
        <f>G6</f>
        <v>28749.999999999996</v>
      </c>
      <c r="J6" s="8">
        <f>H6</f>
        <v>2528820</v>
      </c>
      <c r="K6" s="8">
        <f>G6*1.1</f>
        <v>31625</v>
      </c>
      <c r="L6" s="8">
        <f>H6*1.05</f>
        <v>2655261</v>
      </c>
      <c r="M6" s="8">
        <f>K6</f>
        <v>31625</v>
      </c>
      <c r="N6" s="8">
        <f>L6</f>
        <v>2655261</v>
      </c>
      <c r="O6" s="8">
        <f>K6*1.1</f>
        <v>34787.5</v>
      </c>
      <c r="P6" s="8">
        <f>L6</f>
        <v>2655261</v>
      </c>
      <c r="Q6" s="8">
        <f>O6</f>
        <v>34787.5</v>
      </c>
      <c r="R6" s="8">
        <f>P6</f>
        <v>2655261</v>
      </c>
      <c r="S6" s="8">
        <f>O6*1.1</f>
        <v>38266.25</v>
      </c>
      <c r="T6" s="8">
        <f>P6</f>
        <v>2655261</v>
      </c>
      <c r="U6" s="8">
        <f>S6</f>
        <v>38266.25</v>
      </c>
      <c r="V6" s="8">
        <f>T6</f>
        <v>2655261</v>
      </c>
      <c r="W6" s="8">
        <f>S6*1.1</f>
        <v>42092.875</v>
      </c>
      <c r="X6" s="8">
        <f>T6</f>
        <v>2655261</v>
      </c>
      <c r="Y6" s="8">
        <f>W6</f>
        <v>42092.875</v>
      </c>
      <c r="Z6" s="8">
        <f>X6</f>
        <v>2655261</v>
      </c>
      <c r="AA6" s="31"/>
    </row>
    <row r="7" spans="1:33" s="120" customFormat="1" ht="73.5" customHeight="1" x14ac:dyDescent="0.25">
      <c r="G7" s="513">
        <v>611000</v>
      </c>
      <c r="H7" s="513">
        <v>3260000</v>
      </c>
      <c r="I7" s="513">
        <v>96000</v>
      </c>
      <c r="J7" s="513">
        <v>3260000</v>
      </c>
      <c r="AA7" s="31" t="s">
        <v>872</v>
      </c>
      <c r="AB7" s="31"/>
      <c r="AC7" s="31"/>
      <c r="AD7" s="31"/>
      <c r="AE7" s="31"/>
      <c r="AF7" s="31"/>
      <c r="AG7" s="31"/>
    </row>
    <row r="8" spans="1:33" s="120" customFormat="1" ht="23.25" x14ac:dyDescent="0.35">
      <c r="A8" s="772" t="s">
        <v>80</v>
      </c>
      <c r="B8" s="772"/>
      <c r="C8" s="772"/>
      <c r="D8" s="772"/>
      <c r="E8" s="772"/>
      <c r="F8" s="772"/>
      <c r="G8" s="772"/>
      <c r="H8" s="772"/>
      <c r="I8" s="772"/>
      <c r="J8" s="772"/>
      <c r="K8" s="772"/>
      <c r="L8" s="772"/>
      <c r="M8" s="772"/>
      <c r="N8" s="772"/>
      <c r="O8" s="772"/>
      <c r="P8" s="772"/>
      <c r="Q8" s="772"/>
      <c r="R8" s="772"/>
      <c r="S8" s="772"/>
      <c r="T8" s="772"/>
      <c r="U8" s="772"/>
      <c r="V8" s="772"/>
      <c r="W8" s="772"/>
      <c r="X8" s="772"/>
      <c r="Y8" s="772"/>
      <c r="Z8" s="772"/>
      <c r="AA8" s="31"/>
    </row>
    <row r="9" spans="1:33" s="120" customFormat="1" x14ac:dyDescent="0.25">
      <c r="A9" s="676" t="s">
        <v>6</v>
      </c>
      <c r="B9" s="842" t="s">
        <v>31</v>
      </c>
      <c r="C9" s="685" t="s">
        <v>32</v>
      </c>
      <c r="D9" s="686"/>
      <c r="E9" s="686"/>
      <c r="F9" s="687"/>
      <c r="G9" s="673" t="s">
        <v>33</v>
      </c>
      <c r="H9" s="673"/>
      <c r="I9" s="673"/>
      <c r="J9" s="673"/>
      <c r="K9" s="673"/>
      <c r="L9" s="673"/>
      <c r="M9" s="673"/>
      <c r="N9" s="673"/>
      <c r="O9" s="673"/>
      <c r="P9" s="673"/>
      <c r="Q9" s="673"/>
      <c r="R9" s="673"/>
      <c r="S9" s="673"/>
      <c r="T9" s="673"/>
      <c r="U9" s="673"/>
      <c r="V9" s="673"/>
      <c r="W9" s="673"/>
      <c r="X9" s="673"/>
      <c r="Y9" s="673"/>
      <c r="Z9" s="673"/>
      <c r="AA9" s="31"/>
    </row>
    <row r="10" spans="1:33" s="120" customFormat="1" ht="45.75" customHeight="1" x14ac:dyDescent="0.25">
      <c r="A10" s="677"/>
      <c r="B10" s="843"/>
      <c r="C10" s="688"/>
      <c r="D10" s="689"/>
      <c r="E10" s="689"/>
      <c r="F10" s="690"/>
      <c r="G10" s="673" t="s">
        <v>11</v>
      </c>
      <c r="H10" s="673"/>
      <c r="I10" s="673"/>
      <c r="J10" s="673"/>
      <c r="K10" s="673" t="s">
        <v>12</v>
      </c>
      <c r="L10" s="673"/>
      <c r="M10" s="673"/>
      <c r="N10" s="673"/>
      <c r="O10" s="673" t="s">
        <v>13</v>
      </c>
      <c r="P10" s="673"/>
      <c r="Q10" s="673"/>
      <c r="R10" s="673"/>
      <c r="S10" s="673" t="s">
        <v>14</v>
      </c>
      <c r="T10" s="673"/>
      <c r="U10" s="673"/>
      <c r="V10" s="673"/>
      <c r="W10" s="673" t="s">
        <v>15</v>
      </c>
      <c r="X10" s="673"/>
      <c r="Y10" s="673"/>
      <c r="Z10" s="673"/>
      <c r="AA10" s="31"/>
    </row>
    <row r="11" spans="1:33" s="120" customFormat="1" ht="45" customHeight="1" x14ac:dyDescent="0.25">
      <c r="A11" s="678"/>
      <c r="B11" s="844"/>
      <c r="C11" s="651" t="s">
        <v>34</v>
      </c>
      <c r="D11" s="651" t="s">
        <v>35</v>
      </c>
      <c r="E11" s="651" t="s">
        <v>36</v>
      </c>
      <c r="F11" s="651" t="s">
        <v>19</v>
      </c>
      <c r="G11" s="651" t="s">
        <v>37</v>
      </c>
      <c r="H11" s="651" t="s">
        <v>35</v>
      </c>
      <c r="I11" s="651" t="s">
        <v>36</v>
      </c>
      <c r="J11" s="651" t="s">
        <v>21</v>
      </c>
      <c r="K11" s="651" t="s">
        <v>37</v>
      </c>
      <c r="L11" s="651" t="s">
        <v>35</v>
      </c>
      <c r="M11" s="651" t="s">
        <v>36</v>
      </c>
      <c r="N11" s="651" t="s">
        <v>21</v>
      </c>
      <c r="O11" s="651" t="s">
        <v>37</v>
      </c>
      <c r="P11" s="651" t="s">
        <v>35</v>
      </c>
      <c r="Q11" s="651" t="s">
        <v>36</v>
      </c>
      <c r="R11" s="651" t="s">
        <v>21</v>
      </c>
      <c r="S11" s="651" t="s">
        <v>37</v>
      </c>
      <c r="T11" s="651" t="s">
        <v>35</v>
      </c>
      <c r="U11" s="651" t="s">
        <v>36</v>
      </c>
      <c r="V11" s="651" t="s">
        <v>21</v>
      </c>
      <c r="W11" s="651" t="s">
        <v>37</v>
      </c>
      <c r="X11" s="651" t="s">
        <v>35</v>
      </c>
      <c r="Y11" s="651" t="s">
        <v>36</v>
      </c>
      <c r="Z11" s="651" t="s">
        <v>21</v>
      </c>
      <c r="AA11" s="31"/>
    </row>
    <row r="12" spans="1:33" s="120" customFormat="1" ht="78.75" customHeight="1" x14ac:dyDescent="0.25">
      <c r="A12" s="9" t="s">
        <v>22</v>
      </c>
      <c r="B12" s="9" t="s">
        <v>643</v>
      </c>
      <c r="C12" s="8">
        <v>50000</v>
      </c>
      <c r="D12" s="8">
        <v>120000</v>
      </c>
      <c r="E12" s="8">
        <v>500</v>
      </c>
      <c r="F12" s="58">
        <v>1070</v>
      </c>
      <c r="G12" s="8">
        <f>C12*1.1</f>
        <v>55000.000000000007</v>
      </c>
      <c r="H12" s="8">
        <f>D12</f>
        <v>120000</v>
      </c>
      <c r="I12" s="8">
        <f>E12*1.1</f>
        <v>550</v>
      </c>
      <c r="J12" s="8">
        <f>F12</f>
        <v>1070</v>
      </c>
      <c r="K12" s="8">
        <f>G12*1.1</f>
        <v>60500.000000000015</v>
      </c>
      <c r="L12" s="8">
        <f>H12</f>
        <v>120000</v>
      </c>
      <c r="M12" s="8">
        <v>575</v>
      </c>
      <c r="N12" s="8">
        <f>J12</f>
        <v>1070</v>
      </c>
      <c r="O12" s="8">
        <f>K12*1.05</f>
        <v>63525.000000000015</v>
      </c>
      <c r="P12" s="8">
        <f>L12</f>
        <v>120000</v>
      </c>
      <c r="Q12" s="8">
        <f>M12</f>
        <v>575</v>
      </c>
      <c r="R12" s="8">
        <f>N12</f>
        <v>1070</v>
      </c>
      <c r="S12" s="8">
        <f>O12*1.05</f>
        <v>66701.250000000015</v>
      </c>
      <c r="T12" s="8">
        <f>P12</f>
        <v>120000</v>
      </c>
      <c r="U12" s="8">
        <f>Q12</f>
        <v>575</v>
      </c>
      <c r="V12" s="8">
        <f>R12</f>
        <v>1070</v>
      </c>
      <c r="W12" s="8">
        <f>S12*1.05</f>
        <v>70036.312500000015</v>
      </c>
      <c r="X12" s="8">
        <f>T12</f>
        <v>120000</v>
      </c>
      <c r="Y12" s="8">
        <f>U12</f>
        <v>575</v>
      </c>
      <c r="Z12" s="8">
        <f>V12</f>
        <v>1070</v>
      </c>
      <c r="AA12" s="31"/>
    </row>
    <row r="13" spans="1:33" s="120" customFormat="1" x14ac:dyDescent="0.25">
      <c r="B13" s="120" t="s">
        <v>25</v>
      </c>
      <c r="G13" s="514">
        <v>950000</v>
      </c>
      <c r="H13" s="513">
        <v>611000</v>
      </c>
      <c r="I13" s="513">
        <v>811</v>
      </c>
      <c r="J13" s="513">
        <v>1400</v>
      </c>
      <c r="AA13" s="31"/>
    </row>
    <row r="14" spans="1:33" s="120" customFormat="1" x14ac:dyDescent="0.25">
      <c r="A14" s="121"/>
      <c r="B14" s="121" t="s">
        <v>43</v>
      </c>
      <c r="AA14" s="31"/>
    </row>
    <row r="15" spans="1:33" s="120" customFormat="1" x14ac:dyDescent="0.25">
      <c r="AA15" s="31"/>
    </row>
    <row r="16" spans="1:33" s="120" customFormat="1" x14ac:dyDescent="0.25">
      <c r="A16" s="124" t="s">
        <v>44</v>
      </c>
      <c r="B16" s="668" t="s">
        <v>45</v>
      </c>
      <c r="C16" s="668"/>
      <c r="D16" s="668"/>
      <c r="E16" s="668"/>
      <c r="F16" s="668"/>
      <c r="G16" s="668"/>
      <c r="H16" s="668"/>
      <c r="I16" s="668"/>
      <c r="J16" s="668"/>
      <c r="K16" s="668"/>
      <c r="L16" s="668"/>
      <c r="M16" s="668"/>
      <c r="N16" s="668"/>
      <c r="O16" s="668"/>
      <c r="P16" s="668"/>
      <c r="Q16" s="668"/>
      <c r="R16" s="668"/>
      <c r="AA16" s="31"/>
    </row>
    <row r="17" spans="1:35" s="120" customFormat="1" ht="31.5" customHeight="1" x14ac:dyDescent="0.25">
      <c r="A17" s="124" t="s">
        <v>46</v>
      </c>
      <c r="B17" s="668" t="s">
        <v>47</v>
      </c>
      <c r="C17" s="668"/>
      <c r="D17" s="668"/>
      <c r="E17" s="668"/>
      <c r="F17" s="668"/>
      <c r="G17" s="668"/>
      <c r="H17" s="668"/>
      <c r="I17" s="668"/>
      <c r="J17" s="668"/>
      <c r="K17" s="668"/>
      <c r="L17" s="668"/>
      <c r="M17" s="668"/>
      <c r="N17" s="668"/>
      <c r="O17" s="668"/>
      <c r="P17" s="668"/>
      <c r="Q17" s="668"/>
      <c r="R17" s="668"/>
      <c r="AA17" s="31"/>
    </row>
    <row r="18" spans="1:35" s="120" customFormat="1" ht="31.5" customHeight="1" x14ac:dyDescent="0.25">
      <c r="B18" s="668" t="s">
        <v>48</v>
      </c>
      <c r="C18" s="668"/>
      <c r="D18" s="668"/>
      <c r="E18" s="668"/>
      <c r="F18" s="668"/>
      <c r="G18" s="668"/>
      <c r="H18" s="668"/>
      <c r="I18" s="668"/>
      <c r="J18" s="668"/>
      <c r="K18" s="668"/>
      <c r="L18" s="668"/>
      <c r="M18" s="668"/>
      <c r="N18" s="668"/>
      <c r="O18" s="668"/>
      <c r="P18" s="668"/>
      <c r="Q18" s="668"/>
      <c r="R18" s="668"/>
      <c r="AA18" s="31"/>
    </row>
    <row r="19" spans="1:35" s="120" customFormat="1" ht="31.5" customHeight="1" x14ac:dyDescent="0.25">
      <c r="B19" s="668" t="s">
        <v>49</v>
      </c>
      <c r="C19" s="668"/>
      <c r="D19" s="668"/>
      <c r="E19" s="668"/>
      <c r="F19" s="668"/>
      <c r="G19" s="668"/>
      <c r="H19" s="668"/>
      <c r="I19" s="668"/>
      <c r="J19" s="668"/>
      <c r="K19" s="668"/>
      <c r="L19" s="668"/>
      <c r="M19" s="668"/>
      <c r="N19" s="668"/>
      <c r="O19" s="668"/>
      <c r="P19" s="668"/>
      <c r="Q19" s="668"/>
      <c r="R19" s="668"/>
      <c r="AA19" s="31"/>
    </row>
    <row r="20" spans="1:35" s="120" customFormat="1" ht="31.5" customHeight="1" x14ac:dyDescent="0.25">
      <c r="B20" s="668" t="s">
        <v>50</v>
      </c>
      <c r="C20" s="668"/>
      <c r="D20" s="668"/>
      <c r="E20" s="668"/>
      <c r="F20" s="668"/>
      <c r="G20" s="668"/>
      <c r="H20" s="668"/>
      <c r="I20" s="668"/>
      <c r="J20" s="668"/>
      <c r="K20" s="668"/>
      <c r="L20" s="668"/>
      <c r="M20" s="668"/>
      <c r="N20" s="668"/>
      <c r="O20" s="668"/>
      <c r="P20" s="668"/>
      <c r="Q20" s="668"/>
      <c r="R20" s="668"/>
      <c r="AA20" s="31"/>
    </row>
    <row r="21" spans="1:35" s="120" customFormat="1" ht="31.5" customHeight="1" x14ac:dyDescent="0.25">
      <c r="B21" s="668" t="s">
        <v>51</v>
      </c>
      <c r="C21" s="668"/>
      <c r="D21" s="668"/>
      <c r="E21" s="668"/>
      <c r="F21" s="668"/>
      <c r="G21" s="668"/>
      <c r="H21" s="668"/>
      <c r="I21" s="668"/>
      <c r="J21" s="668"/>
      <c r="K21" s="668"/>
      <c r="L21" s="668"/>
      <c r="M21" s="668"/>
      <c r="N21" s="668"/>
      <c r="O21" s="668"/>
      <c r="P21" s="668"/>
      <c r="Q21" s="668"/>
      <c r="R21" s="668"/>
      <c r="AA21" s="31"/>
    </row>
    <row r="22" spans="1:35" s="120" customFormat="1" ht="31.5" customHeight="1" x14ac:dyDescent="0.25">
      <c r="B22" s="668" t="s">
        <v>84</v>
      </c>
      <c r="C22" s="668"/>
      <c r="D22" s="668"/>
      <c r="E22" s="668"/>
      <c r="F22" s="668"/>
      <c r="G22" s="668"/>
      <c r="H22" s="668"/>
      <c r="I22" s="668"/>
      <c r="J22" s="668"/>
      <c r="K22" s="668"/>
      <c r="L22" s="668"/>
      <c r="M22" s="668"/>
      <c r="N22" s="668"/>
      <c r="O22" s="668"/>
      <c r="P22" s="668"/>
      <c r="Q22" s="668"/>
      <c r="R22" s="668"/>
      <c r="AA22" s="31"/>
    </row>
    <row r="23" spans="1:35" s="120" customFormat="1" ht="73.5" customHeight="1" x14ac:dyDescent="0.25">
      <c r="B23" s="668" t="s">
        <v>85</v>
      </c>
      <c r="C23" s="668"/>
      <c r="D23" s="668"/>
      <c r="E23" s="668"/>
      <c r="F23" s="668"/>
      <c r="G23" s="668"/>
      <c r="H23" s="668"/>
      <c r="I23" s="668"/>
      <c r="J23" s="668"/>
      <c r="K23" s="668"/>
      <c r="L23" s="668"/>
      <c r="M23" s="668"/>
      <c r="N23" s="668"/>
      <c r="O23" s="668"/>
      <c r="P23" s="668"/>
      <c r="Q23" s="668"/>
      <c r="R23" s="668"/>
      <c r="AA23" s="31"/>
    </row>
    <row r="24" spans="1:35" s="120" customFormat="1" ht="39" customHeight="1" x14ac:dyDescent="0.25">
      <c r="B24" s="115"/>
      <c r="AA24" s="31"/>
    </row>
    <row r="25" spans="1:35" x14ac:dyDescent="0.25">
      <c r="A25" s="120"/>
      <c r="B25" s="115"/>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B25" s="120"/>
      <c r="AC25" s="120"/>
      <c r="AD25" s="120"/>
      <c r="AE25" s="120"/>
      <c r="AF25" s="120"/>
      <c r="AG25" s="120"/>
      <c r="AH25" s="120"/>
      <c r="AI25" s="120"/>
    </row>
    <row r="26" spans="1:35" x14ac:dyDescent="0.2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B26" s="120"/>
      <c r="AC26" s="120"/>
      <c r="AD26" s="120"/>
      <c r="AE26" s="120"/>
      <c r="AF26" s="120"/>
      <c r="AG26" s="120"/>
      <c r="AH26" s="120"/>
      <c r="AI26" s="120"/>
    </row>
    <row r="27" spans="1:35" x14ac:dyDescent="0.25">
      <c r="A27" s="120"/>
      <c r="B27" s="115"/>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B27" s="120"/>
      <c r="AC27" s="120"/>
      <c r="AD27" s="120"/>
      <c r="AE27" s="120"/>
      <c r="AF27" s="120"/>
      <c r="AG27" s="120"/>
      <c r="AH27" s="120"/>
      <c r="AI27" s="120"/>
    </row>
    <row r="28" spans="1:35" x14ac:dyDescent="0.25">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B28" s="120"/>
      <c r="AC28" s="120"/>
      <c r="AD28" s="120"/>
      <c r="AE28" s="120"/>
      <c r="AF28" s="120"/>
      <c r="AG28" s="120"/>
      <c r="AH28" s="120"/>
      <c r="AI28" s="120"/>
    </row>
    <row r="29" spans="1:35" x14ac:dyDescent="0.2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B29" s="120"/>
      <c r="AC29" s="120"/>
      <c r="AD29" s="120"/>
      <c r="AE29" s="120"/>
      <c r="AF29" s="120"/>
      <c r="AG29" s="120"/>
      <c r="AH29" s="120"/>
      <c r="AI29" s="120"/>
    </row>
    <row r="30" spans="1:35" x14ac:dyDescent="0.2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B30" s="120"/>
      <c r="AC30" s="120"/>
      <c r="AD30" s="120"/>
      <c r="AE30" s="120"/>
      <c r="AF30" s="120"/>
      <c r="AG30" s="120"/>
      <c r="AH30" s="120"/>
      <c r="AI30" s="120"/>
    </row>
    <row r="31" spans="1:35" x14ac:dyDescent="0.2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B31" s="120"/>
      <c r="AC31" s="120"/>
      <c r="AD31" s="120"/>
      <c r="AE31" s="120"/>
      <c r="AF31" s="120"/>
      <c r="AG31" s="120"/>
      <c r="AH31" s="120"/>
      <c r="AI31" s="120"/>
    </row>
    <row r="32" spans="1:35" x14ac:dyDescent="0.2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B32" s="120"/>
      <c r="AC32" s="120"/>
      <c r="AD32" s="120"/>
      <c r="AE32" s="120"/>
      <c r="AF32" s="120"/>
      <c r="AG32" s="120"/>
      <c r="AH32" s="120"/>
      <c r="AI32" s="120"/>
    </row>
    <row r="33" spans="1:35" x14ac:dyDescent="0.2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B33" s="120"/>
      <c r="AC33" s="120"/>
      <c r="AD33" s="120"/>
      <c r="AE33" s="120"/>
      <c r="AF33" s="120"/>
      <c r="AG33" s="120"/>
      <c r="AH33" s="120"/>
      <c r="AI33" s="120"/>
    </row>
    <row r="34" spans="1:35" x14ac:dyDescent="0.2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B34" s="120"/>
      <c r="AC34" s="120"/>
      <c r="AD34" s="120"/>
      <c r="AE34" s="120"/>
      <c r="AF34" s="120"/>
      <c r="AG34" s="120"/>
      <c r="AH34" s="120"/>
      <c r="AI34" s="120"/>
    </row>
    <row r="35" spans="1:35" x14ac:dyDescent="0.2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B35" s="120"/>
      <c r="AC35" s="120"/>
      <c r="AD35" s="120"/>
      <c r="AE35" s="120"/>
      <c r="AF35" s="120"/>
      <c r="AG35" s="120"/>
      <c r="AH35" s="120"/>
      <c r="AI35" s="120"/>
    </row>
    <row r="36" spans="1:35" x14ac:dyDescent="0.2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B36" s="120"/>
      <c r="AC36" s="120"/>
      <c r="AD36" s="120"/>
      <c r="AE36" s="120"/>
      <c r="AF36" s="120"/>
      <c r="AG36" s="120"/>
      <c r="AH36" s="120"/>
      <c r="AI36" s="120"/>
    </row>
    <row r="37" spans="1:35" x14ac:dyDescent="0.2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B37" s="120"/>
      <c r="AC37" s="120"/>
      <c r="AD37" s="120"/>
      <c r="AE37" s="120"/>
      <c r="AF37" s="120"/>
      <c r="AG37" s="120"/>
      <c r="AH37" s="120"/>
      <c r="AI37" s="120"/>
    </row>
  </sheetData>
  <mergeCells count="30">
    <mergeCell ref="B16:R16"/>
    <mergeCell ref="B22:R22"/>
    <mergeCell ref="B23:R23"/>
    <mergeCell ref="B17:R17"/>
    <mergeCell ref="B18:R18"/>
    <mergeCell ref="B19:R19"/>
    <mergeCell ref="B20:R20"/>
    <mergeCell ref="B21:R21"/>
    <mergeCell ref="A1:E1"/>
    <mergeCell ref="F1:R1"/>
    <mergeCell ref="A2:Z2"/>
    <mergeCell ref="A3:A5"/>
    <mergeCell ref="B3:B5"/>
    <mergeCell ref="C3:F4"/>
    <mergeCell ref="G3:Z3"/>
    <mergeCell ref="G4:J4"/>
    <mergeCell ref="K4:N4"/>
    <mergeCell ref="O4:R4"/>
    <mergeCell ref="S4:V4"/>
    <mergeCell ref="W4:Z4"/>
    <mergeCell ref="A8:Z8"/>
    <mergeCell ref="A9:A11"/>
    <mergeCell ref="B9:B11"/>
    <mergeCell ref="C9:F10"/>
    <mergeCell ref="G9:Z9"/>
    <mergeCell ref="G10:J10"/>
    <mergeCell ref="K10:N10"/>
    <mergeCell ref="O10:R10"/>
    <mergeCell ref="S10:V10"/>
    <mergeCell ref="W10:Z10"/>
  </mergeCells>
  <pageMargins left="0.7" right="0.7" top="0.75" bottom="0.75" header="0.3" footer="0.3"/>
  <pageSetup paperSize="9" scale="26"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view="pageBreakPreview" topLeftCell="A22" zoomScale="60" zoomScaleNormal="100" workbookViewId="0">
      <selection activeCell="D28" sqref="D28"/>
    </sheetView>
  </sheetViews>
  <sheetFormatPr defaultRowHeight="15" x14ac:dyDescent="0.25"/>
  <cols>
    <col min="2" max="2" width="20.28515625" style="33" customWidth="1"/>
  </cols>
  <sheetData>
    <row r="1" spans="1:32" ht="32.25" customHeight="1" x14ac:dyDescent="0.3">
      <c r="A1" s="698" t="s">
        <v>1</v>
      </c>
      <c r="B1" s="698"/>
      <c r="C1" s="698"/>
      <c r="D1" s="698"/>
      <c r="E1" s="698"/>
      <c r="F1" s="880" t="s">
        <v>644</v>
      </c>
      <c r="G1" s="880"/>
      <c r="H1" s="880"/>
      <c r="I1" s="880"/>
      <c r="J1" s="880"/>
      <c r="K1" s="880"/>
      <c r="L1" s="880"/>
      <c r="M1" s="880"/>
      <c r="N1" s="880"/>
      <c r="O1" s="880"/>
      <c r="P1" s="880"/>
      <c r="Q1" s="880"/>
      <c r="R1" s="880"/>
      <c r="S1" s="880"/>
      <c r="T1" s="880"/>
      <c r="U1" s="880"/>
      <c r="V1" s="880"/>
      <c r="W1" s="880"/>
      <c r="X1" s="880"/>
      <c r="Y1" s="880"/>
      <c r="Z1" s="123"/>
      <c r="AA1" s="123"/>
      <c r="AB1" s="123"/>
    </row>
    <row r="2" spans="1:32" ht="23.25" x14ac:dyDescent="0.35">
      <c r="A2" s="772" t="s">
        <v>86</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120"/>
      <c r="AB2" s="120"/>
    </row>
    <row r="3" spans="1:32" x14ac:dyDescent="0.25">
      <c r="A3" s="676" t="s">
        <v>6</v>
      </c>
      <c r="B3" s="877" t="s">
        <v>7</v>
      </c>
      <c r="C3" s="685" t="s">
        <v>8</v>
      </c>
      <c r="D3" s="686"/>
      <c r="E3" s="686"/>
      <c r="F3" s="687"/>
      <c r="G3" s="673" t="s">
        <v>9</v>
      </c>
      <c r="H3" s="673"/>
      <c r="I3" s="673"/>
      <c r="J3" s="673"/>
      <c r="K3" s="673"/>
      <c r="L3" s="673"/>
      <c r="M3" s="673"/>
      <c r="N3" s="673"/>
      <c r="O3" s="673"/>
      <c r="P3" s="673"/>
      <c r="Q3" s="673"/>
      <c r="R3" s="673"/>
      <c r="S3" s="673"/>
      <c r="T3" s="673"/>
      <c r="U3" s="673"/>
      <c r="V3" s="673"/>
      <c r="W3" s="673"/>
      <c r="X3" s="673"/>
      <c r="Y3" s="673"/>
      <c r="Z3" s="673"/>
      <c r="AA3" s="120"/>
      <c r="AB3" s="115"/>
    </row>
    <row r="4" spans="1:32" ht="30" customHeight="1" x14ac:dyDescent="0.25">
      <c r="A4" s="677"/>
      <c r="B4" s="878"/>
      <c r="C4" s="688"/>
      <c r="D4" s="689"/>
      <c r="E4" s="689"/>
      <c r="F4" s="690"/>
      <c r="G4" s="673" t="s">
        <v>11</v>
      </c>
      <c r="H4" s="673"/>
      <c r="I4" s="673"/>
      <c r="J4" s="673"/>
      <c r="K4" s="673" t="s">
        <v>12</v>
      </c>
      <c r="L4" s="673"/>
      <c r="M4" s="673"/>
      <c r="N4" s="673"/>
      <c r="O4" s="673" t="s">
        <v>13</v>
      </c>
      <c r="P4" s="673"/>
      <c r="Q4" s="673"/>
      <c r="R4" s="673"/>
      <c r="S4" s="673" t="s">
        <v>14</v>
      </c>
      <c r="T4" s="673"/>
      <c r="U4" s="673"/>
      <c r="V4" s="673"/>
      <c r="W4" s="673" t="s">
        <v>15</v>
      </c>
      <c r="X4" s="673"/>
      <c r="Y4" s="673"/>
      <c r="Z4" s="673"/>
      <c r="AA4" s="120"/>
      <c r="AB4" s="875" t="s">
        <v>873</v>
      </c>
      <c r="AC4" s="875"/>
      <c r="AD4" s="875"/>
      <c r="AE4" s="875"/>
      <c r="AF4" s="875"/>
    </row>
    <row r="5" spans="1:32" ht="62.25" x14ac:dyDescent="0.25">
      <c r="A5" s="678"/>
      <c r="B5" s="879"/>
      <c r="C5" s="651" t="s">
        <v>16</v>
      </c>
      <c r="D5" s="651" t="s">
        <v>17</v>
      </c>
      <c r="E5" s="651" t="s">
        <v>18</v>
      </c>
      <c r="F5" s="651" t="s">
        <v>19</v>
      </c>
      <c r="G5" s="651" t="s">
        <v>16</v>
      </c>
      <c r="H5" s="651" t="s">
        <v>17</v>
      </c>
      <c r="I5" s="651" t="s">
        <v>20</v>
      </c>
      <c r="J5" s="651" t="s">
        <v>21</v>
      </c>
      <c r="K5" s="651" t="s">
        <v>16</v>
      </c>
      <c r="L5" s="651" t="s">
        <v>17</v>
      </c>
      <c r="M5" s="651" t="s">
        <v>20</v>
      </c>
      <c r="N5" s="651" t="s">
        <v>21</v>
      </c>
      <c r="O5" s="651" t="s">
        <v>16</v>
      </c>
      <c r="P5" s="651" t="s">
        <v>17</v>
      </c>
      <c r="Q5" s="651" t="s">
        <v>20</v>
      </c>
      <c r="R5" s="651" t="s">
        <v>21</v>
      </c>
      <c r="S5" s="651" t="s">
        <v>16</v>
      </c>
      <c r="T5" s="651" t="s">
        <v>17</v>
      </c>
      <c r="U5" s="651" t="s">
        <v>20</v>
      </c>
      <c r="V5" s="651" t="s">
        <v>21</v>
      </c>
      <c r="W5" s="651" t="s">
        <v>16</v>
      </c>
      <c r="X5" s="651" t="s">
        <v>17</v>
      </c>
      <c r="Y5" s="651" t="s">
        <v>20</v>
      </c>
      <c r="Z5" s="651" t="s">
        <v>21</v>
      </c>
      <c r="AA5" s="120"/>
      <c r="AB5" s="463"/>
      <c r="AC5" s="463"/>
      <c r="AD5" s="463"/>
      <c r="AE5" s="463"/>
      <c r="AF5" s="463"/>
    </row>
    <row r="6" spans="1:32" x14ac:dyDescent="0.25">
      <c r="A6" s="9" t="s">
        <v>22</v>
      </c>
      <c r="B6" s="432" t="s">
        <v>645</v>
      </c>
      <c r="C6" s="9">
        <v>1500</v>
      </c>
      <c r="D6" s="9">
        <v>28000</v>
      </c>
      <c r="E6" s="9">
        <v>1500</v>
      </c>
      <c r="F6" s="9">
        <v>28000</v>
      </c>
      <c r="G6" s="9">
        <v>2800</v>
      </c>
      <c r="H6" s="9">
        <v>28000</v>
      </c>
      <c r="I6" s="9">
        <v>2800</v>
      </c>
      <c r="J6" s="9">
        <v>28000</v>
      </c>
      <c r="K6" s="9">
        <v>5600</v>
      </c>
      <c r="L6" s="9">
        <v>28000</v>
      </c>
      <c r="M6" s="9">
        <v>5600</v>
      </c>
      <c r="N6" s="9">
        <v>28000</v>
      </c>
      <c r="O6" s="9">
        <v>8400</v>
      </c>
      <c r="P6" s="9">
        <v>28000</v>
      </c>
      <c r="Q6" s="9">
        <v>8400</v>
      </c>
      <c r="R6" s="9">
        <v>28000</v>
      </c>
      <c r="S6" s="9">
        <v>11200</v>
      </c>
      <c r="T6" s="9">
        <v>28000</v>
      </c>
      <c r="U6" s="9">
        <v>11200</v>
      </c>
      <c r="V6" s="9">
        <v>28000</v>
      </c>
      <c r="W6" s="9">
        <v>14000</v>
      </c>
      <c r="X6" s="9">
        <v>28000</v>
      </c>
      <c r="Y6" s="9">
        <v>14000</v>
      </c>
      <c r="Z6" s="9">
        <v>28000</v>
      </c>
      <c r="AA6" s="120"/>
      <c r="AB6" s="463"/>
      <c r="AC6" s="463"/>
      <c r="AD6" s="463"/>
      <c r="AE6" s="463"/>
      <c r="AF6" s="463"/>
    </row>
    <row r="7" spans="1:32" x14ac:dyDescent="0.25">
      <c r="A7" s="9"/>
      <c r="B7" s="432"/>
      <c r="C7" s="9"/>
      <c r="D7" s="9"/>
      <c r="E7" s="9"/>
      <c r="F7" s="9"/>
      <c r="G7" s="516">
        <v>900</v>
      </c>
      <c r="H7" s="516">
        <v>29000</v>
      </c>
      <c r="I7" s="516">
        <v>900</v>
      </c>
      <c r="J7" s="516">
        <v>29000</v>
      </c>
      <c r="K7" s="9"/>
      <c r="L7" s="9"/>
      <c r="M7" s="9"/>
      <c r="N7" s="9"/>
      <c r="O7" s="9"/>
      <c r="P7" s="9"/>
      <c r="Q7" s="9"/>
      <c r="R7" s="9"/>
      <c r="S7" s="9"/>
      <c r="T7" s="9"/>
      <c r="U7" s="9"/>
      <c r="V7" s="9"/>
      <c r="W7" s="9"/>
      <c r="X7" s="9"/>
      <c r="Y7" s="9"/>
      <c r="Z7" s="9"/>
      <c r="AA7" s="656"/>
      <c r="AB7" s="662" t="s">
        <v>647</v>
      </c>
      <c r="AC7" s="463"/>
      <c r="AD7" s="463"/>
      <c r="AE7" s="463"/>
      <c r="AF7" s="463"/>
    </row>
    <row r="8" spans="1:32" x14ac:dyDescent="0.25">
      <c r="A8" s="9" t="s">
        <v>72</v>
      </c>
      <c r="B8" s="432" t="s">
        <v>874</v>
      </c>
      <c r="C8" s="9">
        <v>269</v>
      </c>
      <c r="D8" s="9">
        <v>4339</v>
      </c>
      <c r="E8" s="9">
        <v>269</v>
      </c>
      <c r="F8" s="9">
        <v>4339</v>
      </c>
      <c r="G8" s="9">
        <v>400</v>
      </c>
      <c r="H8" s="9">
        <v>4400</v>
      </c>
      <c r="I8" s="9">
        <v>400</v>
      </c>
      <c r="J8" s="9">
        <v>4400</v>
      </c>
      <c r="K8" s="9">
        <v>640</v>
      </c>
      <c r="L8" s="9">
        <v>4600</v>
      </c>
      <c r="M8" s="9">
        <v>560</v>
      </c>
      <c r="N8" s="9">
        <v>4500</v>
      </c>
      <c r="O8" s="9">
        <v>835</v>
      </c>
      <c r="P8" s="9">
        <v>4700</v>
      </c>
      <c r="Q8" s="9">
        <v>750</v>
      </c>
      <c r="R8" s="9">
        <v>4600</v>
      </c>
      <c r="S8" s="9">
        <v>1085</v>
      </c>
      <c r="T8" s="9">
        <v>4850</v>
      </c>
      <c r="U8" s="9">
        <v>950</v>
      </c>
      <c r="V8" s="9">
        <v>4700</v>
      </c>
      <c r="W8" s="9">
        <v>1300</v>
      </c>
      <c r="X8" s="9">
        <v>5000</v>
      </c>
      <c r="Y8" s="9">
        <v>1120</v>
      </c>
      <c r="Z8" s="9">
        <v>4800</v>
      </c>
      <c r="AA8" s="650"/>
      <c r="AB8" s="663"/>
      <c r="AC8" s="463"/>
      <c r="AD8" s="463"/>
      <c r="AE8" s="463"/>
      <c r="AF8" s="463"/>
    </row>
    <row r="9" spans="1:32" x14ac:dyDescent="0.25">
      <c r="A9" s="9"/>
      <c r="B9" s="432"/>
      <c r="C9" s="9"/>
      <c r="D9" s="9"/>
      <c r="E9" s="9"/>
      <c r="F9" s="9"/>
      <c r="G9" s="517">
        <v>30</v>
      </c>
      <c r="H9" s="517">
        <v>4000</v>
      </c>
      <c r="I9" s="517">
        <v>30</v>
      </c>
      <c r="J9" s="517">
        <v>4000</v>
      </c>
      <c r="K9" s="9"/>
      <c r="L9" s="9"/>
      <c r="M9" s="9"/>
      <c r="N9" s="9"/>
      <c r="O9" s="9"/>
      <c r="P9" s="9"/>
      <c r="Q9" s="9"/>
      <c r="R9" s="9"/>
      <c r="S9" s="9"/>
      <c r="T9" s="9"/>
      <c r="U9" s="9"/>
      <c r="V9" s="9"/>
      <c r="W9" s="9"/>
      <c r="X9" s="9"/>
      <c r="Y9" s="9"/>
      <c r="Z9" s="9"/>
      <c r="AA9" s="656"/>
      <c r="AB9" s="662" t="s">
        <v>647</v>
      </c>
      <c r="AC9" s="463"/>
      <c r="AD9" s="463"/>
      <c r="AE9" s="463"/>
      <c r="AF9" s="463"/>
    </row>
    <row r="10" spans="1:32" x14ac:dyDescent="0.25">
      <c r="A10" s="9" t="s">
        <v>74</v>
      </c>
      <c r="B10" s="432" t="s">
        <v>646</v>
      </c>
      <c r="C10" s="9">
        <v>0</v>
      </c>
      <c r="D10" s="9">
        <v>5000</v>
      </c>
      <c r="E10" s="9">
        <v>0</v>
      </c>
      <c r="F10" s="9">
        <v>5000</v>
      </c>
      <c r="G10" s="9">
        <v>50</v>
      </c>
      <c r="H10" s="9">
        <v>100</v>
      </c>
      <c r="I10" s="9">
        <v>50</v>
      </c>
      <c r="J10" s="9">
        <v>100</v>
      </c>
      <c r="K10" s="9">
        <v>50</v>
      </c>
      <c r="L10" s="9">
        <v>100</v>
      </c>
      <c r="M10" s="9">
        <v>50</v>
      </c>
      <c r="N10" s="9">
        <v>100</v>
      </c>
      <c r="O10" s="9">
        <v>50</v>
      </c>
      <c r="P10" s="9">
        <v>100</v>
      </c>
      <c r="Q10" s="9">
        <v>50</v>
      </c>
      <c r="R10" s="9">
        <v>100</v>
      </c>
      <c r="S10" s="9">
        <v>50</v>
      </c>
      <c r="T10" s="9">
        <v>100</v>
      </c>
      <c r="U10" s="9">
        <v>50</v>
      </c>
      <c r="V10" s="9">
        <v>100</v>
      </c>
      <c r="W10" s="9">
        <v>50</v>
      </c>
      <c r="X10" s="9">
        <v>100</v>
      </c>
      <c r="Y10" s="9">
        <v>50</v>
      </c>
      <c r="Z10" s="9">
        <v>100</v>
      </c>
      <c r="AA10" s="650"/>
      <c r="AB10" s="663"/>
      <c r="AC10" s="463"/>
      <c r="AD10" s="463"/>
      <c r="AE10" s="463"/>
      <c r="AF10" s="463"/>
    </row>
    <row r="11" spans="1:32" x14ac:dyDescent="0.25">
      <c r="A11" s="9"/>
      <c r="B11" s="432"/>
      <c r="C11" s="9"/>
      <c r="D11" s="9"/>
      <c r="E11" s="9"/>
      <c r="F11" s="9"/>
      <c r="G11" s="518">
        <v>128</v>
      </c>
      <c r="H11" s="518">
        <v>3004</v>
      </c>
      <c r="I11" s="518">
        <v>128</v>
      </c>
      <c r="J11" s="518">
        <v>3004</v>
      </c>
      <c r="K11" s="9"/>
      <c r="L11" s="9"/>
      <c r="M11" s="9"/>
      <c r="N11" s="9"/>
      <c r="O11" s="9"/>
      <c r="P11" s="9"/>
      <c r="Q11" s="9"/>
      <c r="R11" s="9"/>
      <c r="S11" s="9"/>
      <c r="T11" s="9"/>
      <c r="U11" s="9"/>
      <c r="V11" s="9"/>
      <c r="W11" s="9"/>
      <c r="X11" s="9"/>
      <c r="Y11" s="9"/>
      <c r="Z11" s="9"/>
      <c r="AA11" s="656"/>
      <c r="AB11" s="662" t="s">
        <v>647</v>
      </c>
      <c r="AC11" s="463"/>
      <c r="AD11" s="463"/>
      <c r="AE11" s="463"/>
      <c r="AF11" s="463"/>
    </row>
    <row r="12" spans="1:32" x14ac:dyDescent="0.25">
      <c r="A12" s="9" t="s">
        <v>92</v>
      </c>
      <c r="B12" s="432" t="s">
        <v>648</v>
      </c>
      <c r="C12" s="9">
        <v>0</v>
      </c>
      <c r="D12" s="9">
        <v>1000</v>
      </c>
      <c r="E12" s="9">
        <v>0</v>
      </c>
      <c r="F12" s="9">
        <v>1000</v>
      </c>
      <c r="G12" s="9">
        <v>100</v>
      </c>
      <c r="H12" s="9">
        <v>1000</v>
      </c>
      <c r="I12" s="9">
        <v>100</v>
      </c>
      <c r="J12" s="9">
        <v>1000</v>
      </c>
      <c r="K12" s="9">
        <v>200</v>
      </c>
      <c r="L12" s="9">
        <v>1000</v>
      </c>
      <c r="M12" s="9">
        <v>200</v>
      </c>
      <c r="N12" s="9">
        <v>1000</v>
      </c>
      <c r="O12" s="9">
        <v>300</v>
      </c>
      <c r="P12" s="9">
        <v>1000</v>
      </c>
      <c r="Q12" s="9">
        <v>300</v>
      </c>
      <c r="R12" s="9">
        <v>1000</v>
      </c>
      <c r="S12" s="9">
        <v>400</v>
      </c>
      <c r="T12" s="9">
        <v>1000</v>
      </c>
      <c r="U12" s="9">
        <v>400</v>
      </c>
      <c r="V12" s="9">
        <v>1000</v>
      </c>
      <c r="W12" s="9">
        <f>X12*0.5</f>
        <v>500</v>
      </c>
      <c r="X12" s="9">
        <v>1000</v>
      </c>
      <c r="Y12" s="9">
        <f>Z12*0.5</f>
        <v>500</v>
      </c>
      <c r="Z12" s="9">
        <v>1000</v>
      </c>
      <c r="AA12" s="650"/>
      <c r="AB12" s="663"/>
      <c r="AC12" s="463"/>
      <c r="AD12" s="463"/>
      <c r="AE12" s="463"/>
      <c r="AF12" s="463"/>
    </row>
    <row r="13" spans="1:32" x14ac:dyDescent="0.25">
      <c r="A13" s="9"/>
      <c r="B13" s="432"/>
      <c r="C13" s="9"/>
      <c r="D13" s="9"/>
      <c r="E13" s="9"/>
      <c r="F13" s="9"/>
      <c r="G13" s="517">
        <v>17</v>
      </c>
      <c r="H13" s="517">
        <v>1561</v>
      </c>
      <c r="I13" s="517">
        <v>17</v>
      </c>
      <c r="J13" s="517">
        <v>1561</v>
      </c>
      <c r="K13" s="9"/>
      <c r="L13" s="9"/>
      <c r="M13" s="9"/>
      <c r="N13" s="9"/>
      <c r="O13" s="9"/>
      <c r="P13" s="9"/>
      <c r="Q13" s="9"/>
      <c r="R13" s="9"/>
      <c r="S13" s="9"/>
      <c r="T13" s="9"/>
      <c r="U13" s="9"/>
      <c r="V13" s="9"/>
      <c r="W13" s="9"/>
      <c r="X13" s="9"/>
      <c r="Y13" s="9"/>
      <c r="Z13" s="9"/>
      <c r="AA13" s="656"/>
      <c r="AB13" s="662" t="s">
        <v>647</v>
      </c>
      <c r="AC13" s="463"/>
      <c r="AD13" s="463"/>
      <c r="AE13" s="463"/>
      <c r="AF13" s="463"/>
    </row>
    <row r="14" spans="1:32" x14ac:dyDescent="0.25">
      <c r="A14" s="34" t="s">
        <v>93</v>
      </c>
      <c r="B14" s="433" t="s">
        <v>649</v>
      </c>
      <c r="C14" s="34">
        <v>500</v>
      </c>
      <c r="D14" s="34">
        <v>1500</v>
      </c>
      <c r="E14" s="34">
        <v>500</v>
      </c>
      <c r="F14" s="34">
        <v>1500</v>
      </c>
      <c r="G14" s="34">
        <v>90</v>
      </c>
      <c r="H14" s="34">
        <v>1600</v>
      </c>
      <c r="I14" s="34">
        <v>45</v>
      </c>
      <c r="J14" s="34">
        <v>1500</v>
      </c>
      <c r="K14" s="34">
        <v>180</v>
      </c>
      <c r="L14" s="34">
        <v>1700</v>
      </c>
      <c r="M14" s="34">
        <v>90</v>
      </c>
      <c r="N14" s="34">
        <v>1500</v>
      </c>
      <c r="O14" s="34">
        <v>270</v>
      </c>
      <c r="P14" s="34">
        <v>1800</v>
      </c>
      <c r="Q14" s="34">
        <v>135</v>
      </c>
      <c r="R14" s="34">
        <v>1500</v>
      </c>
      <c r="S14" s="34">
        <v>360</v>
      </c>
      <c r="T14" s="34">
        <v>1900</v>
      </c>
      <c r="U14" s="34">
        <v>180</v>
      </c>
      <c r="V14" s="34">
        <v>1500</v>
      </c>
      <c r="W14" s="34">
        <v>450</v>
      </c>
      <c r="X14" s="34">
        <v>2000</v>
      </c>
      <c r="Y14" s="34">
        <v>225</v>
      </c>
      <c r="Z14" s="34">
        <v>1500</v>
      </c>
      <c r="AA14" s="657"/>
      <c r="AB14" s="664"/>
      <c r="AC14" s="463"/>
      <c r="AD14" s="463"/>
      <c r="AE14" s="463"/>
      <c r="AF14" s="463"/>
    </row>
    <row r="15" spans="1:32" ht="58.5" customHeight="1" x14ac:dyDescent="0.25">
      <c r="A15" s="9"/>
      <c r="B15" s="432"/>
      <c r="C15" s="9"/>
      <c r="D15" s="9"/>
      <c r="E15" s="9"/>
      <c r="F15" s="9"/>
      <c r="G15" s="658">
        <v>7</v>
      </c>
      <c r="H15" s="658">
        <v>2200</v>
      </c>
      <c r="I15" s="658">
        <v>4</v>
      </c>
      <c r="J15" s="658">
        <v>2200</v>
      </c>
      <c r="K15" s="9"/>
      <c r="L15" s="9"/>
      <c r="M15" s="9"/>
      <c r="N15" s="9"/>
      <c r="O15" s="9"/>
      <c r="P15" s="9"/>
      <c r="Q15" s="9"/>
      <c r="R15" s="9"/>
      <c r="S15" s="9"/>
      <c r="T15" s="9"/>
      <c r="U15" s="9"/>
      <c r="V15" s="9"/>
      <c r="W15" s="9"/>
      <c r="X15" s="9"/>
      <c r="Y15" s="9"/>
      <c r="Z15" s="9"/>
      <c r="AA15" s="659"/>
      <c r="AB15" s="876" t="s">
        <v>875</v>
      </c>
      <c r="AC15" s="876"/>
      <c r="AD15" s="876"/>
      <c r="AE15" s="876"/>
      <c r="AF15" s="876"/>
    </row>
    <row r="16" spans="1:32" x14ac:dyDescent="0.25">
      <c r="A16" s="9" t="s">
        <v>94</v>
      </c>
      <c r="B16" s="432" t="s">
        <v>650</v>
      </c>
      <c r="C16" s="9">
        <v>0</v>
      </c>
      <c r="D16" s="9">
        <v>1200</v>
      </c>
      <c r="E16" s="9">
        <v>0</v>
      </c>
      <c r="F16" s="9">
        <v>1200</v>
      </c>
      <c r="G16" s="9">
        <v>15</v>
      </c>
      <c r="H16" s="9">
        <v>1200</v>
      </c>
      <c r="I16" s="9">
        <v>15</v>
      </c>
      <c r="J16" s="9">
        <v>1200</v>
      </c>
      <c r="K16" s="9">
        <v>15</v>
      </c>
      <c r="L16" s="9">
        <v>1200</v>
      </c>
      <c r="M16" s="9">
        <v>15</v>
      </c>
      <c r="N16" s="9">
        <v>1200</v>
      </c>
      <c r="O16" s="9">
        <v>15</v>
      </c>
      <c r="P16" s="9">
        <v>1200</v>
      </c>
      <c r="Q16" s="9">
        <v>15</v>
      </c>
      <c r="R16" s="9">
        <v>1200</v>
      </c>
      <c r="S16" s="9">
        <v>30</v>
      </c>
      <c r="T16" s="9">
        <v>1200</v>
      </c>
      <c r="U16" s="9">
        <v>30</v>
      </c>
      <c r="V16" s="9">
        <v>1200</v>
      </c>
      <c r="W16" s="9">
        <v>30</v>
      </c>
      <c r="X16" s="9">
        <v>1200</v>
      </c>
      <c r="Y16" s="9">
        <v>30</v>
      </c>
      <c r="Z16" s="9">
        <v>1200</v>
      </c>
      <c r="AA16" s="650"/>
      <c r="AB16" s="663"/>
      <c r="AC16" s="463"/>
      <c r="AD16" s="463"/>
      <c r="AE16" s="463"/>
      <c r="AF16" s="463"/>
    </row>
    <row r="17" spans="1:32" ht="66" customHeight="1" x14ac:dyDescent="0.25">
      <c r="A17" s="9"/>
      <c r="B17" s="432"/>
      <c r="C17" s="9"/>
      <c r="D17" s="9"/>
      <c r="E17" s="9"/>
      <c r="F17" s="9"/>
      <c r="G17" s="517">
        <v>0</v>
      </c>
      <c r="H17" s="517">
        <v>200</v>
      </c>
      <c r="I17" s="517">
        <v>0</v>
      </c>
      <c r="J17" s="517">
        <v>200</v>
      </c>
      <c r="K17" s="9"/>
      <c r="L17" s="9"/>
      <c r="M17" s="9"/>
      <c r="N17" s="9"/>
      <c r="O17" s="9"/>
      <c r="P17" s="9"/>
      <c r="Q17" s="9"/>
      <c r="R17" s="9"/>
      <c r="S17" s="9"/>
      <c r="T17" s="9"/>
      <c r="U17" s="9"/>
      <c r="V17" s="9"/>
      <c r="W17" s="9"/>
      <c r="X17" s="9"/>
      <c r="Y17" s="9"/>
      <c r="Z17" s="9"/>
      <c r="AA17" s="659"/>
      <c r="AB17" s="876" t="s">
        <v>875</v>
      </c>
      <c r="AC17" s="876"/>
      <c r="AD17" s="876"/>
      <c r="AE17" s="876"/>
      <c r="AF17" s="876"/>
    </row>
    <row r="18" spans="1:32" x14ac:dyDescent="0.25">
      <c r="A18" s="34" t="s">
        <v>112</v>
      </c>
      <c r="B18" s="433" t="s">
        <v>652</v>
      </c>
      <c r="C18" s="34">
        <v>0</v>
      </c>
      <c r="D18" s="34">
        <v>1200</v>
      </c>
      <c r="E18" s="34">
        <v>0</v>
      </c>
      <c r="F18" s="34">
        <v>1200</v>
      </c>
      <c r="G18" s="34">
        <v>45</v>
      </c>
      <c r="H18" s="34">
        <v>1200</v>
      </c>
      <c r="I18" s="34">
        <v>45</v>
      </c>
      <c r="J18" s="34">
        <v>1200</v>
      </c>
      <c r="K18" s="34">
        <v>90</v>
      </c>
      <c r="L18" s="34">
        <v>1200</v>
      </c>
      <c r="M18" s="34">
        <v>90</v>
      </c>
      <c r="N18" s="34">
        <v>1200</v>
      </c>
      <c r="O18" s="34">
        <v>135</v>
      </c>
      <c r="P18" s="34">
        <v>1200</v>
      </c>
      <c r="Q18" s="34">
        <v>135</v>
      </c>
      <c r="R18" s="34">
        <v>1200</v>
      </c>
      <c r="S18" s="34">
        <v>180</v>
      </c>
      <c r="T18" s="34">
        <v>1200</v>
      </c>
      <c r="U18" s="34">
        <v>180</v>
      </c>
      <c r="V18" s="34">
        <v>1200</v>
      </c>
      <c r="W18" s="34">
        <v>225</v>
      </c>
      <c r="X18" s="34">
        <v>1200</v>
      </c>
      <c r="Y18" s="34">
        <v>225</v>
      </c>
      <c r="Z18" s="34">
        <v>1200</v>
      </c>
      <c r="AA18" s="620"/>
      <c r="AB18" s="665"/>
      <c r="AC18" s="463"/>
      <c r="AD18" s="463"/>
      <c r="AE18" s="463"/>
      <c r="AF18" s="463"/>
    </row>
    <row r="19" spans="1:32" ht="71.25" customHeight="1" x14ac:dyDescent="0.25">
      <c r="A19" s="9"/>
      <c r="B19" s="432"/>
      <c r="C19" s="9"/>
      <c r="D19" s="9"/>
      <c r="E19" s="9"/>
      <c r="F19" s="9"/>
      <c r="G19" s="517">
        <v>0</v>
      </c>
      <c r="H19" s="517">
        <v>241</v>
      </c>
      <c r="I19" s="517">
        <v>0</v>
      </c>
      <c r="J19" s="517">
        <v>241</v>
      </c>
      <c r="K19" s="9"/>
      <c r="L19" s="9"/>
      <c r="M19" s="9"/>
      <c r="N19" s="9"/>
      <c r="O19" s="9"/>
      <c r="P19" s="9"/>
      <c r="Q19" s="9"/>
      <c r="R19" s="9"/>
      <c r="S19" s="9"/>
      <c r="T19" s="9"/>
      <c r="U19" s="9"/>
      <c r="V19" s="9"/>
      <c r="W19" s="9"/>
      <c r="X19" s="9"/>
      <c r="Y19" s="9"/>
      <c r="Z19" s="9"/>
      <c r="AA19" s="659"/>
      <c r="AB19" s="876" t="s">
        <v>875</v>
      </c>
      <c r="AC19" s="876"/>
      <c r="AD19" s="876"/>
      <c r="AE19" s="876"/>
      <c r="AF19" s="876"/>
    </row>
    <row r="20" spans="1:32" x14ac:dyDescent="0.25">
      <c r="A20" s="9" t="s">
        <v>257</v>
      </c>
      <c r="B20" s="432" t="s">
        <v>654</v>
      </c>
      <c r="C20" s="9">
        <v>0</v>
      </c>
      <c r="D20" s="9">
        <v>1500</v>
      </c>
      <c r="E20" s="9">
        <v>0</v>
      </c>
      <c r="F20" s="9">
        <v>1500</v>
      </c>
      <c r="G20" s="9">
        <v>45</v>
      </c>
      <c r="H20" s="9">
        <v>1500</v>
      </c>
      <c r="I20" s="9">
        <v>45</v>
      </c>
      <c r="J20" s="9">
        <v>1500</v>
      </c>
      <c r="K20" s="9">
        <v>90</v>
      </c>
      <c r="L20" s="9">
        <v>1500</v>
      </c>
      <c r="M20" s="9">
        <v>90</v>
      </c>
      <c r="N20" s="9">
        <v>1500</v>
      </c>
      <c r="O20" s="9">
        <v>225</v>
      </c>
      <c r="P20" s="9">
        <v>1500</v>
      </c>
      <c r="Q20" s="9">
        <v>225</v>
      </c>
      <c r="R20" s="9">
        <v>1500</v>
      </c>
      <c r="S20" s="9">
        <v>360</v>
      </c>
      <c r="T20" s="9">
        <v>1500</v>
      </c>
      <c r="U20" s="9">
        <v>360</v>
      </c>
      <c r="V20" s="9">
        <v>1500</v>
      </c>
      <c r="W20" s="9">
        <v>540</v>
      </c>
      <c r="X20" s="9">
        <v>1500</v>
      </c>
      <c r="Y20" s="9">
        <v>540</v>
      </c>
      <c r="Z20" s="9">
        <v>1500</v>
      </c>
      <c r="AA20" s="515"/>
      <c r="AB20" s="666"/>
      <c r="AC20" s="463"/>
      <c r="AD20" s="463"/>
      <c r="AE20" s="463"/>
      <c r="AF20" s="463"/>
    </row>
    <row r="21" spans="1:32" ht="61.5" customHeight="1" x14ac:dyDescent="0.25">
      <c r="A21" s="9"/>
      <c r="B21" s="432"/>
      <c r="C21" s="9"/>
      <c r="D21" s="9"/>
      <c r="E21" s="9"/>
      <c r="F21" s="9"/>
      <c r="G21" s="517">
        <v>0</v>
      </c>
      <c r="H21" s="517">
        <v>780</v>
      </c>
      <c r="I21" s="517">
        <v>0</v>
      </c>
      <c r="J21" s="517">
        <v>780</v>
      </c>
      <c r="K21" s="9"/>
      <c r="L21" s="9"/>
      <c r="M21" s="9"/>
      <c r="N21" s="9"/>
      <c r="O21" s="9"/>
      <c r="P21" s="9"/>
      <c r="Q21" s="9"/>
      <c r="R21" s="9"/>
      <c r="S21" s="9"/>
      <c r="T21" s="9"/>
      <c r="U21" s="9"/>
      <c r="V21" s="9"/>
      <c r="W21" s="9"/>
      <c r="X21" s="9"/>
      <c r="Y21" s="9"/>
      <c r="Z21" s="9"/>
      <c r="AA21" s="659"/>
      <c r="AB21" s="876" t="s">
        <v>875</v>
      </c>
      <c r="AC21" s="876"/>
      <c r="AD21" s="876"/>
      <c r="AE21" s="876"/>
      <c r="AF21" s="876"/>
    </row>
    <row r="22" spans="1:32" x14ac:dyDescent="0.25">
      <c r="A22" s="9" t="s">
        <v>651</v>
      </c>
      <c r="B22" s="432" t="s">
        <v>656</v>
      </c>
      <c r="C22" s="9">
        <v>0</v>
      </c>
      <c r="D22" s="9">
        <v>20</v>
      </c>
      <c r="E22" s="9">
        <v>0</v>
      </c>
      <c r="F22" s="9">
        <v>20</v>
      </c>
      <c r="G22" s="9">
        <f>H22*0.9</f>
        <v>45</v>
      </c>
      <c r="H22" s="9">
        <v>50</v>
      </c>
      <c r="I22" s="9">
        <v>45</v>
      </c>
      <c r="J22" s="9">
        <v>50</v>
      </c>
      <c r="K22" s="9">
        <v>90</v>
      </c>
      <c r="L22" s="9">
        <v>100</v>
      </c>
      <c r="M22" s="9">
        <v>90</v>
      </c>
      <c r="N22" s="9">
        <v>100</v>
      </c>
      <c r="O22" s="9">
        <f>P22*0.9</f>
        <v>225</v>
      </c>
      <c r="P22" s="9">
        <v>250</v>
      </c>
      <c r="Q22" s="9">
        <v>225</v>
      </c>
      <c r="R22" s="9">
        <v>250</v>
      </c>
      <c r="S22" s="9">
        <f>T22*0.9</f>
        <v>360</v>
      </c>
      <c r="T22" s="9">
        <v>400</v>
      </c>
      <c r="U22" s="9">
        <v>360</v>
      </c>
      <c r="V22" s="9">
        <v>400</v>
      </c>
      <c r="W22" s="9">
        <v>540</v>
      </c>
      <c r="X22" s="9">
        <v>600</v>
      </c>
      <c r="Y22" s="9">
        <v>540</v>
      </c>
      <c r="Z22" s="9">
        <v>600</v>
      </c>
      <c r="AA22" s="515"/>
      <c r="AB22" s="666"/>
      <c r="AC22" s="463"/>
      <c r="AD22" s="463"/>
      <c r="AE22" s="463"/>
      <c r="AF22" s="463"/>
    </row>
    <row r="23" spans="1:32" ht="84.75" customHeight="1" x14ac:dyDescent="0.25">
      <c r="A23" s="49"/>
      <c r="B23" s="660"/>
      <c r="C23" s="49"/>
      <c r="D23" s="49"/>
      <c r="E23" s="49"/>
      <c r="F23" s="49"/>
      <c r="G23" s="517">
        <v>0</v>
      </c>
      <c r="H23" s="517">
        <v>0</v>
      </c>
      <c r="I23" s="517">
        <v>0</v>
      </c>
      <c r="J23" s="517">
        <v>0</v>
      </c>
      <c r="K23" s="49"/>
      <c r="L23" s="49"/>
      <c r="M23" s="49"/>
      <c r="N23" s="49"/>
      <c r="O23" s="49"/>
      <c r="P23" s="49"/>
      <c r="Q23" s="49"/>
      <c r="R23" s="49"/>
      <c r="S23" s="49"/>
      <c r="T23" s="49"/>
      <c r="U23" s="49"/>
      <c r="V23" s="49"/>
      <c r="W23" s="49"/>
      <c r="X23" s="49"/>
      <c r="Y23" s="49"/>
      <c r="Z23" s="49"/>
      <c r="AA23" s="605"/>
      <c r="AB23" s="876" t="s">
        <v>876</v>
      </c>
      <c r="AC23" s="876"/>
      <c r="AD23" s="876"/>
      <c r="AE23" s="876"/>
      <c r="AF23" s="876"/>
    </row>
    <row r="24" spans="1:32" x14ac:dyDescent="0.25">
      <c r="A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row>
    <row r="25" spans="1:32" ht="23.25" x14ac:dyDescent="0.35">
      <c r="A25" s="772" t="s">
        <v>80</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120"/>
      <c r="AB25" s="120"/>
    </row>
    <row r="26" spans="1:32" ht="21" customHeight="1" x14ac:dyDescent="0.25">
      <c r="A26" s="676" t="s">
        <v>6</v>
      </c>
      <c r="B26" s="877" t="s">
        <v>31</v>
      </c>
      <c r="C26" s="685" t="s">
        <v>32</v>
      </c>
      <c r="D26" s="686"/>
      <c r="E26" s="686"/>
      <c r="F26" s="687"/>
      <c r="G26" s="673" t="s">
        <v>33</v>
      </c>
      <c r="H26" s="673"/>
      <c r="I26" s="673"/>
      <c r="J26" s="673"/>
      <c r="K26" s="673"/>
      <c r="L26" s="673"/>
      <c r="M26" s="673"/>
      <c r="N26" s="673"/>
      <c r="O26" s="673"/>
      <c r="P26" s="673"/>
      <c r="Q26" s="673"/>
      <c r="R26" s="673"/>
      <c r="S26" s="673"/>
      <c r="T26" s="673"/>
      <c r="U26" s="673"/>
      <c r="V26" s="673"/>
      <c r="W26" s="673"/>
      <c r="X26" s="673"/>
      <c r="Y26" s="673"/>
      <c r="Z26" s="673"/>
      <c r="AA26" s="120"/>
      <c r="AB26" s="120"/>
    </row>
    <row r="27" spans="1:32" ht="32.25" customHeight="1" x14ac:dyDescent="0.25">
      <c r="A27" s="677"/>
      <c r="B27" s="878"/>
      <c r="C27" s="688"/>
      <c r="D27" s="689"/>
      <c r="E27" s="689"/>
      <c r="F27" s="690"/>
      <c r="G27" s="673" t="s">
        <v>11</v>
      </c>
      <c r="H27" s="673"/>
      <c r="I27" s="673"/>
      <c r="J27" s="673"/>
      <c r="K27" s="673" t="s">
        <v>12</v>
      </c>
      <c r="L27" s="673"/>
      <c r="M27" s="673"/>
      <c r="N27" s="673"/>
      <c r="O27" s="673" t="s">
        <v>13</v>
      </c>
      <c r="P27" s="673"/>
      <c r="Q27" s="673"/>
      <c r="R27" s="673"/>
      <c r="S27" s="673" t="s">
        <v>14</v>
      </c>
      <c r="T27" s="673"/>
      <c r="U27" s="673"/>
      <c r="V27" s="673"/>
      <c r="W27" s="673" t="s">
        <v>15</v>
      </c>
      <c r="X27" s="673"/>
      <c r="Y27" s="673"/>
      <c r="Z27" s="673"/>
      <c r="AA27" s="120"/>
      <c r="AB27" s="120"/>
    </row>
    <row r="28" spans="1:32" ht="72" x14ac:dyDescent="0.25">
      <c r="A28" s="678"/>
      <c r="B28" s="879"/>
      <c r="C28" s="651" t="s">
        <v>34</v>
      </c>
      <c r="D28" s="651" t="s">
        <v>35</v>
      </c>
      <c r="E28" s="651" t="s">
        <v>36</v>
      </c>
      <c r="F28" s="651" t="s">
        <v>19</v>
      </c>
      <c r="G28" s="651" t="s">
        <v>37</v>
      </c>
      <c r="H28" s="651" t="s">
        <v>35</v>
      </c>
      <c r="I28" s="651" t="s">
        <v>36</v>
      </c>
      <c r="J28" s="651" t="s">
        <v>21</v>
      </c>
      <c r="K28" s="651" t="s">
        <v>37</v>
      </c>
      <c r="L28" s="651" t="s">
        <v>35</v>
      </c>
      <c r="M28" s="651" t="s">
        <v>36</v>
      </c>
      <c r="N28" s="651" t="s">
        <v>21</v>
      </c>
      <c r="O28" s="651" t="s">
        <v>37</v>
      </c>
      <c r="P28" s="651" t="s">
        <v>35</v>
      </c>
      <c r="Q28" s="651" t="s">
        <v>36</v>
      </c>
      <c r="R28" s="651" t="s">
        <v>21</v>
      </c>
      <c r="S28" s="651" t="s">
        <v>37</v>
      </c>
      <c r="T28" s="651" t="s">
        <v>35</v>
      </c>
      <c r="U28" s="651" t="s">
        <v>36</v>
      </c>
      <c r="V28" s="651" t="s">
        <v>21</v>
      </c>
      <c r="W28" s="651" t="s">
        <v>37</v>
      </c>
      <c r="X28" s="651" t="s">
        <v>35</v>
      </c>
      <c r="Y28" s="651" t="s">
        <v>36</v>
      </c>
      <c r="Z28" s="651" t="s">
        <v>21</v>
      </c>
      <c r="AA28" s="120"/>
      <c r="AB28" s="667" t="s">
        <v>873</v>
      </c>
      <c r="AC28" s="463"/>
      <c r="AD28" s="463"/>
      <c r="AE28" s="463"/>
      <c r="AF28" s="463"/>
    </row>
    <row r="29" spans="1:32" x14ac:dyDescent="0.25">
      <c r="A29" s="23" t="s">
        <v>22</v>
      </c>
      <c r="B29" s="661" t="s">
        <v>657</v>
      </c>
      <c r="C29" s="25"/>
      <c r="D29" s="25"/>
      <c r="E29" s="25"/>
      <c r="F29" s="25"/>
      <c r="G29" s="25"/>
      <c r="H29" s="25"/>
      <c r="I29" s="25"/>
      <c r="J29" s="25"/>
      <c r="K29" s="25"/>
      <c r="L29" s="25"/>
      <c r="M29" s="25"/>
      <c r="N29" s="25"/>
      <c r="O29" s="25"/>
      <c r="P29" s="25"/>
      <c r="Q29" s="25"/>
      <c r="R29" s="25"/>
      <c r="S29" s="25"/>
      <c r="T29" s="25"/>
      <c r="U29" s="25"/>
      <c r="V29" s="25"/>
      <c r="W29" s="25"/>
      <c r="X29" s="25"/>
      <c r="Y29" s="25"/>
      <c r="Z29" s="25"/>
      <c r="AA29" s="120"/>
      <c r="AB29" s="463"/>
      <c r="AC29" s="463"/>
      <c r="AD29" s="463"/>
      <c r="AE29" s="463"/>
      <c r="AF29" s="463"/>
    </row>
    <row r="30" spans="1:32" ht="15.75" x14ac:dyDescent="0.25">
      <c r="A30" s="9" t="s">
        <v>39</v>
      </c>
      <c r="B30" s="432" t="s">
        <v>658</v>
      </c>
      <c r="C30" s="125">
        <v>0</v>
      </c>
      <c r="D30" s="125">
        <v>20</v>
      </c>
      <c r="E30" s="125">
        <v>0</v>
      </c>
      <c r="F30" s="125">
        <v>23</v>
      </c>
      <c r="G30" s="125">
        <f>H30*0.9</f>
        <v>45</v>
      </c>
      <c r="H30" s="125">
        <v>50</v>
      </c>
      <c r="I30" s="125">
        <v>50</v>
      </c>
      <c r="J30" s="125">
        <v>55</v>
      </c>
      <c r="K30" s="125">
        <v>90</v>
      </c>
      <c r="L30" s="125">
        <v>100</v>
      </c>
      <c r="M30" s="125">
        <v>95</v>
      </c>
      <c r="N30" s="125">
        <v>105</v>
      </c>
      <c r="O30" s="125">
        <f>P30*0.9</f>
        <v>225</v>
      </c>
      <c r="P30" s="125">
        <v>250</v>
      </c>
      <c r="Q30" s="125">
        <v>230</v>
      </c>
      <c r="R30" s="125">
        <v>255</v>
      </c>
      <c r="S30" s="125">
        <f>T30*0.9</f>
        <v>360</v>
      </c>
      <c r="T30" s="125">
        <v>400</v>
      </c>
      <c r="U30" s="125">
        <v>365</v>
      </c>
      <c r="V30" s="125">
        <v>405</v>
      </c>
      <c r="W30" s="125">
        <v>540</v>
      </c>
      <c r="X30" s="125">
        <v>600</v>
      </c>
      <c r="Y30" s="125">
        <v>545</v>
      </c>
      <c r="Z30" s="125">
        <v>605</v>
      </c>
      <c r="AA30" s="120"/>
      <c r="AB30" s="463"/>
      <c r="AC30" s="463"/>
      <c r="AD30" s="463"/>
      <c r="AE30" s="463"/>
      <c r="AF30" s="463"/>
    </row>
    <row r="31" spans="1:32" ht="60.75" customHeight="1" x14ac:dyDescent="0.25">
      <c r="A31" s="9"/>
      <c r="B31" s="432"/>
      <c r="C31" s="125"/>
      <c r="D31" s="125"/>
      <c r="E31" s="125"/>
      <c r="F31" s="125"/>
      <c r="G31" s="517">
        <v>0</v>
      </c>
      <c r="H31" s="517">
        <v>0</v>
      </c>
      <c r="I31" s="517">
        <v>0</v>
      </c>
      <c r="J31" s="517">
        <v>0</v>
      </c>
      <c r="K31" s="125"/>
      <c r="L31" s="125"/>
      <c r="M31" s="125"/>
      <c r="N31" s="125"/>
      <c r="O31" s="125"/>
      <c r="P31" s="125"/>
      <c r="Q31" s="125"/>
      <c r="R31" s="125"/>
      <c r="S31" s="125"/>
      <c r="T31" s="125"/>
      <c r="U31" s="125"/>
      <c r="V31" s="125"/>
      <c r="W31" s="125"/>
      <c r="X31" s="125"/>
      <c r="Y31" s="125"/>
      <c r="Z31" s="125"/>
      <c r="AA31" s="659"/>
      <c r="AB31" s="876" t="s">
        <v>876</v>
      </c>
      <c r="AC31" s="876"/>
      <c r="AD31" s="876"/>
      <c r="AE31" s="876"/>
      <c r="AF31" s="876"/>
    </row>
    <row r="32" spans="1:32" x14ac:dyDescent="0.25">
      <c r="A32" s="9" t="s">
        <v>41</v>
      </c>
      <c r="B32" s="432" t="s">
        <v>659</v>
      </c>
      <c r="C32" s="125">
        <v>0</v>
      </c>
      <c r="D32" s="125">
        <v>20</v>
      </c>
      <c r="E32" s="125">
        <v>0</v>
      </c>
      <c r="F32" s="125">
        <v>3</v>
      </c>
      <c r="G32" s="125">
        <v>50</v>
      </c>
      <c r="H32" s="125">
        <v>50</v>
      </c>
      <c r="I32" s="125">
        <v>5</v>
      </c>
      <c r="J32" s="125">
        <v>5</v>
      </c>
      <c r="K32" s="125">
        <v>100</v>
      </c>
      <c r="L32" s="125">
        <v>100</v>
      </c>
      <c r="M32" s="125">
        <v>5</v>
      </c>
      <c r="N32" s="125">
        <v>5</v>
      </c>
      <c r="O32" s="125">
        <v>250</v>
      </c>
      <c r="P32" s="125">
        <v>250</v>
      </c>
      <c r="Q32" s="125">
        <v>5</v>
      </c>
      <c r="R32" s="125">
        <v>5</v>
      </c>
      <c r="S32" s="125">
        <v>400</v>
      </c>
      <c r="T32" s="125">
        <v>400</v>
      </c>
      <c r="U32" s="125">
        <v>5</v>
      </c>
      <c r="V32" s="125">
        <v>5</v>
      </c>
      <c r="W32" s="125">
        <v>600</v>
      </c>
      <c r="X32" s="125">
        <v>600</v>
      </c>
      <c r="Y32" s="125">
        <v>5</v>
      </c>
      <c r="Z32" s="125">
        <v>5</v>
      </c>
      <c r="AA32" s="120"/>
      <c r="AB32" s="463"/>
      <c r="AC32" s="463"/>
      <c r="AD32" s="463"/>
      <c r="AE32" s="463"/>
      <c r="AF32" s="463"/>
    </row>
    <row r="33" spans="1:32" ht="87.75" customHeight="1" x14ac:dyDescent="0.25">
      <c r="A33" s="9"/>
      <c r="B33" s="432"/>
      <c r="C33" s="125"/>
      <c r="D33" s="125"/>
      <c r="E33" s="125"/>
      <c r="F33" s="125"/>
      <c r="G33" s="517">
        <v>0</v>
      </c>
      <c r="H33" s="517">
        <v>0</v>
      </c>
      <c r="I33" s="517">
        <v>0</v>
      </c>
      <c r="J33" s="517">
        <v>0</v>
      </c>
      <c r="K33" s="125"/>
      <c r="L33" s="125"/>
      <c r="M33" s="125"/>
      <c r="N33" s="125"/>
      <c r="O33" s="125"/>
      <c r="P33" s="125"/>
      <c r="Q33" s="125"/>
      <c r="R33" s="125"/>
      <c r="S33" s="125"/>
      <c r="T33" s="125"/>
      <c r="U33" s="125"/>
      <c r="V33" s="125"/>
      <c r="W33" s="125"/>
      <c r="X33" s="125"/>
      <c r="Y33" s="125"/>
      <c r="Z33" s="125"/>
      <c r="AA33" s="659"/>
      <c r="AB33" s="876" t="s">
        <v>876</v>
      </c>
      <c r="AC33" s="876"/>
      <c r="AD33" s="876"/>
      <c r="AE33" s="876"/>
      <c r="AF33" s="876"/>
    </row>
    <row r="34" spans="1:32" x14ac:dyDescent="0.25">
      <c r="A34" s="23" t="s">
        <v>72</v>
      </c>
      <c r="B34" s="661" t="s">
        <v>660</v>
      </c>
      <c r="C34" s="25"/>
      <c r="D34" s="25"/>
      <c r="E34" s="25"/>
      <c r="F34" s="25"/>
      <c r="G34" s="25"/>
      <c r="H34" s="25"/>
      <c r="I34" s="25"/>
      <c r="J34" s="25"/>
      <c r="K34" s="25"/>
      <c r="L34" s="25"/>
      <c r="M34" s="25"/>
      <c r="N34" s="25"/>
      <c r="O34" s="25"/>
      <c r="P34" s="25"/>
      <c r="Q34" s="25"/>
      <c r="R34" s="25"/>
      <c r="S34" s="25"/>
      <c r="T34" s="25"/>
      <c r="U34" s="25"/>
      <c r="V34" s="25"/>
      <c r="W34" s="25"/>
      <c r="X34" s="25"/>
      <c r="Y34" s="25"/>
      <c r="Z34" s="25"/>
      <c r="AA34" s="120"/>
      <c r="AB34" s="463"/>
      <c r="AC34" s="463"/>
      <c r="AD34" s="463"/>
      <c r="AE34" s="463"/>
      <c r="AF34" s="463"/>
    </row>
    <row r="35" spans="1:32" x14ac:dyDescent="0.25">
      <c r="A35" s="9" t="s">
        <v>124</v>
      </c>
      <c r="B35" s="432" t="s">
        <v>661</v>
      </c>
      <c r="C35" s="125">
        <f>D35*0.1</f>
        <v>322.20000000000005</v>
      </c>
      <c r="D35" s="125">
        <v>3222</v>
      </c>
      <c r="E35" s="125">
        <v>30</v>
      </c>
      <c r="F35" s="125">
        <v>3252</v>
      </c>
      <c r="G35" s="125">
        <f>H35*0.2</f>
        <v>644.40000000000009</v>
      </c>
      <c r="H35" s="125">
        <v>3222</v>
      </c>
      <c r="I35" s="125">
        <v>270</v>
      </c>
      <c r="J35" s="125">
        <v>3252</v>
      </c>
      <c r="K35" s="125">
        <f>L35*0.4</f>
        <v>1288.8000000000002</v>
      </c>
      <c r="L35" s="125">
        <v>3222</v>
      </c>
      <c r="M35" s="125">
        <v>510</v>
      </c>
      <c r="N35" s="125">
        <v>3252</v>
      </c>
      <c r="O35" s="125">
        <f>P35*0.6</f>
        <v>1933.1999999999998</v>
      </c>
      <c r="P35" s="125">
        <v>3222</v>
      </c>
      <c r="Q35" s="125">
        <v>750</v>
      </c>
      <c r="R35" s="125">
        <v>3252</v>
      </c>
      <c r="S35" s="125">
        <f>T35*0.8</f>
        <v>2577.6000000000004</v>
      </c>
      <c r="T35" s="125">
        <v>3222</v>
      </c>
      <c r="U35" s="125">
        <v>960</v>
      </c>
      <c r="V35" s="125">
        <v>3252</v>
      </c>
      <c r="W35" s="125">
        <f>X35*0.9</f>
        <v>2899.8</v>
      </c>
      <c r="X35" s="125">
        <v>3222</v>
      </c>
      <c r="Y35" s="125">
        <v>1110</v>
      </c>
      <c r="Z35" s="125">
        <v>3252</v>
      </c>
      <c r="AA35" s="120"/>
      <c r="AB35" s="463"/>
      <c r="AC35" s="463"/>
      <c r="AD35" s="463"/>
      <c r="AE35" s="463"/>
      <c r="AF35" s="463"/>
    </row>
    <row r="36" spans="1:32" x14ac:dyDescent="0.25">
      <c r="A36" s="9"/>
      <c r="B36" s="432"/>
      <c r="C36" s="125"/>
      <c r="D36" s="125"/>
      <c r="E36" s="125"/>
      <c r="F36" s="125"/>
      <c r="G36" s="519">
        <v>1368</v>
      </c>
      <c r="H36" s="519">
        <v>3955</v>
      </c>
      <c r="I36" s="519">
        <v>516</v>
      </c>
      <c r="J36" s="519">
        <v>6625</v>
      </c>
      <c r="K36" s="125"/>
      <c r="L36" s="125"/>
      <c r="M36" s="125"/>
      <c r="N36" s="125"/>
      <c r="O36" s="125"/>
      <c r="P36" s="125"/>
      <c r="Q36" s="125"/>
      <c r="R36" s="125"/>
      <c r="S36" s="125"/>
      <c r="T36" s="125"/>
      <c r="U36" s="125"/>
      <c r="V36" s="125"/>
      <c r="W36" s="125"/>
      <c r="X36" s="125"/>
      <c r="Y36" s="125"/>
      <c r="Z36" s="125"/>
      <c r="AA36" s="515"/>
      <c r="AB36" s="666" t="s">
        <v>647</v>
      </c>
      <c r="AC36" s="463"/>
      <c r="AD36" s="463"/>
      <c r="AE36" s="463"/>
      <c r="AF36" s="463"/>
    </row>
    <row r="37" spans="1:32" x14ac:dyDescent="0.25">
      <c r="A37" s="9" t="s">
        <v>287</v>
      </c>
      <c r="B37" s="432" t="s">
        <v>662</v>
      </c>
      <c r="C37" s="126">
        <v>1000</v>
      </c>
      <c r="D37" s="126">
        <v>100000</v>
      </c>
      <c r="E37" s="126">
        <v>5</v>
      </c>
      <c r="F37" s="126">
        <v>50</v>
      </c>
      <c r="G37" s="126">
        <v>50000</v>
      </c>
      <c r="H37" s="126">
        <v>100000</v>
      </c>
      <c r="I37" s="126">
        <v>50</v>
      </c>
      <c r="J37" s="126">
        <v>50</v>
      </c>
      <c r="K37" s="126">
        <v>100000</v>
      </c>
      <c r="L37" s="126">
        <v>100000</v>
      </c>
      <c r="M37" s="126">
        <v>50</v>
      </c>
      <c r="N37" s="126">
        <v>50</v>
      </c>
      <c r="O37" s="126">
        <v>100000</v>
      </c>
      <c r="P37" s="126">
        <v>100000</v>
      </c>
      <c r="Q37" s="126">
        <v>50</v>
      </c>
      <c r="R37" s="126">
        <v>50</v>
      </c>
      <c r="S37" s="126">
        <v>100000</v>
      </c>
      <c r="T37" s="126">
        <v>100000</v>
      </c>
      <c r="U37" s="126">
        <v>50</v>
      </c>
      <c r="V37" s="126">
        <v>50</v>
      </c>
      <c r="W37" s="126">
        <v>100000</v>
      </c>
      <c r="X37" s="126">
        <v>100000</v>
      </c>
      <c r="Y37" s="126">
        <v>50</v>
      </c>
      <c r="Z37" s="126">
        <v>50</v>
      </c>
      <c r="AA37" s="120"/>
      <c r="AB37" s="463"/>
      <c r="AC37" s="463"/>
      <c r="AD37" s="463"/>
      <c r="AE37" s="463"/>
      <c r="AF37" s="463"/>
    </row>
    <row r="38" spans="1:32" x14ac:dyDescent="0.25">
      <c r="A38" s="9"/>
      <c r="B38" s="432"/>
      <c r="C38" s="126"/>
      <c r="D38" s="126"/>
      <c r="E38" s="126"/>
      <c r="F38" s="126"/>
      <c r="G38" s="519">
        <v>33000</v>
      </c>
      <c r="H38" s="519">
        <v>33000</v>
      </c>
      <c r="I38" s="519">
        <v>50</v>
      </c>
      <c r="J38" s="519">
        <v>50</v>
      </c>
      <c r="K38" s="126"/>
      <c r="L38" s="126"/>
      <c r="M38" s="126"/>
      <c r="N38" s="126"/>
      <c r="O38" s="126"/>
      <c r="P38" s="126"/>
      <c r="Q38" s="126"/>
      <c r="R38" s="126"/>
      <c r="S38" s="126"/>
      <c r="T38" s="126"/>
      <c r="U38" s="126"/>
      <c r="V38" s="126"/>
      <c r="W38" s="126"/>
      <c r="X38" s="126"/>
      <c r="Y38" s="126"/>
      <c r="Z38" s="126"/>
      <c r="AA38" s="515"/>
      <c r="AB38" s="666" t="s">
        <v>647</v>
      </c>
    </row>
    <row r="39" spans="1:32" x14ac:dyDescent="0.25">
      <c r="A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row>
    <row r="40" spans="1:32" x14ac:dyDescent="0.25">
      <c r="A40" s="121"/>
      <c r="B40" s="434" t="s">
        <v>43</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row>
    <row r="41" spans="1:32" x14ac:dyDescent="0.25">
      <c r="A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row>
    <row r="42" spans="1:32" x14ac:dyDescent="0.25">
      <c r="A42" s="124" t="s">
        <v>44</v>
      </c>
      <c r="B42" s="668" t="s">
        <v>45</v>
      </c>
      <c r="C42" s="668"/>
      <c r="D42" s="668"/>
      <c r="E42" s="668"/>
      <c r="F42" s="668"/>
      <c r="G42" s="668"/>
      <c r="H42" s="668"/>
      <c r="I42" s="668"/>
      <c r="J42" s="668"/>
      <c r="K42" s="668"/>
      <c r="L42" s="668"/>
      <c r="M42" s="668"/>
      <c r="N42" s="668"/>
      <c r="O42" s="668"/>
      <c r="P42" s="668"/>
      <c r="Q42" s="668"/>
      <c r="R42" s="668"/>
      <c r="S42" s="120"/>
      <c r="T42" s="120"/>
      <c r="U42" s="120"/>
      <c r="V42" s="120"/>
      <c r="W42" s="120"/>
      <c r="X42" s="120"/>
      <c r="Y42" s="120"/>
      <c r="Z42" s="120"/>
      <c r="AA42" s="120"/>
      <c r="AB42" s="120"/>
    </row>
    <row r="43" spans="1:32" x14ac:dyDescent="0.25">
      <c r="A43" s="124" t="s">
        <v>46</v>
      </c>
      <c r="B43" s="668" t="s">
        <v>47</v>
      </c>
      <c r="C43" s="668"/>
      <c r="D43" s="668"/>
      <c r="E43" s="668"/>
      <c r="F43" s="668"/>
      <c r="G43" s="668"/>
      <c r="H43" s="668"/>
      <c r="I43" s="668"/>
      <c r="J43" s="668"/>
      <c r="K43" s="668"/>
      <c r="L43" s="668"/>
      <c r="M43" s="668"/>
      <c r="N43" s="668"/>
      <c r="O43" s="668"/>
      <c r="P43" s="668"/>
      <c r="Q43" s="668"/>
      <c r="R43" s="668"/>
      <c r="S43" s="120"/>
      <c r="T43" s="120"/>
      <c r="U43" s="120"/>
      <c r="V43" s="120"/>
      <c r="W43" s="120"/>
      <c r="X43" s="120"/>
      <c r="Y43" s="120"/>
      <c r="Z43" s="120"/>
      <c r="AA43" s="120"/>
      <c r="AB43" s="120"/>
    </row>
    <row r="44" spans="1:32" x14ac:dyDescent="0.25">
      <c r="A44" s="120"/>
      <c r="B44" s="668" t="s">
        <v>48</v>
      </c>
      <c r="C44" s="668"/>
      <c r="D44" s="668"/>
      <c r="E44" s="668"/>
      <c r="F44" s="668"/>
      <c r="G44" s="668"/>
      <c r="H44" s="668"/>
      <c r="I44" s="668"/>
      <c r="J44" s="668"/>
      <c r="K44" s="668"/>
      <c r="L44" s="668"/>
      <c r="M44" s="668"/>
      <c r="N44" s="668"/>
      <c r="O44" s="668"/>
      <c r="P44" s="668"/>
      <c r="Q44" s="668"/>
      <c r="R44" s="668"/>
      <c r="S44" s="120"/>
      <c r="T44" s="120"/>
      <c r="U44" s="120"/>
      <c r="V44" s="120"/>
      <c r="W44" s="120"/>
      <c r="X44" s="120"/>
      <c r="Y44" s="120"/>
      <c r="Z44" s="120"/>
      <c r="AA44" s="120"/>
      <c r="AB44" s="120"/>
    </row>
    <row r="45" spans="1:32" x14ac:dyDescent="0.25">
      <c r="A45" s="120"/>
      <c r="B45" s="668" t="s">
        <v>49</v>
      </c>
      <c r="C45" s="668"/>
      <c r="D45" s="668"/>
      <c r="E45" s="668"/>
      <c r="F45" s="668"/>
      <c r="G45" s="668"/>
      <c r="H45" s="668"/>
      <c r="I45" s="668"/>
      <c r="J45" s="668"/>
      <c r="K45" s="668"/>
      <c r="L45" s="668"/>
      <c r="M45" s="668"/>
      <c r="N45" s="668"/>
      <c r="O45" s="668"/>
      <c r="P45" s="668"/>
      <c r="Q45" s="668"/>
      <c r="R45" s="668"/>
      <c r="S45" s="120"/>
      <c r="T45" s="120"/>
      <c r="U45" s="120"/>
      <c r="V45" s="120"/>
      <c r="W45" s="120"/>
      <c r="X45" s="120"/>
      <c r="Y45" s="120"/>
      <c r="Z45" s="120"/>
      <c r="AA45" s="120"/>
      <c r="AB45" s="120"/>
    </row>
    <row r="46" spans="1:32" x14ac:dyDescent="0.25">
      <c r="A46" s="120"/>
      <c r="B46" s="668" t="s">
        <v>50</v>
      </c>
      <c r="C46" s="668"/>
      <c r="D46" s="668"/>
      <c r="E46" s="668"/>
      <c r="F46" s="668"/>
      <c r="G46" s="668"/>
      <c r="H46" s="668"/>
      <c r="I46" s="668"/>
      <c r="J46" s="668"/>
      <c r="K46" s="668"/>
      <c r="L46" s="668"/>
      <c r="M46" s="668"/>
      <c r="N46" s="668"/>
      <c r="O46" s="668"/>
      <c r="P46" s="668"/>
      <c r="Q46" s="668"/>
      <c r="R46" s="668"/>
      <c r="S46" s="120"/>
      <c r="T46" s="120"/>
      <c r="U46" s="120"/>
      <c r="V46" s="120"/>
      <c r="W46" s="120"/>
      <c r="X46" s="120"/>
      <c r="Y46" s="120"/>
      <c r="Z46" s="120"/>
      <c r="AA46" s="120"/>
      <c r="AB46" s="120"/>
    </row>
    <row r="47" spans="1:32" x14ac:dyDescent="0.25">
      <c r="A47" s="120"/>
      <c r="B47" s="668" t="s">
        <v>51</v>
      </c>
      <c r="C47" s="668"/>
      <c r="D47" s="668"/>
      <c r="E47" s="668"/>
      <c r="F47" s="668"/>
      <c r="G47" s="668"/>
      <c r="H47" s="668"/>
      <c r="I47" s="668"/>
      <c r="J47" s="668"/>
      <c r="K47" s="668"/>
      <c r="L47" s="668"/>
      <c r="M47" s="668"/>
      <c r="N47" s="668"/>
      <c r="O47" s="668"/>
      <c r="P47" s="668"/>
      <c r="Q47" s="668"/>
      <c r="R47" s="668"/>
      <c r="S47" s="120"/>
      <c r="T47" s="120"/>
      <c r="U47" s="120"/>
      <c r="V47" s="120"/>
      <c r="W47" s="120"/>
      <c r="X47" s="120"/>
      <c r="Y47" s="120"/>
      <c r="Z47" s="120"/>
      <c r="AA47" s="120"/>
      <c r="AB47" s="120"/>
    </row>
    <row r="48" spans="1:32" x14ac:dyDescent="0.25">
      <c r="A48" s="120"/>
      <c r="B48" s="668" t="s">
        <v>84</v>
      </c>
      <c r="C48" s="668"/>
      <c r="D48" s="668"/>
      <c r="E48" s="668"/>
      <c r="F48" s="668"/>
      <c r="G48" s="668"/>
      <c r="H48" s="668"/>
      <c r="I48" s="668"/>
      <c r="J48" s="668"/>
      <c r="K48" s="668"/>
      <c r="L48" s="668"/>
      <c r="M48" s="668"/>
      <c r="N48" s="668"/>
      <c r="O48" s="668"/>
      <c r="P48" s="668"/>
      <c r="Q48" s="668"/>
      <c r="R48" s="668"/>
      <c r="S48" s="120"/>
      <c r="T48" s="120"/>
      <c r="U48" s="120"/>
      <c r="V48" s="120"/>
      <c r="W48" s="120"/>
      <c r="X48" s="120"/>
      <c r="Y48" s="120"/>
      <c r="Z48" s="120"/>
      <c r="AA48" s="120"/>
      <c r="AB48" s="120"/>
    </row>
    <row r="49" spans="1:28" ht="35.25" customHeight="1" x14ac:dyDescent="0.25">
      <c r="A49" s="120"/>
      <c r="B49" s="668" t="s">
        <v>85</v>
      </c>
      <c r="C49" s="668"/>
      <c r="D49" s="668"/>
      <c r="E49" s="668"/>
      <c r="F49" s="668"/>
      <c r="G49" s="668"/>
      <c r="H49" s="668"/>
      <c r="I49" s="668"/>
      <c r="J49" s="668"/>
      <c r="K49" s="668"/>
      <c r="L49" s="668"/>
      <c r="M49" s="668"/>
      <c r="N49" s="668"/>
      <c r="O49" s="668"/>
      <c r="P49" s="668"/>
      <c r="Q49" s="668"/>
      <c r="R49" s="668"/>
      <c r="S49" s="120"/>
      <c r="T49" s="120"/>
      <c r="U49" s="120"/>
      <c r="V49" s="120"/>
      <c r="W49" s="120"/>
      <c r="X49" s="120"/>
      <c r="Y49" s="120"/>
      <c r="Z49" s="120"/>
      <c r="AA49" s="120"/>
      <c r="AB49" s="120"/>
    </row>
  </sheetData>
  <mergeCells count="38">
    <mergeCell ref="A1:E1"/>
    <mergeCell ref="F1:Y1"/>
    <mergeCell ref="A2:Z2"/>
    <mergeCell ref="A3:A5"/>
    <mergeCell ref="B3:B5"/>
    <mergeCell ref="C3:F4"/>
    <mergeCell ref="G3:Z3"/>
    <mergeCell ref="G4:J4"/>
    <mergeCell ref="K4:N4"/>
    <mergeCell ref="O4:R4"/>
    <mergeCell ref="B48:R48"/>
    <mergeCell ref="B49:R49"/>
    <mergeCell ref="AB15:AF15"/>
    <mergeCell ref="AB17:AF17"/>
    <mergeCell ref="AB19:AF19"/>
    <mergeCell ref="AB31:AF31"/>
    <mergeCell ref="AB33:AF33"/>
    <mergeCell ref="S27:V27"/>
    <mergeCell ref="W27:Z27"/>
    <mergeCell ref="B42:R42"/>
    <mergeCell ref="B43:R43"/>
    <mergeCell ref="B44:R44"/>
    <mergeCell ref="B45:R45"/>
    <mergeCell ref="A25:Z25"/>
    <mergeCell ref="A26:A28"/>
    <mergeCell ref="B26:B28"/>
    <mergeCell ref="AB4:AF4"/>
    <mergeCell ref="AB21:AF21"/>
    <mergeCell ref="AB23:AF23"/>
    <mergeCell ref="B46:R46"/>
    <mergeCell ref="B47:R47"/>
    <mergeCell ref="S4:V4"/>
    <mergeCell ref="W4:Z4"/>
    <mergeCell ref="C26:F27"/>
    <mergeCell ref="G26:Z26"/>
    <mergeCell ref="G27:J27"/>
    <mergeCell ref="K27:N27"/>
    <mergeCell ref="O27:R27"/>
  </mergeCells>
  <pageMargins left="0.7" right="0.7" top="0.75" bottom="0.75" header="0.3" footer="0.3"/>
  <pageSetup paperSize="9" scale="28"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1"/>
  <sheetViews>
    <sheetView view="pageBreakPreview" topLeftCell="A16" zoomScale="60" zoomScaleNormal="100" workbookViewId="0">
      <selection activeCell="AB17" sqref="AB17:AC17"/>
    </sheetView>
  </sheetViews>
  <sheetFormatPr defaultRowHeight="15" x14ac:dyDescent="0.25"/>
  <cols>
    <col min="2" max="2" width="34.5703125" customWidth="1"/>
    <col min="3" max="3" width="13" customWidth="1"/>
    <col min="28" max="28" width="16.5703125" customWidth="1"/>
    <col min="29" max="29" width="60.5703125" customWidth="1"/>
  </cols>
  <sheetData>
    <row r="1" spans="1:30" x14ac:dyDescent="0.25">
      <c r="A1" s="120"/>
      <c r="B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c r="AD1" s="120"/>
    </row>
    <row r="2" spans="1:30" ht="19.5" x14ac:dyDescent="0.3">
      <c r="A2" s="698" t="s">
        <v>1</v>
      </c>
      <c r="B2" s="698"/>
      <c r="C2" s="698"/>
      <c r="D2" s="698"/>
      <c r="E2" s="698"/>
      <c r="F2" s="698"/>
      <c r="G2" s="710" t="s">
        <v>799</v>
      </c>
      <c r="H2" s="699"/>
      <c r="I2" s="699"/>
      <c r="J2" s="699"/>
      <c r="K2" s="699"/>
      <c r="L2" s="699"/>
      <c r="M2" s="699"/>
      <c r="N2" s="699"/>
      <c r="O2" s="699"/>
      <c r="P2" s="699"/>
      <c r="Q2" s="699"/>
      <c r="R2" s="699"/>
      <c r="S2" s="699"/>
      <c r="T2" s="123"/>
      <c r="U2" s="123"/>
      <c r="V2" s="123"/>
      <c r="W2" s="123"/>
      <c r="X2" s="123"/>
      <c r="Y2" s="123"/>
      <c r="Z2" s="123"/>
      <c r="AA2" s="123"/>
      <c r="AB2" s="123"/>
      <c r="AC2" s="123"/>
      <c r="AD2" s="123"/>
    </row>
    <row r="3" spans="1:30" ht="18.75" x14ac:dyDescent="0.3">
      <c r="A3" s="601"/>
      <c r="B3" s="601"/>
      <c r="C3" s="601"/>
      <c r="D3" s="601"/>
      <c r="E3" s="601"/>
      <c r="F3" s="601"/>
      <c r="G3" s="129"/>
      <c r="H3" s="129"/>
      <c r="I3" s="129"/>
      <c r="J3" s="129"/>
      <c r="K3" s="129"/>
      <c r="L3" s="129"/>
      <c r="M3" s="129"/>
      <c r="N3" s="129"/>
      <c r="O3" s="129"/>
      <c r="P3" s="129"/>
      <c r="Q3" s="129"/>
      <c r="R3" s="129"/>
      <c r="S3" s="129"/>
      <c r="T3" s="123"/>
      <c r="U3" s="123"/>
      <c r="V3" s="123"/>
      <c r="W3" s="123"/>
      <c r="X3" s="123"/>
      <c r="Y3" s="123"/>
      <c r="Z3" s="123"/>
      <c r="AA3" s="123"/>
      <c r="AB3" s="123"/>
      <c r="AC3" s="123"/>
      <c r="AD3" s="123"/>
    </row>
    <row r="4" spans="1:30" ht="15.75" x14ac:dyDescent="0.25">
      <c r="A4" s="120"/>
      <c r="B4" s="120"/>
      <c r="C4" s="120"/>
      <c r="D4" s="120"/>
      <c r="E4" s="120"/>
      <c r="F4" s="120"/>
      <c r="G4" s="120"/>
      <c r="H4" s="120"/>
      <c r="I4" s="120"/>
      <c r="J4" s="120"/>
      <c r="K4" s="120"/>
      <c r="L4" s="700" t="s">
        <v>3</v>
      </c>
      <c r="M4" s="700"/>
      <c r="N4" s="700"/>
      <c r="O4" s="700"/>
      <c r="P4" s="700"/>
      <c r="Q4" s="700"/>
      <c r="R4" s="700"/>
      <c r="S4" s="700"/>
      <c r="T4" s="700"/>
      <c r="U4" s="700"/>
      <c r="V4" s="700"/>
      <c r="W4" s="130"/>
      <c r="X4" s="130"/>
      <c r="Y4" s="130"/>
      <c r="Z4" s="130"/>
      <c r="AA4" s="130"/>
      <c r="AB4" s="120"/>
      <c r="AC4" s="120"/>
      <c r="AD4" s="120"/>
    </row>
    <row r="5" spans="1:30" ht="18.75" x14ac:dyDescent="0.3">
      <c r="A5" s="601"/>
      <c r="B5" s="601"/>
      <c r="C5" s="601"/>
      <c r="D5" s="601"/>
      <c r="E5" s="601"/>
      <c r="F5" s="601"/>
      <c r="G5" s="129"/>
      <c r="H5" s="129"/>
      <c r="I5" s="129"/>
      <c r="J5" s="129"/>
      <c r="K5" s="129"/>
      <c r="L5" s="129"/>
      <c r="M5" s="129"/>
      <c r="N5" s="129"/>
      <c r="O5" s="129"/>
      <c r="P5" s="129"/>
      <c r="Q5" s="129"/>
      <c r="R5" s="129"/>
      <c r="S5" s="129"/>
      <c r="T5" s="123"/>
      <c r="U5" s="123"/>
      <c r="V5" s="123"/>
      <c r="W5" s="123"/>
      <c r="X5" s="123"/>
      <c r="Y5" s="123"/>
      <c r="Z5" s="123"/>
      <c r="AA5" s="123"/>
      <c r="AB5" s="123"/>
      <c r="AC5" s="123"/>
      <c r="AD5" s="123"/>
    </row>
    <row r="6" spans="1:30" ht="18.75"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123"/>
    </row>
    <row r="7" spans="1:30" ht="18.75" x14ac:dyDescent="0.3">
      <c r="A7" s="601"/>
      <c r="B7" s="601"/>
      <c r="C7" s="601"/>
      <c r="D7" s="601"/>
      <c r="E7" s="601"/>
      <c r="F7" s="601"/>
      <c r="G7" s="129"/>
      <c r="H7" s="129"/>
      <c r="I7" s="129"/>
      <c r="J7" s="129"/>
      <c r="K7" s="129"/>
      <c r="L7" s="129"/>
      <c r="M7" s="129"/>
      <c r="N7" s="129"/>
      <c r="O7" s="129"/>
      <c r="P7" s="129"/>
      <c r="Q7" s="129"/>
      <c r="R7" s="129"/>
      <c r="S7" s="129"/>
      <c r="T7" s="123"/>
      <c r="U7" s="123"/>
      <c r="V7" s="123"/>
      <c r="W7" s="123"/>
      <c r="X7" s="123"/>
      <c r="Y7" s="123"/>
      <c r="Z7" s="123"/>
      <c r="AA7" s="123"/>
      <c r="AB7" s="123"/>
      <c r="AC7" s="123"/>
      <c r="AD7" s="123"/>
    </row>
    <row r="8" spans="1:30" ht="18.75"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123"/>
    </row>
    <row r="9" spans="1:30"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c r="AD9" s="120"/>
    </row>
    <row r="10" spans="1:30" ht="25.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c r="AD10" s="120"/>
    </row>
    <row r="11" spans="1:30" ht="62.25" x14ac:dyDescent="0.25">
      <c r="A11" s="678"/>
      <c r="B11" s="683"/>
      <c r="C11" s="684"/>
      <c r="D11" s="603" t="s">
        <v>16</v>
      </c>
      <c r="E11" s="603" t="s">
        <v>17</v>
      </c>
      <c r="F11" s="603" t="s">
        <v>18</v>
      </c>
      <c r="G11" s="603" t="s">
        <v>19</v>
      </c>
      <c r="H11" s="603" t="s">
        <v>16</v>
      </c>
      <c r="I11" s="603" t="s">
        <v>17</v>
      </c>
      <c r="J11" s="603" t="s">
        <v>20</v>
      </c>
      <c r="K11" s="603" t="s">
        <v>21</v>
      </c>
      <c r="L11" s="603" t="s">
        <v>16</v>
      </c>
      <c r="M11" s="603" t="s">
        <v>17</v>
      </c>
      <c r="N11" s="603" t="s">
        <v>20</v>
      </c>
      <c r="O11" s="603" t="s">
        <v>21</v>
      </c>
      <c r="P11" s="603" t="s">
        <v>16</v>
      </c>
      <c r="Q11" s="603" t="s">
        <v>17</v>
      </c>
      <c r="R11" s="603" t="s">
        <v>20</v>
      </c>
      <c r="S11" s="603" t="s">
        <v>21</v>
      </c>
      <c r="T11" s="603" t="s">
        <v>16</v>
      </c>
      <c r="U11" s="603" t="s">
        <v>17</v>
      </c>
      <c r="V11" s="603" t="s">
        <v>20</v>
      </c>
      <c r="W11" s="603" t="s">
        <v>21</v>
      </c>
      <c r="X11" s="603" t="s">
        <v>16</v>
      </c>
      <c r="Y11" s="603" t="s">
        <v>17</v>
      </c>
      <c r="Z11" s="603" t="s">
        <v>20</v>
      </c>
      <c r="AA11" s="603" t="s">
        <v>21</v>
      </c>
      <c r="AB11" s="691"/>
      <c r="AC11" s="691"/>
      <c r="AD11" s="120"/>
    </row>
    <row r="12" spans="1:30" x14ac:dyDescent="0.25">
      <c r="A12" s="670" t="s">
        <v>22</v>
      </c>
      <c r="B12" s="801" t="s">
        <v>800</v>
      </c>
      <c r="C12" s="604" t="s">
        <v>24</v>
      </c>
      <c r="D12" s="71">
        <v>0</v>
      </c>
      <c r="E12" s="71">
        <v>0</v>
      </c>
      <c r="F12" s="71">
        <v>0</v>
      </c>
      <c r="G12" s="71">
        <v>0</v>
      </c>
      <c r="H12" s="611">
        <v>21287</v>
      </c>
      <c r="I12" s="611">
        <v>21287</v>
      </c>
      <c r="J12" s="611">
        <v>21287</v>
      </c>
      <c r="K12" s="611">
        <v>21287</v>
      </c>
      <c r="L12" s="71">
        <v>22287</v>
      </c>
      <c r="M12" s="71">
        <v>22287</v>
      </c>
      <c r="N12" s="71">
        <v>22287</v>
      </c>
      <c r="O12" s="71">
        <v>22287</v>
      </c>
      <c r="P12" s="71">
        <v>23287</v>
      </c>
      <c r="Q12" s="71">
        <v>23287</v>
      </c>
      <c r="R12" s="71">
        <v>23287</v>
      </c>
      <c r="S12" s="71">
        <v>23287</v>
      </c>
      <c r="T12" s="71">
        <v>24287</v>
      </c>
      <c r="U12" s="71">
        <v>24287</v>
      </c>
      <c r="V12" s="71">
        <v>24287</v>
      </c>
      <c r="W12" s="71">
        <v>24287</v>
      </c>
      <c r="X12" s="71">
        <v>25287</v>
      </c>
      <c r="Y12" s="71">
        <v>25287</v>
      </c>
      <c r="Z12" s="71">
        <v>25287</v>
      </c>
      <c r="AA12" s="71">
        <v>25287</v>
      </c>
      <c r="AB12" s="669"/>
      <c r="AC12" s="669"/>
      <c r="AD12" s="120"/>
    </row>
    <row r="13" spans="1:30" x14ac:dyDescent="0.25">
      <c r="A13" s="671"/>
      <c r="B13" s="671"/>
      <c r="C13" s="607" t="s">
        <v>25</v>
      </c>
      <c r="D13" s="608">
        <v>0</v>
      </c>
      <c r="E13" s="608">
        <v>0</v>
      </c>
      <c r="F13" s="608">
        <v>0</v>
      </c>
      <c r="G13" s="608">
        <v>0</v>
      </c>
      <c r="H13" s="610">
        <v>26378</v>
      </c>
      <c r="I13" s="610">
        <v>26378</v>
      </c>
      <c r="J13" s="610">
        <v>26378</v>
      </c>
      <c r="K13" s="610">
        <v>26378</v>
      </c>
      <c r="L13" s="609"/>
      <c r="M13" s="609"/>
      <c r="N13" s="609"/>
      <c r="O13" s="609"/>
      <c r="P13" s="609"/>
      <c r="Q13" s="609"/>
      <c r="R13" s="609"/>
      <c r="S13" s="609"/>
      <c r="T13" s="609"/>
      <c r="U13" s="609"/>
      <c r="V13" s="609"/>
      <c r="W13" s="609"/>
      <c r="X13" s="609"/>
      <c r="Y13" s="609"/>
      <c r="Z13" s="609"/>
      <c r="AA13" s="609"/>
      <c r="AB13" s="669"/>
      <c r="AC13" s="669"/>
      <c r="AD13" s="120"/>
    </row>
    <row r="14" spans="1:30" x14ac:dyDescent="0.25">
      <c r="A14" s="670" t="s">
        <v>28</v>
      </c>
      <c r="B14" s="801" t="s">
        <v>801</v>
      </c>
      <c r="C14" s="604" t="s">
        <v>24</v>
      </c>
      <c r="D14" s="75">
        <v>0</v>
      </c>
      <c r="E14" s="75">
        <v>3735</v>
      </c>
      <c r="F14" s="75">
        <v>0</v>
      </c>
      <c r="G14" s="75">
        <v>3735</v>
      </c>
      <c r="H14" s="75">
        <v>7727</v>
      </c>
      <c r="I14" s="75">
        <v>7775</v>
      </c>
      <c r="J14" s="75">
        <v>7727</v>
      </c>
      <c r="K14" s="75">
        <v>7775</v>
      </c>
      <c r="L14" s="75">
        <v>8500</v>
      </c>
      <c r="M14" s="75">
        <v>8553</v>
      </c>
      <c r="N14" s="75">
        <v>8500</v>
      </c>
      <c r="O14" s="75">
        <v>8553</v>
      </c>
      <c r="P14" s="75">
        <v>9350</v>
      </c>
      <c r="Q14" s="75">
        <v>9408</v>
      </c>
      <c r="R14" s="75">
        <v>9350</v>
      </c>
      <c r="S14" s="75">
        <v>9408</v>
      </c>
      <c r="T14" s="75">
        <v>10285</v>
      </c>
      <c r="U14" s="75">
        <v>10349</v>
      </c>
      <c r="V14" s="75">
        <v>10285</v>
      </c>
      <c r="W14" s="75">
        <v>10349</v>
      </c>
      <c r="X14" s="75">
        <v>11314</v>
      </c>
      <c r="Y14" s="75">
        <v>11384</v>
      </c>
      <c r="Z14" s="75">
        <v>11314</v>
      </c>
      <c r="AA14" s="75">
        <v>11384</v>
      </c>
      <c r="AB14" s="669"/>
      <c r="AC14" s="669"/>
      <c r="AD14" s="120"/>
    </row>
    <row r="15" spans="1:30" ht="114.75" customHeight="1" x14ac:dyDescent="0.25">
      <c r="A15" s="671"/>
      <c r="B15" s="809"/>
      <c r="C15" s="607" t="s">
        <v>25</v>
      </c>
      <c r="D15" s="609"/>
      <c r="E15" s="609"/>
      <c r="F15" s="609"/>
      <c r="G15" s="609"/>
      <c r="H15" s="612">
        <v>2518</v>
      </c>
      <c r="I15" s="612">
        <v>2518</v>
      </c>
      <c r="J15" s="612">
        <v>2518</v>
      </c>
      <c r="K15" s="612">
        <v>2518</v>
      </c>
      <c r="L15" s="609"/>
      <c r="M15" s="609"/>
      <c r="N15" s="609"/>
      <c r="O15" s="609"/>
      <c r="P15" s="609"/>
      <c r="Q15" s="609"/>
      <c r="R15" s="609"/>
      <c r="S15" s="609"/>
      <c r="T15" s="609"/>
      <c r="U15" s="609"/>
      <c r="V15" s="609"/>
      <c r="W15" s="609"/>
      <c r="X15" s="609"/>
      <c r="Y15" s="609"/>
      <c r="Z15" s="609"/>
      <c r="AA15" s="609"/>
      <c r="AB15" s="881" t="s">
        <v>802</v>
      </c>
      <c r="AC15" s="882"/>
      <c r="AD15" s="120"/>
    </row>
    <row r="16" spans="1:30" x14ac:dyDescent="0.25">
      <c r="A16" s="670" t="s">
        <v>74</v>
      </c>
      <c r="B16" s="883" t="s">
        <v>803</v>
      </c>
      <c r="C16" s="604" t="s">
        <v>24</v>
      </c>
      <c r="D16" s="604">
        <v>0</v>
      </c>
      <c r="E16" s="604">
        <v>0</v>
      </c>
      <c r="F16" s="604">
        <v>0</v>
      </c>
      <c r="G16" s="604">
        <v>0</v>
      </c>
      <c r="H16" s="613">
        <v>68455</v>
      </c>
      <c r="I16" s="613">
        <v>68455</v>
      </c>
      <c r="J16" s="613">
        <v>68455</v>
      </c>
      <c r="K16" s="613">
        <v>68455</v>
      </c>
      <c r="L16" s="604">
        <v>69455</v>
      </c>
      <c r="M16" s="604">
        <v>69455</v>
      </c>
      <c r="N16" s="604">
        <v>69455</v>
      </c>
      <c r="O16" s="604">
        <v>69455</v>
      </c>
      <c r="P16" s="604">
        <v>70455</v>
      </c>
      <c r="Q16" s="604">
        <v>70455</v>
      </c>
      <c r="R16" s="604">
        <v>70455</v>
      </c>
      <c r="S16" s="604">
        <v>70455</v>
      </c>
      <c r="T16" s="604">
        <v>71455</v>
      </c>
      <c r="U16" s="604">
        <v>71455</v>
      </c>
      <c r="V16" s="604">
        <v>71455</v>
      </c>
      <c r="W16" s="604">
        <v>71455</v>
      </c>
      <c r="X16" s="604">
        <v>72455</v>
      </c>
      <c r="Y16" s="604">
        <v>72455</v>
      </c>
      <c r="Z16" s="604">
        <v>72455</v>
      </c>
      <c r="AA16" s="604">
        <v>72455</v>
      </c>
      <c r="AB16" s="669" t="s">
        <v>804</v>
      </c>
      <c r="AC16" s="669"/>
      <c r="AD16" s="120"/>
    </row>
    <row r="17" spans="1:30" ht="39" customHeight="1" x14ac:dyDescent="0.25">
      <c r="A17" s="671"/>
      <c r="B17" s="884"/>
      <c r="C17" s="607" t="s">
        <v>25</v>
      </c>
      <c r="D17" s="609"/>
      <c r="E17" s="609"/>
      <c r="F17" s="609"/>
      <c r="G17" s="609"/>
      <c r="H17" s="609">
        <v>163970</v>
      </c>
      <c r="I17" s="609">
        <v>163970</v>
      </c>
      <c r="J17" s="609">
        <v>163970</v>
      </c>
      <c r="K17" s="609">
        <v>163970</v>
      </c>
      <c r="L17" s="609"/>
      <c r="M17" s="609"/>
      <c r="N17" s="609"/>
      <c r="O17" s="609"/>
      <c r="P17" s="609"/>
      <c r="Q17" s="609"/>
      <c r="R17" s="609"/>
      <c r="S17" s="609"/>
      <c r="T17" s="609"/>
      <c r="U17" s="609"/>
      <c r="V17" s="609"/>
      <c r="W17" s="609"/>
      <c r="X17" s="609"/>
      <c r="Y17" s="609"/>
      <c r="Z17" s="609"/>
      <c r="AA17" s="609"/>
      <c r="AB17" s="881" t="s">
        <v>805</v>
      </c>
      <c r="AC17" s="882"/>
      <c r="AD17" s="120"/>
    </row>
    <row r="18" spans="1:30" x14ac:dyDescent="0.25">
      <c r="A18" s="670" t="s">
        <v>92</v>
      </c>
      <c r="B18" s="883" t="s">
        <v>806</v>
      </c>
      <c r="C18" s="604" t="s">
        <v>24</v>
      </c>
      <c r="D18" s="604">
        <v>0</v>
      </c>
      <c r="E18" s="604">
        <v>0</v>
      </c>
      <c r="F18" s="604">
        <v>0</v>
      </c>
      <c r="G18" s="604">
        <v>0</v>
      </c>
      <c r="H18" s="613">
        <v>78205</v>
      </c>
      <c r="I18" s="613">
        <v>78205</v>
      </c>
      <c r="J18" s="613">
        <v>78205</v>
      </c>
      <c r="K18" s="613">
        <v>78205</v>
      </c>
      <c r="L18" s="604">
        <v>79205</v>
      </c>
      <c r="M18" s="604">
        <v>79205</v>
      </c>
      <c r="N18" s="604">
        <v>79205</v>
      </c>
      <c r="O18" s="604">
        <v>79205</v>
      </c>
      <c r="P18" s="604">
        <v>80205</v>
      </c>
      <c r="Q18" s="604">
        <v>80205</v>
      </c>
      <c r="R18" s="604">
        <v>80205</v>
      </c>
      <c r="S18" s="604">
        <v>80205</v>
      </c>
      <c r="T18" s="604">
        <v>81205</v>
      </c>
      <c r="U18" s="604">
        <v>81205</v>
      </c>
      <c r="V18" s="604">
        <v>81205</v>
      </c>
      <c r="W18" s="604">
        <v>81205</v>
      </c>
      <c r="X18" s="604">
        <v>82205</v>
      </c>
      <c r="Y18" s="604">
        <v>82205</v>
      </c>
      <c r="Z18" s="604">
        <v>82205</v>
      </c>
      <c r="AA18" s="604">
        <v>82205</v>
      </c>
      <c r="AB18" s="669"/>
      <c r="AC18" s="669"/>
      <c r="AD18" s="120"/>
    </row>
    <row r="19" spans="1:30" x14ac:dyDescent="0.25">
      <c r="A19" s="671"/>
      <c r="B19" s="884"/>
      <c r="C19" s="607" t="s">
        <v>25</v>
      </c>
      <c r="D19" s="609"/>
      <c r="E19" s="609"/>
      <c r="F19" s="609"/>
      <c r="G19" s="609"/>
      <c r="H19" s="609">
        <v>84543</v>
      </c>
      <c r="I19" s="609">
        <v>84543</v>
      </c>
      <c r="J19" s="609">
        <v>84543</v>
      </c>
      <c r="K19" s="609">
        <v>84543</v>
      </c>
      <c r="L19" s="609"/>
      <c r="M19" s="609"/>
      <c r="N19" s="609"/>
      <c r="O19" s="609"/>
      <c r="P19" s="609"/>
      <c r="Q19" s="609"/>
      <c r="R19" s="609"/>
      <c r="S19" s="609"/>
      <c r="T19" s="609"/>
      <c r="U19" s="609"/>
      <c r="V19" s="609"/>
      <c r="W19" s="609"/>
      <c r="X19" s="609"/>
      <c r="Y19" s="609"/>
      <c r="Z19" s="609"/>
      <c r="AA19" s="609"/>
      <c r="AB19" s="881"/>
      <c r="AC19" s="882"/>
      <c r="AD19" s="120"/>
    </row>
    <row r="20" spans="1:30" x14ac:dyDescent="0.25">
      <c r="A20" s="670" t="s">
        <v>93</v>
      </c>
      <c r="B20" s="883" t="s">
        <v>807</v>
      </c>
      <c r="C20" s="604" t="s">
        <v>24</v>
      </c>
      <c r="D20" s="604">
        <v>0</v>
      </c>
      <c r="E20" s="604">
        <v>0</v>
      </c>
      <c r="F20" s="604">
        <v>0</v>
      </c>
      <c r="G20" s="604">
        <v>0</v>
      </c>
      <c r="H20" s="613">
        <v>1553</v>
      </c>
      <c r="I20" s="613">
        <v>1553</v>
      </c>
      <c r="J20" s="613">
        <v>1553</v>
      </c>
      <c r="K20" s="613">
        <v>1553</v>
      </c>
      <c r="L20" s="604">
        <v>1708</v>
      </c>
      <c r="M20" s="604">
        <v>1708</v>
      </c>
      <c r="N20" s="604">
        <v>1708</v>
      </c>
      <c r="O20" s="604">
        <v>1708</v>
      </c>
      <c r="P20" s="604">
        <v>1879</v>
      </c>
      <c r="Q20" s="604">
        <v>1879</v>
      </c>
      <c r="R20" s="604">
        <v>1879</v>
      </c>
      <c r="S20" s="604">
        <v>1879</v>
      </c>
      <c r="T20" s="604">
        <v>2067</v>
      </c>
      <c r="U20" s="604">
        <v>2067</v>
      </c>
      <c r="V20" s="604">
        <v>2067</v>
      </c>
      <c r="W20" s="604">
        <v>2067</v>
      </c>
      <c r="X20" s="604">
        <v>2274</v>
      </c>
      <c r="Y20" s="604">
        <v>2274</v>
      </c>
      <c r="Z20" s="604">
        <v>2274</v>
      </c>
      <c r="AA20" s="604">
        <v>2274</v>
      </c>
      <c r="AB20" s="669"/>
      <c r="AC20" s="669"/>
      <c r="AD20" s="120"/>
    </row>
    <row r="21" spans="1:30" x14ac:dyDescent="0.25">
      <c r="A21" s="671"/>
      <c r="B21" s="884"/>
      <c r="C21" s="607" t="s">
        <v>25</v>
      </c>
      <c r="D21" s="609"/>
      <c r="E21" s="609"/>
      <c r="F21" s="609"/>
      <c r="G21" s="609"/>
      <c r="H21" s="609">
        <v>1514</v>
      </c>
      <c r="I21" s="609">
        <v>1514</v>
      </c>
      <c r="J21" s="609">
        <v>1514</v>
      </c>
      <c r="K21" s="609">
        <v>1514</v>
      </c>
      <c r="L21" s="609"/>
      <c r="M21" s="609"/>
      <c r="N21" s="609"/>
      <c r="O21" s="609"/>
      <c r="P21" s="609"/>
      <c r="Q21" s="609"/>
      <c r="R21" s="609"/>
      <c r="S21" s="609"/>
      <c r="T21" s="609"/>
      <c r="U21" s="609"/>
      <c r="V21" s="609"/>
      <c r="W21" s="609"/>
      <c r="X21" s="609"/>
      <c r="Y21" s="609"/>
      <c r="Z21" s="609"/>
      <c r="AA21" s="609"/>
      <c r="AB21" s="881"/>
      <c r="AC21" s="882"/>
      <c r="AD21" s="120"/>
    </row>
    <row r="22" spans="1:30" x14ac:dyDescent="0.25">
      <c r="A22" s="670" t="s">
        <v>94</v>
      </c>
      <c r="B22" s="883" t="s">
        <v>808</v>
      </c>
      <c r="C22" s="604" t="s">
        <v>24</v>
      </c>
      <c r="D22" s="604">
        <v>0</v>
      </c>
      <c r="E22" s="604">
        <v>0</v>
      </c>
      <c r="F22" s="604">
        <v>0</v>
      </c>
      <c r="G22" s="604">
        <v>0</v>
      </c>
      <c r="H22" s="613">
        <v>11554</v>
      </c>
      <c r="I22" s="613">
        <v>11554</v>
      </c>
      <c r="J22" s="613">
        <v>11554</v>
      </c>
      <c r="K22" s="613">
        <v>11554</v>
      </c>
      <c r="L22" s="604">
        <v>12554</v>
      </c>
      <c r="M22" s="604">
        <v>12554</v>
      </c>
      <c r="N22" s="604">
        <v>12554</v>
      </c>
      <c r="O22" s="604">
        <v>12554</v>
      </c>
      <c r="P22" s="604">
        <v>13554</v>
      </c>
      <c r="Q22" s="604">
        <v>13554</v>
      </c>
      <c r="R22" s="604">
        <v>13554</v>
      </c>
      <c r="S22" s="604">
        <v>13554</v>
      </c>
      <c r="T22" s="604">
        <v>14554</v>
      </c>
      <c r="U22" s="604">
        <v>14554</v>
      </c>
      <c r="V22" s="604">
        <v>14554</v>
      </c>
      <c r="W22" s="604">
        <v>14554</v>
      </c>
      <c r="X22" s="604">
        <v>15554</v>
      </c>
      <c r="Y22" s="604">
        <v>15554</v>
      </c>
      <c r="Z22" s="604">
        <v>15554</v>
      </c>
      <c r="AA22" s="604">
        <v>15554</v>
      </c>
      <c r="AB22" s="669"/>
      <c r="AC22" s="669"/>
      <c r="AD22" s="120"/>
    </row>
    <row r="23" spans="1:30" x14ac:dyDescent="0.25">
      <c r="A23" s="671"/>
      <c r="B23" s="884"/>
      <c r="C23" s="607" t="s">
        <v>25</v>
      </c>
      <c r="D23" s="609"/>
      <c r="E23" s="609"/>
      <c r="F23" s="609"/>
      <c r="G23" s="609"/>
      <c r="H23" s="609">
        <v>12633</v>
      </c>
      <c r="I23" s="609">
        <v>12633</v>
      </c>
      <c r="J23" s="609">
        <v>12633</v>
      </c>
      <c r="K23" s="609">
        <v>12633</v>
      </c>
      <c r="L23" s="609"/>
      <c r="M23" s="609"/>
      <c r="N23" s="609"/>
      <c r="O23" s="609"/>
      <c r="P23" s="609"/>
      <c r="Q23" s="609"/>
      <c r="R23" s="609"/>
      <c r="S23" s="609"/>
      <c r="T23" s="609"/>
      <c r="U23" s="609"/>
      <c r="V23" s="609"/>
      <c r="W23" s="609"/>
      <c r="X23" s="609"/>
      <c r="Y23" s="609"/>
      <c r="Z23" s="609"/>
      <c r="AA23" s="609"/>
      <c r="AB23" s="881"/>
      <c r="AC23" s="882"/>
      <c r="AD23" s="120"/>
    </row>
    <row r="24" spans="1:30" x14ac:dyDescent="0.25">
      <c r="A24" s="670" t="s">
        <v>112</v>
      </c>
      <c r="B24" s="883" t="s">
        <v>809</v>
      </c>
      <c r="C24" s="604" t="s">
        <v>24</v>
      </c>
      <c r="D24" s="604">
        <v>0</v>
      </c>
      <c r="E24" s="604">
        <v>0</v>
      </c>
      <c r="F24" s="604">
        <v>0</v>
      </c>
      <c r="G24" s="604">
        <v>0</v>
      </c>
      <c r="H24" s="604">
        <v>9147</v>
      </c>
      <c r="I24" s="604">
        <v>9147</v>
      </c>
      <c r="J24" s="604">
        <v>9147</v>
      </c>
      <c r="K24" s="604">
        <v>9147</v>
      </c>
      <c r="L24" s="604">
        <v>10061.700000000001</v>
      </c>
      <c r="M24" s="604">
        <v>10061.700000000001</v>
      </c>
      <c r="N24" s="604">
        <v>10061.700000000001</v>
      </c>
      <c r="O24" s="604">
        <v>10061.700000000001</v>
      </c>
      <c r="P24" s="604">
        <v>11067.87</v>
      </c>
      <c r="Q24" s="604">
        <v>11067.87</v>
      </c>
      <c r="R24" s="604">
        <v>11067.87</v>
      </c>
      <c r="S24" s="604">
        <v>11067.87</v>
      </c>
      <c r="T24" s="604">
        <v>12174.657000000001</v>
      </c>
      <c r="U24" s="604">
        <v>12174.657000000001</v>
      </c>
      <c r="V24" s="604">
        <v>12174.657000000001</v>
      </c>
      <c r="W24" s="604">
        <v>12174.657000000001</v>
      </c>
      <c r="X24" s="604">
        <v>13392.122700000002</v>
      </c>
      <c r="Y24" s="604">
        <v>13392.122700000002</v>
      </c>
      <c r="Z24" s="604">
        <v>13392.122700000002</v>
      </c>
      <c r="AA24" s="604">
        <v>13392.122700000002</v>
      </c>
      <c r="AB24" s="669"/>
      <c r="AC24" s="669"/>
      <c r="AD24" s="120"/>
    </row>
    <row r="25" spans="1:30" ht="35.25" customHeight="1" x14ac:dyDescent="0.25">
      <c r="A25" s="671"/>
      <c r="B25" s="884"/>
      <c r="C25" s="607" t="s">
        <v>25</v>
      </c>
      <c r="D25" s="609"/>
      <c r="E25" s="609"/>
      <c r="F25" s="609"/>
      <c r="G25" s="609"/>
      <c r="H25" s="614">
        <v>13454</v>
      </c>
      <c r="I25" s="614">
        <v>13454</v>
      </c>
      <c r="J25" s="614">
        <v>13454</v>
      </c>
      <c r="K25" s="614">
        <v>13454</v>
      </c>
      <c r="L25" s="609"/>
      <c r="M25" s="609"/>
      <c r="N25" s="609"/>
      <c r="O25" s="609"/>
      <c r="P25" s="609"/>
      <c r="Q25" s="609"/>
      <c r="R25" s="609"/>
      <c r="S25" s="609"/>
      <c r="T25" s="609"/>
      <c r="U25" s="609"/>
      <c r="V25" s="609"/>
      <c r="W25" s="609"/>
      <c r="X25" s="609"/>
      <c r="Y25" s="609"/>
      <c r="Z25" s="609"/>
      <c r="AA25" s="609"/>
      <c r="AB25" s="881" t="s">
        <v>805</v>
      </c>
      <c r="AC25" s="882"/>
      <c r="AD25" s="120"/>
    </row>
    <row r="26" spans="1:30" x14ac:dyDescent="0.25">
      <c r="A26" s="670" t="s">
        <v>257</v>
      </c>
      <c r="B26" s="883" t="s">
        <v>810</v>
      </c>
      <c r="C26" s="604" t="s">
        <v>24</v>
      </c>
      <c r="D26" s="604">
        <v>0</v>
      </c>
      <c r="E26" s="604">
        <v>0</v>
      </c>
      <c r="F26" s="604">
        <v>0</v>
      </c>
      <c r="G26" s="604">
        <v>0</v>
      </c>
      <c r="H26" s="604">
        <v>18574</v>
      </c>
      <c r="I26" s="604">
        <v>18574</v>
      </c>
      <c r="J26" s="604">
        <v>18574</v>
      </c>
      <c r="K26" s="604">
        <v>18574</v>
      </c>
      <c r="L26" s="604">
        <v>19574</v>
      </c>
      <c r="M26" s="604">
        <v>19574</v>
      </c>
      <c r="N26" s="604">
        <v>19574</v>
      </c>
      <c r="O26" s="604">
        <v>19574</v>
      </c>
      <c r="P26" s="604">
        <v>20574</v>
      </c>
      <c r="Q26" s="604">
        <v>20574</v>
      </c>
      <c r="R26" s="604">
        <v>20574</v>
      </c>
      <c r="S26" s="604">
        <v>20574</v>
      </c>
      <c r="T26" s="604">
        <v>21574</v>
      </c>
      <c r="U26" s="604">
        <v>21574</v>
      </c>
      <c r="V26" s="604">
        <v>21574</v>
      </c>
      <c r="W26" s="604">
        <v>21574</v>
      </c>
      <c r="X26" s="604">
        <v>22574</v>
      </c>
      <c r="Y26" s="604">
        <v>22574</v>
      </c>
      <c r="Z26" s="604">
        <v>22574</v>
      </c>
      <c r="AA26" s="604">
        <v>22574</v>
      </c>
      <c r="AB26" s="669"/>
      <c r="AC26" s="669"/>
      <c r="AD26" s="120"/>
    </row>
    <row r="27" spans="1:30" x14ac:dyDescent="0.25">
      <c r="A27" s="671"/>
      <c r="B27" s="884"/>
      <c r="C27" s="607" t="s">
        <v>25</v>
      </c>
      <c r="D27" s="609"/>
      <c r="E27" s="609"/>
      <c r="F27" s="609"/>
      <c r="G27" s="609"/>
      <c r="H27" s="614">
        <v>17994</v>
      </c>
      <c r="I27" s="614">
        <v>17994</v>
      </c>
      <c r="J27" s="614">
        <v>17994</v>
      </c>
      <c r="K27" s="614">
        <v>17994</v>
      </c>
      <c r="L27" s="609"/>
      <c r="M27" s="609"/>
      <c r="N27" s="609"/>
      <c r="O27" s="609"/>
      <c r="P27" s="609"/>
      <c r="Q27" s="609"/>
      <c r="R27" s="609"/>
      <c r="S27" s="609"/>
      <c r="T27" s="609"/>
      <c r="U27" s="609"/>
      <c r="V27" s="609"/>
      <c r="W27" s="609"/>
      <c r="X27" s="609"/>
      <c r="Y27" s="609"/>
      <c r="Z27" s="609"/>
      <c r="AA27" s="609"/>
      <c r="AB27" s="669"/>
      <c r="AC27" s="669"/>
      <c r="AD27" s="120"/>
    </row>
    <row r="28" spans="1:30" x14ac:dyDescent="0.25">
      <c r="A28" s="670" t="s">
        <v>651</v>
      </c>
      <c r="B28" s="883" t="s">
        <v>811</v>
      </c>
      <c r="C28" s="604" t="s">
        <v>24</v>
      </c>
      <c r="D28" s="604">
        <v>0</v>
      </c>
      <c r="E28" s="604">
        <v>0</v>
      </c>
      <c r="F28" s="604">
        <v>0</v>
      </c>
      <c r="G28" s="604">
        <v>0</v>
      </c>
      <c r="H28" s="604">
        <v>2739</v>
      </c>
      <c r="I28" s="604">
        <v>2739</v>
      </c>
      <c r="J28" s="604">
        <v>2739</v>
      </c>
      <c r="K28" s="604">
        <v>2739</v>
      </c>
      <c r="L28" s="604">
        <v>3012.9</v>
      </c>
      <c r="M28" s="604">
        <v>3012.9</v>
      </c>
      <c r="N28" s="604">
        <v>3012.9</v>
      </c>
      <c r="O28" s="604">
        <v>3012.9</v>
      </c>
      <c r="P28" s="604">
        <v>3314.1900000000005</v>
      </c>
      <c r="Q28" s="604">
        <v>3314.1900000000005</v>
      </c>
      <c r="R28" s="604">
        <v>3314.1900000000005</v>
      </c>
      <c r="S28" s="604">
        <v>3314.1900000000005</v>
      </c>
      <c r="T28" s="604">
        <v>3645.6090000000008</v>
      </c>
      <c r="U28" s="604">
        <v>3645.6090000000008</v>
      </c>
      <c r="V28" s="604">
        <v>3645.6090000000008</v>
      </c>
      <c r="W28" s="604">
        <v>3645.6090000000008</v>
      </c>
      <c r="X28" s="604">
        <v>4010.1699000000012</v>
      </c>
      <c r="Y28" s="604">
        <v>4010.1699000000012</v>
      </c>
      <c r="Z28" s="604">
        <v>4010.1699000000012</v>
      </c>
      <c r="AA28" s="604">
        <v>4010.1699000000012</v>
      </c>
      <c r="AB28" s="669"/>
      <c r="AC28" s="669"/>
      <c r="AD28" s="120"/>
    </row>
    <row r="29" spans="1:30" ht="51" customHeight="1" x14ac:dyDescent="0.25">
      <c r="A29" s="671"/>
      <c r="B29" s="884"/>
      <c r="C29" s="607" t="s">
        <v>25</v>
      </c>
      <c r="D29" s="609"/>
      <c r="E29" s="609"/>
      <c r="F29" s="609"/>
      <c r="G29" s="609"/>
      <c r="H29" s="615">
        <v>2299</v>
      </c>
      <c r="I29" s="615">
        <v>2299</v>
      </c>
      <c r="J29" s="615">
        <v>2299</v>
      </c>
      <c r="K29" s="615">
        <v>2299</v>
      </c>
      <c r="L29" s="609"/>
      <c r="M29" s="609"/>
      <c r="N29" s="609"/>
      <c r="O29" s="609"/>
      <c r="P29" s="609"/>
      <c r="Q29" s="609"/>
      <c r="R29" s="609"/>
      <c r="S29" s="609"/>
      <c r="T29" s="609"/>
      <c r="U29" s="609"/>
      <c r="V29" s="609"/>
      <c r="W29" s="609"/>
      <c r="X29" s="609"/>
      <c r="Y29" s="609"/>
      <c r="Z29" s="609"/>
      <c r="AA29" s="609"/>
      <c r="AB29" s="881" t="s">
        <v>812</v>
      </c>
      <c r="AC29" s="882"/>
      <c r="AD29" s="120"/>
    </row>
    <row r="30" spans="1:30" x14ac:dyDescent="0.25">
      <c r="A30" s="670" t="s">
        <v>653</v>
      </c>
      <c r="B30" s="883" t="s">
        <v>813</v>
      </c>
      <c r="C30" s="604" t="s">
        <v>24</v>
      </c>
      <c r="D30" s="604">
        <v>0</v>
      </c>
      <c r="E30" s="604">
        <v>0</v>
      </c>
      <c r="F30" s="604">
        <v>0</v>
      </c>
      <c r="G30" s="604">
        <v>0</v>
      </c>
      <c r="H30" s="604">
        <v>3617</v>
      </c>
      <c r="I30" s="604">
        <v>3617</v>
      </c>
      <c r="J30" s="604">
        <v>3617</v>
      </c>
      <c r="K30" s="604">
        <v>3617</v>
      </c>
      <c r="L30" s="604">
        <v>3978.7000000000003</v>
      </c>
      <c r="M30" s="604">
        <v>3978.7000000000003</v>
      </c>
      <c r="N30" s="604">
        <v>3978.7000000000003</v>
      </c>
      <c r="O30" s="604">
        <v>3978.7000000000003</v>
      </c>
      <c r="P30" s="604">
        <v>4376.5700000000006</v>
      </c>
      <c r="Q30" s="604">
        <v>4376.5700000000006</v>
      </c>
      <c r="R30" s="604">
        <v>4376.5700000000006</v>
      </c>
      <c r="S30" s="604">
        <v>4376.5700000000006</v>
      </c>
      <c r="T30" s="604">
        <v>4814.2270000000008</v>
      </c>
      <c r="U30" s="604">
        <v>4814.2270000000008</v>
      </c>
      <c r="V30" s="604">
        <v>4814.2270000000008</v>
      </c>
      <c r="W30" s="604">
        <v>4814.2270000000008</v>
      </c>
      <c r="X30" s="604">
        <v>5295.6497000000008</v>
      </c>
      <c r="Y30" s="604">
        <v>5295.6497000000008</v>
      </c>
      <c r="Z30" s="604">
        <v>5295.6497000000008</v>
      </c>
      <c r="AA30" s="604">
        <v>5295.6497000000008</v>
      </c>
      <c r="AB30" s="669"/>
      <c r="AC30" s="669"/>
      <c r="AD30" s="120"/>
    </row>
    <row r="31" spans="1:30" x14ac:dyDescent="0.25">
      <c r="A31" s="671"/>
      <c r="B31" s="884"/>
      <c r="C31" s="607" t="s">
        <v>25</v>
      </c>
      <c r="D31" s="609"/>
      <c r="E31" s="609"/>
      <c r="F31" s="609"/>
      <c r="G31" s="609"/>
      <c r="H31" s="615">
        <v>3299</v>
      </c>
      <c r="I31" s="615">
        <v>3299</v>
      </c>
      <c r="J31" s="615">
        <v>3299</v>
      </c>
      <c r="K31" s="615">
        <v>3299</v>
      </c>
      <c r="L31" s="609"/>
      <c r="M31" s="609"/>
      <c r="N31" s="609"/>
      <c r="O31" s="609"/>
      <c r="P31" s="609"/>
      <c r="Q31" s="609"/>
      <c r="R31" s="609"/>
      <c r="S31" s="609"/>
      <c r="T31" s="609"/>
      <c r="U31" s="609"/>
      <c r="V31" s="609"/>
      <c r="W31" s="609"/>
      <c r="X31" s="609"/>
      <c r="Y31" s="609"/>
      <c r="Z31" s="609"/>
      <c r="AA31" s="609"/>
      <c r="AB31" s="669"/>
      <c r="AC31" s="669"/>
      <c r="AD31" s="120"/>
    </row>
    <row r="32" spans="1:30" x14ac:dyDescent="0.25">
      <c r="A32" s="670" t="s">
        <v>655</v>
      </c>
      <c r="B32" s="883" t="s">
        <v>814</v>
      </c>
      <c r="C32" s="604" t="s">
        <v>24</v>
      </c>
      <c r="D32" s="604">
        <v>0</v>
      </c>
      <c r="E32" s="604">
        <v>0</v>
      </c>
      <c r="F32" s="604">
        <v>0</v>
      </c>
      <c r="G32" s="604">
        <v>0</v>
      </c>
      <c r="H32" s="604">
        <v>9051</v>
      </c>
      <c r="I32" s="604">
        <v>9051</v>
      </c>
      <c r="J32" s="604">
        <v>9051</v>
      </c>
      <c r="K32" s="604">
        <v>9051</v>
      </c>
      <c r="L32" s="604">
        <v>9956.1</v>
      </c>
      <c r="M32" s="604">
        <v>9956.1</v>
      </c>
      <c r="N32" s="604">
        <v>9956.1</v>
      </c>
      <c r="O32" s="604">
        <v>9956.1</v>
      </c>
      <c r="P32" s="604">
        <v>10951.710000000001</v>
      </c>
      <c r="Q32" s="604">
        <v>10951.710000000001</v>
      </c>
      <c r="R32" s="604">
        <v>10951.710000000001</v>
      </c>
      <c r="S32" s="604">
        <v>10951.710000000001</v>
      </c>
      <c r="T32" s="604">
        <v>12046.881000000001</v>
      </c>
      <c r="U32" s="604">
        <v>12046.881000000001</v>
      </c>
      <c r="V32" s="604">
        <v>12046.881000000001</v>
      </c>
      <c r="W32" s="604">
        <v>12046.881000000001</v>
      </c>
      <c r="X32" s="604">
        <v>13251.569100000002</v>
      </c>
      <c r="Y32" s="604">
        <v>13251.569100000002</v>
      </c>
      <c r="Z32" s="604">
        <v>13251.569100000002</v>
      </c>
      <c r="AA32" s="604">
        <v>13251.569100000002</v>
      </c>
      <c r="AB32" s="669"/>
      <c r="AC32" s="669"/>
      <c r="AD32" s="120"/>
    </row>
    <row r="33" spans="1:30" ht="41.25" customHeight="1" x14ac:dyDescent="0.25">
      <c r="A33" s="671"/>
      <c r="B33" s="884"/>
      <c r="C33" s="607" t="s">
        <v>25</v>
      </c>
      <c r="D33" s="609"/>
      <c r="E33" s="609"/>
      <c r="F33" s="609"/>
      <c r="G33" s="609"/>
      <c r="H33" s="615">
        <v>17873</v>
      </c>
      <c r="I33" s="615">
        <v>17873</v>
      </c>
      <c r="J33" s="615">
        <v>17873</v>
      </c>
      <c r="K33" s="615">
        <v>17873</v>
      </c>
      <c r="L33" s="609"/>
      <c r="M33" s="609"/>
      <c r="N33" s="609"/>
      <c r="O33" s="609"/>
      <c r="P33" s="609"/>
      <c r="Q33" s="609"/>
      <c r="R33" s="609"/>
      <c r="S33" s="609"/>
      <c r="T33" s="609"/>
      <c r="U33" s="609"/>
      <c r="V33" s="609"/>
      <c r="W33" s="609"/>
      <c r="X33" s="609"/>
      <c r="Y33" s="609"/>
      <c r="Z33" s="609"/>
      <c r="AA33" s="609"/>
      <c r="AB33" s="881" t="s">
        <v>805</v>
      </c>
      <c r="AC33" s="882"/>
      <c r="AD33" s="120"/>
    </row>
    <row r="34" spans="1:30" x14ac:dyDescent="0.25">
      <c r="A34" s="670" t="s">
        <v>733</v>
      </c>
      <c r="B34" s="883" t="s">
        <v>815</v>
      </c>
      <c r="C34" s="604" t="s">
        <v>24</v>
      </c>
      <c r="D34" s="604">
        <v>0</v>
      </c>
      <c r="E34" s="604">
        <v>0</v>
      </c>
      <c r="F34" s="604">
        <v>0</v>
      </c>
      <c r="G34" s="604">
        <v>0</v>
      </c>
      <c r="H34" s="604">
        <v>8891</v>
      </c>
      <c r="I34" s="604">
        <v>8891</v>
      </c>
      <c r="J34" s="604">
        <v>8891</v>
      </c>
      <c r="K34" s="604">
        <v>8891</v>
      </c>
      <c r="L34" s="604">
        <v>9780.1</v>
      </c>
      <c r="M34" s="604">
        <v>9780.1</v>
      </c>
      <c r="N34" s="604">
        <v>9780.1</v>
      </c>
      <c r="O34" s="604">
        <v>9780.1</v>
      </c>
      <c r="P34" s="604">
        <v>10758.11</v>
      </c>
      <c r="Q34" s="604">
        <v>10758.11</v>
      </c>
      <c r="R34" s="604">
        <v>10758.11</v>
      </c>
      <c r="S34" s="604">
        <v>10758.11</v>
      </c>
      <c r="T34" s="604">
        <v>11833.921000000002</v>
      </c>
      <c r="U34" s="604">
        <v>11833.921000000002</v>
      </c>
      <c r="V34" s="604">
        <v>11833.921000000002</v>
      </c>
      <c r="W34" s="604">
        <v>11833.921000000002</v>
      </c>
      <c r="X34" s="604">
        <v>13017.313100000003</v>
      </c>
      <c r="Y34" s="604">
        <v>13017.313100000003</v>
      </c>
      <c r="Z34" s="604">
        <v>13017.313100000003</v>
      </c>
      <c r="AA34" s="604">
        <v>13017.313100000003</v>
      </c>
      <c r="AB34" s="669"/>
      <c r="AC34" s="669"/>
      <c r="AD34" s="120"/>
    </row>
    <row r="35" spans="1:30" ht="45" customHeight="1" x14ac:dyDescent="0.25">
      <c r="A35" s="671"/>
      <c r="B35" s="884"/>
      <c r="C35" s="607" t="s">
        <v>25</v>
      </c>
      <c r="D35" s="609"/>
      <c r="E35" s="609"/>
      <c r="F35" s="609"/>
      <c r="G35" s="609"/>
      <c r="H35" s="615">
        <v>16361</v>
      </c>
      <c r="I35" s="615">
        <v>16361</v>
      </c>
      <c r="J35" s="615">
        <v>16361</v>
      </c>
      <c r="K35" s="615">
        <v>16361</v>
      </c>
      <c r="L35" s="609"/>
      <c r="M35" s="609"/>
      <c r="N35" s="609"/>
      <c r="O35" s="609"/>
      <c r="P35" s="609"/>
      <c r="Q35" s="609"/>
      <c r="R35" s="609"/>
      <c r="S35" s="609"/>
      <c r="T35" s="609"/>
      <c r="U35" s="609"/>
      <c r="V35" s="609"/>
      <c r="W35" s="609"/>
      <c r="X35" s="609"/>
      <c r="Y35" s="609"/>
      <c r="Z35" s="609"/>
      <c r="AA35" s="609"/>
      <c r="AB35" s="881" t="s">
        <v>805</v>
      </c>
      <c r="AC35" s="882"/>
      <c r="AD35" s="120"/>
    </row>
    <row r="36" spans="1:30" x14ac:dyDescent="0.25">
      <c r="A36" s="670" t="s">
        <v>735</v>
      </c>
      <c r="B36" s="883" t="s">
        <v>816</v>
      </c>
      <c r="C36" s="604" t="s">
        <v>24</v>
      </c>
      <c r="D36" s="604">
        <v>0</v>
      </c>
      <c r="E36" s="604">
        <v>0</v>
      </c>
      <c r="F36" s="604">
        <v>0</v>
      </c>
      <c r="G36" s="604">
        <v>0</v>
      </c>
      <c r="H36" s="604">
        <v>15501</v>
      </c>
      <c r="I36" s="604">
        <v>15501</v>
      </c>
      <c r="J36" s="604">
        <v>15501</v>
      </c>
      <c r="K36" s="604">
        <v>15501</v>
      </c>
      <c r="L36" s="604">
        <v>16501</v>
      </c>
      <c r="M36" s="604">
        <v>16501</v>
      </c>
      <c r="N36" s="604">
        <v>16501</v>
      </c>
      <c r="O36" s="604">
        <v>16501</v>
      </c>
      <c r="P36" s="604">
        <v>17501</v>
      </c>
      <c r="Q36" s="604">
        <v>17501</v>
      </c>
      <c r="R36" s="604">
        <v>17501</v>
      </c>
      <c r="S36" s="604">
        <v>17501</v>
      </c>
      <c r="T36" s="604">
        <v>18501</v>
      </c>
      <c r="U36" s="604">
        <v>18501</v>
      </c>
      <c r="V36" s="604">
        <v>18501</v>
      </c>
      <c r="W36" s="604">
        <v>18501</v>
      </c>
      <c r="X36" s="604">
        <v>19501</v>
      </c>
      <c r="Y36" s="604">
        <v>19501</v>
      </c>
      <c r="Z36" s="604">
        <v>19501</v>
      </c>
      <c r="AA36" s="604">
        <v>19501</v>
      </c>
      <c r="AB36" s="669"/>
      <c r="AC36" s="669"/>
      <c r="AD36" s="120"/>
    </row>
    <row r="37" spans="1:30" ht="43.5" customHeight="1" x14ac:dyDescent="0.25">
      <c r="A37" s="671"/>
      <c r="B37" s="884"/>
      <c r="C37" s="607" t="s">
        <v>25</v>
      </c>
      <c r="D37" s="609"/>
      <c r="E37" s="609"/>
      <c r="F37" s="609"/>
      <c r="G37" s="609"/>
      <c r="H37" s="615">
        <v>18318</v>
      </c>
      <c r="I37" s="615">
        <v>18318</v>
      </c>
      <c r="J37" s="615">
        <v>18318</v>
      </c>
      <c r="K37" s="615">
        <v>18318</v>
      </c>
      <c r="L37" s="609"/>
      <c r="M37" s="609"/>
      <c r="N37" s="609"/>
      <c r="O37" s="609"/>
      <c r="P37" s="609"/>
      <c r="Q37" s="609"/>
      <c r="R37" s="609"/>
      <c r="S37" s="609"/>
      <c r="T37" s="609"/>
      <c r="U37" s="609"/>
      <c r="V37" s="609"/>
      <c r="W37" s="609"/>
      <c r="X37" s="609"/>
      <c r="Y37" s="609"/>
      <c r="Z37" s="609"/>
      <c r="AA37" s="609"/>
      <c r="AB37" s="881" t="s">
        <v>805</v>
      </c>
      <c r="AC37" s="882"/>
      <c r="AD37" s="120"/>
    </row>
    <row r="38" spans="1:30" x14ac:dyDescent="0.25">
      <c r="A38" s="670" t="s">
        <v>737</v>
      </c>
      <c r="B38" s="883" t="s">
        <v>817</v>
      </c>
      <c r="C38" s="604" t="s">
        <v>24</v>
      </c>
      <c r="D38" s="604">
        <v>0</v>
      </c>
      <c r="E38" s="604">
        <v>0</v>
      </c>
      <c r="F38" s="604">
        <v>0</v>
      </c>
      <c r="G38" s="604">
        <v>0</v>
      </c>
      <c r="H38" s="604">
        <v>3601</v>
      </c>
      <c r="I38" s="604">
        <v>3601</v>
      </c>
      <c r="J38" s="604">
        <v>3601</v>
      </c>
      <c r="K38" s="604">
        <v>3601</v>
      </c>
      <c r="L38" s="604">
        <v>3961.1000000000004</v>
      </c>
      <c r="M38" s="604">
        <v>3961.1000000000004</v>
      </c>
      <c r="N38" s="604">
        <v>3961.1000000000004</v>
      </c>
      <c r="O38" s="604">
        <v>3961.1000000000004</v>
      </c>
      <c r="P38" s="604">
        <v>4357.2100000000009</v>
      </c>
      <c r="Q38" s="604">
        <v>4357.2100000000009</v>
      </c>
      <c r="R38" s="604">
        <v>4357.2100000000009</v>
      </c>
      <c r="S38" s="604">
        <v>4357.2100000000009</v>
      </c>
      <c r="T38" s="604">
        <v>4792.9310000000014</v>
      </c>
      <c r="U38" s="604">
        <v>4792.9310000000014</v>
      </c>
      <c r="V38" s="604">
        <v>4792.9310000000014</v>
      </c>
      <c r="W38" s="604">
        <v>4792.9310000000014</v>
      </c>
      <c r="X38" s="604">
        <v>5272.2241000000022</v>
      </c>
      <c r="Y38" s="604">
        <v>5272.2241000000022</v>
      </c>
      <c r="Z38" s="604">
        <v>5272.2241000000022</v>
      </c>
      <c r="AA38" s="604">
        <v>5272.2241000000022</v>
      </c>
      <c r="AB38" s="669"/>
      <c r="AC38" s="669"/>
      <c r="AD38" s="120"/>
    </row>
    <row r="39" spans="1:30" ht="48.75" customHeight="1" x14ac:dyDescent="0.25">
      <c r="A39" s="671"/>
      <c r="B39" s="884"/>
      <c r="C39" s="607" t="s">
        <v>25</v>
      </c>
      <c r="D39" s="609"/>
      <c r="E39" s="609"/>
      <c r="F39" s="609"/>
      <c r="G39" s="609"/>
      <c r="H39" s="615">
        <v>4303</v>
      </c>
      <c r="I39" s="615">
        <v>4303</v>
      </c>
      <c r="J39" s="615">
        <v>4303</v>
      </c>
      <c r="K39" s="615">
        <v>4303</v>
      </c>
      <c r="L39" s="609"/>
      <c r="M39" s="609"/>
      <c r="N39" s="609"/>
      <c r="O39" s="609"/>
      <c r="P39" s="609"/>
      <c r="Q39" s="609"/>
      <c r="R39" s="609"/>
      <c r="S39" s="609"/>
      <c r="T39" s="609"/>
      <c r="U39" s="609"/>
      <c r="V39" s="609"/>
      <c r="W39" s="609"/>
      <c r="X39" s="609"/>
      <c r="Y39" s="609"/>
      <c r="Z39" s="609"/>
      <c r="AA39" s="609"/>
      <c r="AB39" s="881" t="s">
        <v>818</v>
      </c>
      <c r="AC39" s="882"/>
      <c r="AD39" s="120"/>
    </row>
    <row r="40" spans="1:30" ht="52.5" x14ac:dyDescent="0.25">
      <c r="A40" s="670" t="s">
        <v>739</v>
      </c>
      <c r="B40" s="883" t="s">
        <v>819</v>
      </c>
      <c r="C40" s="616" t="s">
        <v>820</v>
      </c>
      <c r="D40" s="604">
        <v>0</v>
      </c>
      <c r="E40" s="604">
        <v>0</v>
      </c>
      <c r="F40" s="604">
        <v>0</v>
      </c>
      <c r="G40" s="604">
        <v>0</v>
      </c>
      <c r="H40" s="604">
        <v>249919</v>
      </c>
      <c r="I40" s="604">
        <v>249919</v>
      </c>
      <c r="J40" s="604">
        <v>249919</v>
      </c>
      <c r="K40" s="604">
        <v>249919</v>
      </c>
      <c r="L40" s="604">
        <v>250000</v>
      </c>
      <c r="M40" s="604">
        <v>250000</v>
      </c>
      <c r="N40" s="604">
        <v>250000</v>
      </c>
      <c r="O40" s="604">
        <v>250000</v>
      </c>
      <c r="P40" s="604">
        <v>250000</v>
      </c>
      <c r="Q40" s="604">
        <v>250000</v>
      </c>
      <c r="R40" s="604">
        <v>250000</v>
      </c>
      <c r="S40" s="604">
        <v>250000</v>
      </c>
      <c r="T40" s="604">
        <v>250000</v>
      </c>
      <c r="U40" s="604">
        <v>250000</v>
      </c>
      <c r="V40" s="604">
        <v>250000</v>
      </c>
      <c r="W40" s="604">
        <v>250000</v>
      </c>
      <c r="X40" s="604">
        <v>250000</v>
      </c>
      <c r="Y40" s="604">
        <v>250000</v>
      </c>
      <c r="Z40" s="604">
        <v>250000</v>
      </c>
      <c r="AA40" s="604">
        <v>250000</v>
      </c>
      <c r="AB40" s="669"/>
      <c r="AC40" s="669"/>
      <c r="AD40" s="120"/>
    </row>
    <row r="41" spans="1:30" ht="87" customHeight="1" x14ac:dyDescent="0.25">
      <c r="A41" s="671"/>
      <c r="B41" s="884"/>
      <c r="C41" s="607" t="s">
        <v>821</v>
      </c>
      <c r="D41" s="609"/>
      <c r="E41" s="609"/>
      <c r="F41" s="609"/>
      <c r="G41" s="609"/>
      <c r="H41" s="609">
        <v>110129</v>
      </c>
      <c r="I41" s="609">
        <v>110129</v>
      </c>
      <c r="J41" s="609">
        <v>110129</v>
      </c>
      <c r="K41" s="609">
        <v>110129</v>
      </c>
      <c r="L41" s="609">
        <v>110000</v>
      </c>
      <c r="M41" s="609">
        <v>110000</v>
      </c>
      <c r="N41" s="609">
        <v>110000</v>
      </c>
      <c r="O41" s="609">
        <v>110000</v>
      </c>
      <c r="P41" s="609">
        <v>110000</v>
      </c>
      <c r="Q41" s="609">
        <v>110000</v>
      </c>
      <c r="R41" s="609">
        <v>110000</v>
      </c>
      <c r="S41" s="609">
        <v>110000</v>
      </c>
      <c r="T41" s="609">
        <v>110000</v>
      </c>
      <c r="U41" s="609">
        <v>110000</v>
      </c>
      <c r="V41" s="609">
        <v>110000</v>
      </c>
      <c r="W41" s="609">
        <v>110000</v>
      </c>
      <c r="X41" s="609">
        <v>110000</v>
      </c>
      <c r="Y41" s="609">
        <v>110000</v>
      </c>
      <c r="Z41" s="609">
        <v>110000</v>
      </c>
      <c r="AA41" s="609">
        <v>110000</v>
      </c>
      <c r="AB41" s="881" t="s">
        <v>822</v>
      </c>
      <c r="AC41" s="882"/>
      <c r="AD41" s="120"/>
    </row>
    <row r="42" spans="1:30" ht="25.5" x14ac:dyDescent="0.25">
      <c r="A42" s="617"/>
      <c r="B42" s="618"/>
      <c r="C42" s="607" t="s">
        <v>823</v>
      </c>
      <c r="D42" s="609"/>
      <c r="E42" s="609"/>
      <c r="F42" s="609"/>
      <c r="G42" s="609"/>
      <c r="H42" s="609">
        <v>120364</v>
      </c>
      <c r="I42" s="609">
        <v>120364</v>
      </c>
      <c r="J42" s="609">
        <v>120364</v>
      </c>
      <c r="K42" s="609">
        <v>120364</v>
      </c>
      <c r="L42" s="609"/>
      <c r="M42" s="609"/>
      <c r="N42" s="609"/>
      <c r="O42" s="609"/>
      <c r="P42" s="609"/>
      <c r="Q42" s="609"/>
      <c r="R42" s="609"/>
      <c r="S42" s="609"/>
      <c r="T42" s="609"/>
      <c r="U42" s="609"/>
      <c r="V42" s="609"/>
      <c r="W42" s="609"/>
      <c r="X42" s="609"/>
      <c r="Y42" s="609"/>
      <c r="Z42" s="609"/>
      <c r="AA42" s="609"/>
      <c r="AB42" s="669"/>
      <c r="AC42" s="669"/>
      <c r="AD42" s="120"/>
    </row>
    <row r="43" spans="1:30" x14ac:dyDescent="0.25">
      <c r="A43" s="670" t="s">
        <v>741</v>
      </c>
      <c r="B43" s="883" t="s">
        <v>824</v>
      </c>
      <c r="C43" s="604" t="s">
        <v>24</v>
      </c>
      <c r="D43" s="604">
        <v>0</v>
      </c>
      <c r="E43" s="604">
        <v>0</v>
      </c>
      <c r="F43" s="604">
        <v>0</v>
      </c>
      <c r="G43" s="604">
        <v>0</v>
      </c>
      <c r="H43" s="604">
        <v>8320</v>
      </c>
      <c r="I43" s="604">
        <v>8320</v>
      </c>
      <c r="J43" s="604">
        <v>8320</v>
      </c>
      <c r="K43" s="604">
        <v>8320</v>
      </c>
      <c r="L43" s="604">
        <v>9152</v>
      </c>
      <c r="M43" s="604">
        <v>9152</v>
      </c>
      <c r="N43" s="604">
        <v>9152</v>
      </c>
      <c r="O43" s="604">
        <v>9152</v>
      </c>
      <c r="P43" s="604">
        <v>10067.200000000001</v>
      </c>
      <c r="Q43" s="604">
        <v>10067.200000000001</v>
      </c>
      <c r="R43" s="604">
        <v>10067.200000000001</v>
      </c>
      <c r="S43" s="604">
        <v>10067.200000000001</v>
      </c>
      <c r="T43" s="604">
        <v>11073.920000000002</v>
      </c>
      <c r="U43" s="604">
        <v>11073.920000000002</v>
      </c>
      <c r="V43" s="604">
        <v>11073.920000000002</v>
      </c>
      <c r="W43" s="604">
        <v>11073.920000000002</v>
      </c>
      <c r="X43" s="604">
        <v>12181.312000000004</v>
      </c>
      <c r="Y43" s="604">
        <v>12181.312000000004</v>
      </c>
      <c r="Z43" s="604">
        <v>12181.312000000004</v>
      </c>
      <c r="AA43" s="604">
        <v>12181.312000000004</v>
      </c>
      <c r="AB43" s="669"/>
      <c r="AC43" s="669"/>
      <c r="AD43" s="120"/>
    </row>
    <row r="44" spans="1:30" x14ac:dyDescent="0.25">
      <c r="A44" s="671"/>
      <c r="B44" s="884"/>
      <c r="C44" s="607" t="s">
        <v>25</v>
      </c>
      <c r="D44" s="609"/>
      <c r="E44" s="609"/>
      <c r="F44" s="609"/>
      <c r="G44" s="609"/>
      <c r="H44" s="615">
        <v>8474</v>
      </c>
      <c r="I44" s="615">
        <v>8474</v>
      </c>
      <c r="J44" s="615">
        <v>8474</v>
      </c>
      <c r="K44" s="615">
        <v>8474</v>
      </c>
      <c r="L44" s="609"/>
      <c r="M44" s="609"/>
      <c r="N44" s="609"/>
      <c r="O44" s="609"/>
      <c r="P44" s="609"/>
      <c r="Q44" s="609"/>
      <c r="R44" s="609"/>
      <c r="S44" s="609"/>
      <c r="T44" s="609"/>
      <c r="U44" s="609"/>
      <c r="V44" s="609"/>
      <c r="W44" s="609"/>
      <c r="X44" s="609"/>
      <c r="Y44" s="609"/>
      <c r="Z44" s="609"/>
      <c r="AA44" s="609"/>
      <c r="AB44" s="669"/>
      <c r="AC44" s="669"/>
      <c r="AD44" s="120"/>
    </row>
    <row r="45" spans="1:30" x14ac:dyDescent="0.25">
      <c r="A45" s="670" t="s">
        <v>743</v>
      </c>
      <c r="B45" s="883" t="s">
        <v>825</v>
      </c>
      <c r="C45" s="604" t="s">
        <v>24</v>
      </c>
      <c r="D45" s="604">
        <v>10000</v>
      </c>
      <c r="E45" s="604">
        <v>10000</v>
      </c>
      <c r="F45" s="604">
        <v>10000</v>
      </c>
      <c r="G45" s="604">
        <v>10000</v>
      </c>
      <c r="H45" s="604">
        <v>950526</v>
      </c>
      <c r="I45" s="604">
        <v>950526</v>
      </c>
      <c r="J45" s="604">
        <v>950526</v>
      </c>
      <c r="K45" s="604">
        <v>950526</v>
      </c>
      <c r="L45" s="604">
        <v>951526</v>
      </c>
      <c r="M45" s="604">
        <v>951526</v>
      </c>
      <c r="N45" s="604">
        <v>951526</v>
      </c>
      <c r="O45" s="604">
        <v>951526</v>
      </c>
      <c r="P45" s="604">
        <v>952526</v>
      </c>
      <c r="Q45" s="604">
        <v>952526</v>
      </c>
      <c r="R45" s="604">
        <v>952526</v>
      </c>
      <c r="S45" s="604">
        <v>952526</v>
      </c>
      <c r="T45" s="604">
        <v>953526</v>
      </c>
      <c r="U45" s="604">
        <v>953526</v>
      </c>
      <c r="V45" s="604">
        <v>953526</v>
      </c>
      <c r="W45" s="604">
        <v>953526</v>
      </c>
      <c r="X45" s="604">
        <v>954526</v>
      </c>
      <c r="Y45" s="604">
        <v>954526</v>
      </c>
      <c r="Z45" s="604">
        <v>954526</v>
      </c>
      <c r="AA45" s="604">
        <v>954526</v>
      </c>
      <c r="AB45" s="669"/>
      <c r="AC45" s="669"/>
      <c r="AD45" s="120"/>
    </row>
    <row r="46" spans="1:30" ht="54.75" customHeight="1" x14ac:dyDescent="0.25">
      <c r="A46" s="671"/>
      <c r="B46" s="884"/>
      <c r="C46" s="607" t="s">
        <v>25</v>
      </c>
      <c r="D46" s="609"/>
      <c r="E46" s="609"/>
      <c r="F46" s="609"/>
      <c r="G46" s="609"/>
      <c r="H46" s="615">
        <v>2124339</v>
      </c>
      <c r="I46" s="615">
        <v>2124339</v>
      </c>
      <c r="J46" s="615">
        <v>2124339</v>
      </c>
      <c r="K46" s="615">
        <v>2124339</v>
      </c>
      <c r="L46" s="609"/>
      <c r="M46" s="609"/>
      <c r="N46" s="609"/>
      <c r="O46" s="609"/>
      <c r="P46" s="609"/>
      <c r="Q46" s="609"/>
      <c r="R46" s="609"/>
      <c r="S46" s="609"/>
      <c r="T46" s="609"/>
      <c r="U46" s="609"/>
      <c r="V46" s="609"/>
      <c r="W46" s="609"/>
      <c r="X46" s="609"/>
      <c r="Y46" s="609"/>
      <c r="Z46" s="609"/>
      <c r="AA46" s="609"/>
      <c r="AB46" s="881" t="s">
        <v>826</v>
      </c>
      <c r="AC46" s="882"/>
      <c r="AD46" s="120"/>
    </row>
    <row r="47" spans="1:30" x14ac:dyDescent="0.25">
      <c r="A47" s="670" t="s">
        <v>746</v>
      </c>
      <c r="B47" s="883" t="s">
        <v>827</v>
      </c>
      <c r="C47" s="604" t="s">
        <v>24</v>
      </c>
      <c r="D47" s="604">
        <v>10000</v>
      </c>
      <c r="E47" s="604">
        <v>10000</v>
      </c>
      <c r="F47" s="604">
        <v>10000</v>
      </c>
      <c r="G47" s="604">
        <v>10000</v>
      </c>
      <c r="H47" s="604">
        <v>950526</v>
      </c>
      <c r="I47" s="604">
        <v>950526</v>
      </c>
      <c r="J47" s="604">
        <v>950526</v>
      </c>
      <c r="K47" s="604">
        <v>950526</v>
      </c>
      <c r="L47" s="604">
        <v>951526</v>
      </c>
      <c r="M47" s="604">
        <v>951526</v>
      </c>
      <c r="N47" s="604">
        <v>951526</v>
      </c>
      <c r="O47" s="604">
        <v>951526</v>
      </c>
      <c r="P47" s="604">
        <v>952526</v>
      </c>
      <c r="Q47" s="604">
        <v>952526</v>
      </c>
      <c r="R47" s="604">
        <v>952526</v>
      </c>
      <c r="S47" s="604">
        <v>952526</v>
      </c>
      <c r="T47" s="604">
        <v>953526</v>
      </c>
      <c r="U47" s="604">
        <v>953526</v>
      </c>
      <c r="V47" s="604">
        <v>953526</v>
      </c>
      <c r="W47" s="604">
        <v>953526</v>
      </c>
      <c r="X47" s="604">
        <v>954526</v>
      </c>
      <c r="Y47" s="604">
        <v>954526</v>
      </c>
      <c r="Z47" s="604">
        <v>954526</v>
      </c>
      <c r="AA47" s="604">
        <v>954526</v>
      </c>
      <c r="AB47" s="669"/>
      <c r="AC47" s="669"/>
      <c r="AD47" s="120"/>
    </row>
    <row r="48" spans="1:30" x14ac:dyDescent="0.25">
      <c r="A48" s="671"/>
      <c r="B48" s="884"/>
      <c r="C48" s="607" t="s">
        <v>25</v>
      </c>
      <c r="D48" s="609"/>
      <c r="E48" s="609"/>
      <c r="F48" s="609"/>
      <c r="G48" s="609"/>
      <c r="H48" s="615">
        <v>2124339</v>
      </c>
      <c r="I48" s="615">
        <v>2124339</v>
      </c>
      <c r="J48" s="615">
        <v>2124339</v>
      </c>
      <c r="K48" s="615">
        <v>2124339</v>
      </c>
      <c r="L48" s="609"/>
      <c r="M48" s="609"/>
      <c r="N48" s="609"/>
      <c r="O48" s="609"/>
      <c r="P48" s="609"/>
      <c r="Q48" s="609"/>
      <c r="R48" s="609"/>
      <c r="S48" s="609"/>
      <c r="T48" s="609"/>
      <c r="U48" s="609"/>
      <c r="V48" s="609"/>
      <c r="W48" s="609"/>
      <c r="X48" s="609"/>
      <c r="Y48" s="609"/>
      <c r="Z48" s="609"/>
      <c r="AA48" s="609"/>
      <c r="AB48" s="669"/>
      <c r="AC48" s="669"/>
      <c r="AD48" s="120"/>
    </row>
    <row r="49" spans="1:30" x14ac:dyDescent="0.25">
      <c r="A49" s="674" t="s">
        <v>30</v>
      </c>
      <c r="B49" s="674"/>
      <c r="C49" s="674"/>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120"/>
    </row>
    <row r="50" spans="1:30" x14ac:dyDescent="0.25">
      <c r="A50" s="675"/>
      <c r="B50" s="675"/>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c r="AB50" s="675"/>
      <c r="AC50" s="675"/>
      <c r="AD50" s="120"/>
    </row>
    <row r="51" spans="1:30" x14ac:dyDescent="0.25">
      <c r="A51" s="676" t="s">
        <v>6</v>
      </c>
      <c r="B51" s="679" t="s">
        <v>31</v>
      </c>
      <c r="C51" s="680"/>
      <c r="D51" s="685" t="s">
        <v>32</v>
      </c>
      <c r="E51" s="686"/>
      <c r="F51" s="686"/>
      <c r="G51" s="687"/>
      <c r="H51" s="673" t="s">
        <v>33</v>
      </c>
      <c r="I51" s="673"/>
      <c r="J51" s="673"/>
      <c r="K51" s="673"/>
      <c r="L51" s="673"/>
      <c r="M51" s="673"/>
      <c r="N51" s="673"/>
      <c r="O51" s="673"/>
      <c r="P51" s="673"/>
      <c r="Q51" s="673"/>
      <c r="R51" s="673"/>
      <c r="S51" s="673"/>
      <c r="T51" s="673"/>
      <c r="U51" s="673"/>
      <c r="V51" s="673"/>
      <c r="W51" s="673"/>
      <c r="X51" s="673"/>
      <c r="Y51" s="673"/>
      <c r="Z51" s="673"/>
      <c r="AA51" s="673"/>
      <c r="AB51" s="691" t="s">
        <v>10</v>
      </c>
      <c r="AC51" s="691"/>
      <c r="AD51" s="120"/>
    </row>
    <row r="52" spans="1:30" x14ac:dyDescent="0.25">
      <c r="A52" s="677"/>
      <c r="B52" s="681"/>
      <c r="C52" s="682"/>
      <c r="D52" s="688"/>
      <c r="E52" s="689"/>
      <c r="F52" s="689"/>
      <c r="G52" s="690"/>
      <c r="H52" s="673" t="s">
        <v>11</v>
      </c>
      <c r="I52" s="673"/>
      <c r="J52" s="673"/>
      <c r="K52" s="673"/>
      <c r="L52" s="673" t="s">
        <v>12</v>
      </c>
      <c r="M52" s="673"/>
      <c r="N52" s="673"/>
      <c r="O52" s="673"/>
      <c r="P52" s="673" t="s">
        <v>13</v>
      </c>
      <c r="Q52" s="673"/>
      <c r="R52" s="673"/>
      <c r="S52" s="673"/>
      <c r="T52" s="673" t="s">
        <v>14</v>
      </c>
      <c r="U52" s="673"/>
      <c r="V52" s="673"/>
      <c r="W52" s="673"/>
      <c r="X52" s="673" t="s">
        <v>15</v>
      </c>
      <c r="Y52" s="673"/>
      <c r="Z52" s="673"/>
      <c r="AA52" s="673"/>
      <c r="AB52" s="691"/>
      <c r="AC52" s="691"/>
      <c r="AD52" s="120"/>
    </row>
    <row r="53" spans="1:30" ht="72" x14ac:dyDescent="0.25">
      <c r="A53" s="678"/>
      <c r="B53" s="683"/>
      <c r="C53" s="684"/>
      <c r="D53" s="603" t="s">
        <v>34</v>
      </c>
      <c r="E53" s="603" t="s">
        <v>35</v>
      </c>
      <c r="F53" s="603" t="s">
        <v>36</v>
      </c>
      <c r="G53" s="603" t="s">
        <v>19</v>
      </c>
      <c r="H53" s="603" t="s">
        <v>37</v>
      </c>
      <c r="I53" s="603" t="s">
        <v>35</v>
      </c>
      <c r="J53" s="603" t="s">
        <v>36</v>
      </c>
      <c r="K53" s="603" t="s">
        <v>21</v>
      </c>
      <c r="L53" s="603" t="s">
        <v>37</v>
      </c>
      <c r="M53" s="603" t="s">
        <v>35</v>
      </c>
      <c r="N53" s="603" t="s">
        <v>36</v>
      </c>
      <c r="O53" s="603" t="s">
        <v>21</v>
      </c>
      <c r="P53" s="603" t="s">
        <v>37</v>
      </c>
      <c r="Q53" s="603" t="s">
        <v>35</v>
      </c>
      <c r="R53" s="603" t="s">
        <v>36</v>
      </c>
      <c r="S53" s="603" t="s">
        <v>21</v>
      </c>
      <c r="T53" s="603" t="s">
        <v>37</v>
      </c>
      <c r="U53" s="603" t="s">
        <v>35</v>
      </c>
      <c r="V53" s="603" t="s">
        <v>36</v>
      </c>
      <c r="W53" s="603" t="s">
        <v>21</v>
      </c>
      <c r="X53" s="603" t="s">
        <v>37</v>
      </c>
      <c r="Y53" s="603" t="s">
        <v>35</v>
      </c>
      <c r="Z53" s="603" t="s">
        <v>36</v>
      </c>
      <c r="AA53" s="603" t="s">
        <v>21</v>
      </c>
      <c r="AB53" s="691"/>
      <c r="AC53" s="691"/>
      <c r="AD53" s="120"/>
    </row>
    <row r="54" spans="1:30" x14ac:dyDescent="0.25">
      <c r="A54" s="670" t="s">
        <v>22</v>
      </c>
      <c r="B54" s="670" t="s">
        <v>828</v>
      </c>
      <c r="C54" s="602" t="s">
        <v>24</v>
      </c>
      <c r="D54" s="9"/>
      <c r="E54" s="9"/>
      <c r="F54" s="9"/>
      <c r="G54" s="9"/>
      <c r="H54" s="9"/>
      <c r="I54" s="9"/>
      <c r="J54" s="9"/>
      <c r="K54" s="9"/>
      <c r="L54" s="9"/>
      <c r="M54" s="9"/>
      <c r="N54" s="9"/>
      <c r="O54" s="9"/>
      <c r="P54" s="9"/>
      <c r="Q54" s="9"/>
      <c r="R54" s="9"/>
      <c r="S54" s="9"/>
      <c r="T54" s="9"/>
      <c r="U54" s="9"/>
      <c r="V54" s="9"/>
      <c r="W54" s="9"/>
      <c r="X54" s="9"/>
      <c r="Y54" s="9"/>
      <c r="Z54" s="25"/>
      <c r="AA54" s="25"/>
      <c r="AB54" s="669"/>
      <c r="AC54" s="669"/>
      <c r="AD54" s="120"/>
    </row>
    <row r="55" spans="1:30" x14ac:dyDescent="0.25">
      <c r="A55" s="671"/>
      <c r="B55" s="671"/>
      <c r="C55" s="602" t="s">
        <v>25</v>
      </c>
      <c r="D55" s="9"/>
      <c r="E55" s="9"/>
      <c r="F55" s="9"/>
      <c r="G55" s="9"/>
      <c r="H55" s="9"/>
      <c r="I55" s="9"/>
      <c r="J55" s="9"/>
      <c r="K55" s="9"/>
      <c r="L55" s="9"/>
      <c r="M55" s="9"/>
      <c r="N55" s="9"/>
      <c r="O55" s="9"/>
      <c r="P55" s="9"/>
      <c r="Q55" s="9"/>
      <c r="R55" s="9"/>
      <c r="S55" s="9"/>
      <c r="T55" s="9"/>
      <c r="U55" s="9"/>
      <c r="V55" s="9"/>
      <c r="W55" s="9"/>
      <c r="X55" s="9"/>
      <c r="Y55" s="9"/>
      <c r="Z55" s="25"/>
      <c r="AA55" s="25"/>
      <c r="AB55" s="669"/>
      <c r="AC55" s="669"/>
      <c r="AD55" s="120"/>
    </row>
    <row r="56" spans="1:30" x14ac:dyDescent="0.25">
      <c r="A56" s="670" t="s">
        <v>39</v>
      </c>
      <c r="B56" s="670" t="s">
        <v>829</v>
      </c>
      <c r="C56" s="604" t="s">
        <v>24</v>
      </c>
      <c r="D56" s="604">
        <v>374903</v>
      </c>
      <c r="E56" s="604">
        <v>2834558</v>
      </c>
      <c r="F56" s="604">
        <v>198</v>
      </c>
      <c r="G56" s="604">
        <v>210559</v>
      </c>
      <c r="H56" s="604">
        <v>958275</v>
      </c>
      <c r="I56" s="604">
        <v>4796229</v>
      </c>
      <c r="J56" s="604">
        <v>84294</v>
      </c>
      <c r="K56" s="604">
        <v>528294</v>
      </c>
      <c r="L56" s="604">
        <v>1149930</v>
      </c>
      <c r="M56" s="604">
        <v>5755474.7999999998</v>
      </c>
      <c r="N56" s="604">
        <v>101152.8</v>
      </c>
      <c r="O56" s="604">
        <v>633952.80000000005</v>
      </c>
      <c r="P56" s="604">
        <v>1379916</v>
      </c>
      <c r="Q56" s="604">
        <v>6906569.7599999998</v>
      </c>
      <c r="R56" s="604">
        <v>121383.36</v>
      </c>
      <c r="S56" s="604">
        <v>760743.3600000001</v>
      </c>
      <c r="T56" s="604">
        <v>1655899.2</v>
      </c>
      <c r="U56" s="604">
        <v>8287883.7119999994</v>
      </c>
      <c r="V56" s="604">
        <v>145660.03200000001</v>
      </c>
      <c r="W56" s="604">
        <v>912892.03200000012</v>
      </c>
      <c r="X56" s="604">
        <v>1987079.04</v>
      </c>
      <c r="Y56" s="604">
        <v>9945460.4543999992</v>
      </c>
      <c r="Z56" s="604">
        <v>174792.03840000002</v>
      </c>
      <c r="AA56" s="604">
        <v>1095470.4384000001</v>
      </c>
      <c r="AB56" s="669"/>
      <c r="AC56" s="669"/>
      <c r="AD56" s="120"/>
    </row>
    <row r="57" spans="1:30" ht="71.25" customHeight="1" x14ac:dyDescent="0.25">
      <c r="A57" s="671"/>
      <c r="B57" s="671"/>
      <c r="C57" s="607" t="s">
        <v>25</v>
      </c>
      <c r="D57" s="614"/>
      <c r="E57" s="614"/>
      <c r="F57" s="614"/>
      <c r="G57" s="614"/>
      <c r="H57" s="614">
        <v>1129547</v>
      </c>
      <c r="I57" s="614">
        <v>5236223</v>
      </c>
      <c r="J57" s="619">
        <v>269000</v>
      </c>
      <c r="K57" s="619">
        <v>570000</v>
      </c>
      <c r="L57" s="614"/>
      <c r="M57" s="614"/>
      <c r="N57" s="614"/>
      <c r="O57" s="614"/>
      <c r="P57" s="614"/>
      <c r="Q57" s="614"/>
      <c r="R57" s="614"/>
      <c r="S57" s="614"/>
      <c r="T57" s="614"/>
      <c r="U57" s="614"/>
      <c r="V57" s="614"/>
      <c r="W57" s="614"/>
      <c r="X57" s="614"/>
      <c r="Y57" s="614"/>
      <c r="Z57" s="614"/>
      <c r="AA57" s="614"/>
      <c r="AB57" s="881" t="s">
        <v>830</v>
      </c>
      <c r="AC57" s="882"/>
      <c r="AD57" s="120"/>
    </row>
    <row r="58" spans="1:30" x14ac:dyDescent="0.25">
      <c r="A58" s="121"/>
      <c r="B58" s="121" t="s">
        <v>43</v>
      </c>
      <c r="C58" s="121"/>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row>
    <row r="59" spans="1:30" x14ac:dyDescent="0.25">
      <c r="A59" s="124" t="s">
        <v>44</v>
      </c>
      <c r="B59" s="668" t="s">
        <v>45</v>
      </c>
      <c r="C59" s="668"/>
      <c r="D59" s="668"/>
      <c r="E59" s="668"/>
      <c r="F59" s="668"/>
      <c r="G59" s="668"/>
      <c r="H59" s="668"/>
      <c r="I59" s="668"/>
      <c r="J59" s="668"/>
      <c r="K59" s="668"/>
      <c r="L59" s="668"/>
      <c r="M59" s="668"/>
      <c r="N59" s="668"/>
      <c r="O59" s="668"/>
      <c r="P59" s="668"/>
      <c r="Q59" s="668"/>
      <c r="R59" s="668"/>
      <c r="S59" s="668"/>
      <c r="T59" s="120"/>
      <c r="U59" s="120"/>
      <c r="V59" s="120"/>
      <c r="W59" s="120"/>
      <c r="X59" s="120"/>
      <c r="Y59" s="120"/>
      <c r="Z59" s="120"/>
      <c r="AA59" s="120"/>
      <c r="AB59" s="120"/>
      <c r="AC59" s="120"/>
      <c r="AD59" s="120"/>
    </row>
    <row r="60" spans="1:30" x14ac:dyDescent="0.25">
      <c r="A60" s="124" t="s">
        <v>46</v>
      </c>
      <c r="B60" s="668" t="s">
        <v>47</v>
      </c>
      <c r="C60" s="668"/>
      <c r="D60" s="668"/>
      <c r="E60" s="668"/>
      <c r="F60" s="668"/>
      <c r="G60" s="668"/>
      <c r="H60" s="668"/>
      <c r="I60" s="668"/>
      <c r="J60" s="668"/>
      <c r="K60" s="668"/>
      <c r="L60" s="668"/>
      <c r="M60" s="668"/>
      <c r="N60" s="668"/>
      <c r="O60" s="668"/>
      <c r="P60" s="668"/>
      <c r="Q60" s="668"/>
      <c r="R60" s="668"/>
      <c r="S60" s="668"/>
      <c r="T60" s="120"/>
      <c r="U60" s="120"/>
      <c r="V60" s="120"/>
      <c r="W60" s="120"/>
      <c r="X60" s="120"/>
      <c r="Y60" s="120"/>
      <c r="Z60" s="120"/>
      <c r="AA60" s="120"/>
      <c r="AB60" s="120"/>
      <c r="AC60" s="120"/>
      <c r="AD60" s="120"/>
    </row>
    <row r="61" spans="1:30" x14ac:dyDescent="0.25">
      <c r="A61" s="120"/>
      <c r="B61" s="668" t="s">
        <v>48</v>
      </c>
      <c r="C61" s="668"/>
      <c r="D61" s="668"/>
      <c r="E61" s="668"/>
      <c r="F61" s="668"/>
      <c r="G61" s="668"/>
      <c r="H61" s="668"/>
      <c r="I61" s="668"/>
      <c r="J61" s="668"/>
      <c r="K61" s="668"/>
      <c r="L61" s="668"/>
      <c r="M61" s="668"/>
      <c r="N61" s="668"/>
      <c r="O61" s="668"/>
      <c r="P61" s="668"/>
      <c r="Q61" s="668"/>
      <c r="R61" s="668"/>
      <c r="S61" s="668"/>
      <c r="T61" s="120"/>
      <c r="U61" s="120"/>
      <c r="V61" s="120"/>
      <c r="W61" s="120"/>
      <c r="X61" s="120"/>
      <c r="Y61" s="120"/>
      <c r="Z61" s="120"/>
      <c r="AA61" s="120"/>
      <c r="AB61" s="120"/>
      <c r="AC61" s="120"/>
      <c r="AD61" s="120"/>
    </row>
    <row r="62" spans="1:30" x14ac:dyDescent="0.25">
      <c r="A62" s="120"/>
      <c r="B62" s="668" t="s">
        <v>49</v>
      </c>
      <c r="C62" s="668"/>
      <c r="D62" s="668"/>
      <c r="E62" s="668"/>
      <c r="F62" s="668"/>
      <c r="G62" s="668"/>
      <c r="H62" s="668"/>
      <c r="I62" s="668"/>
      <c r="J62" s="668"/>
      <c r="K62" s="668"/>
      <c r="L62" s="668"/>
      <c r="M62" s="668"/>
      <c r="N62" s="668"/>
      <c r="O62" s="668"/>
      <c r="P62" s="668"/>
      <c r="Q62" s="668"/>
      <c r="R62" s="668"/>
      <c r="S62" s="668"/>
      <c r="T62" s="120"/>
      <c r="U62" s="120"/>
      <c r="V62" s="120"/>
      <c r="W62" s="120"/>
      <c r="X62" s="120"/>
      <c r="Y62" s="120"/>
      <c r="Z62" s="120"/>
      <c r="AA62" s="120"/>
      <c r="AB62" s="120"/>
      <c r="AC62" s="120"/>
      <c r="AD62" s="120"/>
    </row>
    <row r="63" spans="1:30" x14ac:dyDescent="0.25">
      <c r="A63" s="120"/>
      <c r="B63" s="668" t="s">
        <v>50</v>
      </c>
      <c r="C63" s="668"/>
      <c r="D63" s="668"/>
      <c r="E63" s="668"/>
      <c r="F63" s="668"/>
      <c r="G63" s="668"/>
      <c r="H63" s="668"/>
      <c r="I63" s="668"/>
      <c r="J63" s="668"/>
      <c r="K63" s="668"/>
      <c r="L63" s="668"/>
      <c r="M63" s="668"/>
      <c r="N63" s="668"/>
      <c r="O63" s="668"/>
      <c r="P63" s="668"/>
      <c r="Q63" s="668"/>
      <c r="R63" s="668"/>
      <c r="S63" s="668"/>
      <c r="T63" s="120"/>
      <c r="U63" s="120"/>
      <c r="V63" s="120"/>
      <c r="W63" s="120"/>
      <c r="X63" s="120"/>
      <c r="Y63" s="120"/>
      <c r="Z63" s="120"/>
      <c r="AA63" s="120"/>
      <c r="AB63" s="120"/>
      <c r="AC63" s="120"/>
      <c r="AD63" s="120"/>
    </row>
    <row r="64" spans="1:30" x14ac:dyDescent="0.25">
      <c r="A64" s="120"/>
      <c r="B64" s="668" t="s">
        <v>51</v>
      </c>
      <c r="C64" s="668"/>
      <c r="D64" s="668"/>
      <c r="E64" s="668"/>
      <c r="F64" s="668"/>
      <c r="G64" s="668"/>
      <c r="H64" s="668"/>
      <c r="I64" s="668"/>
      <c r="J64" s="668"/>
      <c r="K64" s="668"/>
      <c r="L64" s="668"/>
      <c r="M64" s="668"/>
      <c r="N64" s="668"/>
      <c r="O64" s="668"/>
      <c r="P64" s="668"/>
      <c r="Q64" s="668"/>
      <c r="R64" s="668"/>
      <c r="S64" s="668"/>
      <c r="T64" s="120"/>
      <c r="U64" s="120"/>
      <c r="V64" s="120"/>
      <c r="W64" s="120"/>
      <c r="X64" s="120"/>
      <c r="Y64" s="120"/>
      <c r="Z64" s="120"/>
      <c r="AA64" s="120"/>
      <c r="AB64" s="120"/>
      <c r="AC64" s="120"/>
      <c r="AD64" s="120"/>
    </row>
    <row r="65" spans="1:30" ht="88.5" customHeight="1" x14ac:dyDescent="0.25">
      <c r="A65" s="120"/>
      <c r="B65" s="668" t="s">
        <v>52</v>
      </c>
      <c r="C65" s="668"/>
      <c r="D65" s="668"/>
      <c r="E65" s="668"/>
      <c r="F65" s="668"/>
      <c r="G65" s="668"/>
      <c r="H65" s="668"/>
      <c r="I65" s="668"/>
      <c r="J65" s="668"/>
      <c r="K65" s="668"/>
      <c r="L65" s="668"/>
      <c r="M65" s="668"/>
      <c r="N65" s="668"/>
      <c r="O65" s="668"/>
      <c r="P65" s="668"/>
      <c r="Q65" s="668"/>
      <c r="R65" s="668"/>
      <c r="S65" s="668"/>
      <c r="T65" s="120"/>
      <c r="U65" s="120"/>
      <c r="V65" s="120"/>
      <c r="W65" s="120"/>
      <c r="X65" s="120"/>
      <c r="Y65" s="120"/>
      <c r="Z65" s="120"/>
      <c r="AA65" s="120"/>
      <c r="AB65" s="120"/>
      <c r="AC65" s="120"/>
      <c r="AD65" s="120"/>
    </row>
    <row r="66" spans="1:30" x14ac:dyDescent="0.25">
      <c r="A66" s="120"/>
      <c r="B66" s="115"/>
      <c r="C66" s="115"/>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row>
    <row r="67" spans="1:30" x14ac:dyDescent="0.25">
      <c r="A67" s="120"/>
      <c r="B67" s="115"/>
      <c r="C67" s="115"/>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row>
    <row r="68" spans="1:30" x14ac:dyDescent="0.25">
      <c r="A68" s="120"/>
      <c r="B68" s="115"/>
      <c r="C68" s="115"/>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row>
    <row r="69" spans="1:30" x14ac:dyDescent="0.2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row>
    <row r="70" spans="1:30" x14ac:dyDescent="0.2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row>
    <row r="71" spans="1:30" x14ac:dyDescent="0.2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row>
    <row r="72" spans="1:30" x14ac:dyDescent="0.2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row>
    <row r="73" spans="1:30" x14ac:dyDescent="0.2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row>
    <row r="74" spans="1:30" x14ac:dyDescent="0.2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row>
    <row r="75" spans="1:30" x14ac:dyDescent="0.2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row>
    <row r="76" spans="1:30" x14ac:dyDescent="0.2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row>
    <row r="77" spans="1:30" x14ac:dyDescent="0.2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row>
    <row r="78" spans="1:30" x14ac:dyDescent="0.2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row>
    <row r="79" spans="1:30" x14ac:dyDescent="0.2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row>
    <row r="80" spans="1:30" x14ac:dyDescent="0.2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row>
    <row r="81" spans="1:30" x14ac:dyDescent="0.2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row>
    <row r="82" spans="1:30" x14ac:dyDescent="0.25">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row>
    <row r="83" spans="1:30" x14ac:dyDescent="0.2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row>
    <row r="84" spans="1:30" x14ac:dyDescent="0.25">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row>
    <row r="85" spans="1:30" x14ac:dyDescent="0.2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row>
    <row r="86" spans="1:30" x14ac:dyDescent="0.25">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row>
    <row r="87" spans="1:30" x14ac:dyDescent="0.2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row>
    <row r="88" spans="1:30" x14ac:dyDescent="0.25">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row>
    <row r="89" spans="1:30" x14ac:dyDescent="0.25">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row>
    <row r="90" spans="1:30" x14ac:dyDescent="0.25">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row>
    <row r="91" spans="1:30" x14ac:dyDescent="0.25">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row>
    <row r="92" spans="1:30" x14ac:dyDescent="0.2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row>
    <row r="93" spans="1:30" x14ac:dyDescent="0.25">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row>
    <row r="94" spans="1:30" x14ac:dyDescent="0.25">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row>
    <row r="95" spans="1:30" x14ac:dyDescent="0.2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row>
    <row r="96" spans="1:30" x14ac:dyDescent="0.2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row>
    <row r="97" spans="1:30" x14ac:dyDescent="0.2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row>
    <row r="98" spans="1:30" x14ac:dyDescent="0.2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row>
    <row r="99" spans="1:30" x14ac:dyDescent="0.2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row>
    <row r="100" spans="1:30" x14ac:dyDescent="0.2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row>
    <row r="101" spans="1:30" x14ac:dyDescent="0.25">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row>
    <row r="102" spans="1:30" x14ac:dyDescent="0.25">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row>
    <row r="103" spans="1:30" x14ac:dyDescent="0.25">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row>
    <row r="104" spans="1:30" x14ac:dyDescent="0.25">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row>
    <row r="105" spans="1:30" x14ac:dyDescent="0.25">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row>
    <row r="106" spans="1:30" x14ac:dyDescent="0.25">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row>
    <row r="107" spans="1:30" x14ac:dyDescent="0.25">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row>
    <row r="108" spans="1:30" x14ac:dyDescent="0.25">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row>
    <row r="109" spans="1:30" x14ac:dyDescent="0.25">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row>
    <row r="110" spans="1:30" x14ac:dyDescent="0.25">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row>
    <row r="111" spans="1:30" x14ac:dyDescent="0.25">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row>
    <row r="112" spans="1:30" x14ac:dyDescent="0.25">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row>
    <row r="113" spans="1:30" x14ac:dyDescent="0.25">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row>
    <row r="114" spans="1:30" x14ac:dyDescent="0.25">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row>
    <row r="115" spans="1:30" x14ac:dyDescent="0.25">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row>
    <row r="116" spans="1:30" x14ac:dyDescent="0.25">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row>
    <row r="117" spans="1:30" x14ac:dyDescent="0.25">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row>
    <row r="118" spans="1:30" x14ac:dyDescent="0.25">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row>
    <row r="119" spans="1:30" x14ac:dyDescent="0.25">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row>
    <row r="120" spans="1:30" x14ac:dyDescent="0.25">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row>
    <row r="121" spans="1:30" x14ac:dyDescent="0.25">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row>
    <row r="122" spans="1:30" x14ac:dyDescent="0.25">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row>
    <row r="123" spans="1:30" x14ac:dyDescent="0.25">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row>
    <row r="124" spans="1:30" x14ac:dyDescent="0.25">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row>
    <row r="125" spans="1:30" x14ac:dyDescent="0.25">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row>
    <row r="126" spans="1:30" x14ac:dyDescent="0.25">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row>
    <row r="127" spans="1:30" x14ac:dyDescent="0.25">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row>
    <row r="128" spans="1:30" x14ac:dyDescent="0.25">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row>
    <row r="129" spans="1:30" x14ac:dyDescent="0.25">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row>
    <row r="130" spans="1:30" x14ac:dyDescent="0.25">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row>
    <row r="131" spans="1:30" x14ac:dyDescent="0.25">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row>
    <row r="132" spans="1:30" x14ac:dyDescent="0.25">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row>
    <row r="133" spans="1:30" x14ac:dyDescent="0.25">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row>
    <row r="134" spans="1:30" x14ac:dyDescent="0.25">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row>
    <row r="135" spans="1:30" x14ac:dyDescent="0.25">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row>
    <row r="136" spans="1:30" x14ac:dyDescent="0.25">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row>
    <row r="137" spans="1:30" x14ac:dyDescent="0.25">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row>
    <row r="138" spans="1:30" x14ac:dyDescent="0.25">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row>
    <row r="139" spans="1:30" x14ac:dyDescent="0.25">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row>
    <row r="140" spans="1:30" x14ac:dyDescent="0.25">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row>
    <row r="141" spans="1:30" x14ac:dyDescent="0.25">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row>
    <row r="142" spans="1:30" x14ac:dyDescent="0.25">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row>
    <row r="143" spans="1:30" x14ac:dyDescent="0.25">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row>
    <row r="144" spans="1:30" x14ac:dyDescent="0.25">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row>
    <row r="145" spans="1:30" x14ac:dyDescent="0.25">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row>
    <row r="146" spans="1:30" x14ac:dyDescent="0.25">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row>
    <row r="147" spans="1:30" x14ac:dyDescent="0.25">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row>
    <row r="148" spans="1:30" x14ac:dyDescent="0.25">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row>
    <row r="149" spans="1:30" x14ac:dyDescent="0.25">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row>
    <row r="150" spans="1:30" x14ac:dyDescent="0.25">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row>
    <row r="151" spans="1:30" x14ac:dyDescent="0.2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row>
    <row r="152" spans="1:30" x14ac:dyDescent="0.2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row>
    <row r="153" spans="1:30" x14ac:dyDescent="0.25">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row>
    <row r="154" spans="1:30" x14ac:dyDescent="0.25">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row>
    <row r="155" spans="1:30" x14ac:dyDescent="0.25">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row>
    <row r="156" spans="1:30" x14ac:dyDescent="0.25">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row>
    <row r="157" spans="1:30" x14ac:dyDescent="0.25">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row>
    <row r="158" spans="1:30" x14ac:dyDescent="0.25">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row>
    <row r="159" spans="1:30" x14ac:dyDescent="0.25">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row>
    <row r="160" spans="1:30" x14ac:dyDescent="0.25">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row>
    <row r="161" spans="1:30" x14ac:dyDescent="0.25">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row>
    <row r="162" spans="1:30" x14ac:dyDescent="0.25">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row>
    <row r="163" spans="1:30" x14ac:dyDescent="0.25">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row>
    <row r="164" spans="1:30" x14ac:dyDescent="0.25">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row>
    <row r="165" spans="1:30" x14ac:dyDescent="0.25">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row>
    <row r="166" spans="1:30" x14ac:dyDescent="0.25">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row>
    <row r="167" spans="1:30" x14ac:dyDescent="0.25">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row>
    <row r="168" spans="1:30" x14ac:dyDescent="0.25">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row>
    <row r="169" spans="1:30" x14ac:dyDescent="0.25">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row>
    <row r="170" spans="1:30" x14ac:dyDescent="0.25">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row>
    <row r="171" spans="1:30" x14ac:dyDescent="0.25">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row>
    <row r="172" spans="1:30" x14ac:dyDescent="0.25">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row>
    <row r="173" spans="1:30" x14ac:dyDescent="0.25">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row>
    <row r="174" spans="1:30" x14ac:dyDescent="0.25">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row>
    <row r="175" spans="1:30" x14ac:dyDescent="0.25">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row>
    <row r="176" spans="1:30" x14ac:dyDescent="0.25">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row>
    <row r="177" spans="1:30" x14ac:dyDescent="0.25">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row>
    <row r="178" spans="1:30" x14ac:dyDescent="0.25">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row>
    <row r="179" spans="1:30" x14ac:dyDescent="0.25">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row>
    <row r="180" spans="1:30" x14ac:dyDescent="0.25">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row>
    <row r="181" spans="1:30" x14ac:dyDescent="0.25">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row>
    <row r="182" spans="1:30" x14ac:dyDescent="0.25">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row>
    <row r="183" spans="1:30" x14ac:dyDescent="0.25">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row>
    <row r="184" spans="1:30" x14ac:dyDescent="0.25">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row>
    <row r="185" spans="1:30" x14ac:dyDescent="0.25">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row>
    <row r="186" spans="1:30" x14ac:dyDescent="0.25">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row>
    <row r="187" spans="1:30" x14ac:dyDescent="0.25">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row>
    <row r="188" spans="1:30" x14ac:dyDescent="0.25">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row>
    <row r="189" spans="1:30" x14ac:dyDescent="0.25">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row>
    <row r="190" spans="1:30" x14ac:dyDescent="0.25">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row>
    <row r="191" spans="1:30" x14ac:dyDescent="0.25">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row>
    <row r="192" spans="1:30" x14ac:dyDescent="0.25">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row>
    <row r="193" spans="1:30" x14ac:dyDescent="0.25">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row>
    <row r="194" spans="1:30" x14ac:dyDescent="0.25">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row>
    <row r="195" spans="1:30" x14ac:dyDescent="0.25">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row>
    <row r="196" spans="1:30" x14ac:dyDescent="0.25">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row>
    <row r="197" spans="1:30" x14ac:dyDescent="0.25">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row>
    <row r="198" spans="1:30" x14ac:dyDescent="0.25">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row>
    <row r="199" spans="1:30" x14ac:dyDescent="0.25">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row>
    <row r="200" spans="1:30" x14ac:dyDescent="0.25">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row>
    <row r="201" spans="1:30" x14ac:dyDescent="0.25">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row>
    <row r="202" spans="1:30" x14ac:dyDescent="0.25">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row>
    <row r="203" spans="1:30" x14ac:dyDescent="0.25">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row>
    <row r="204" spans="1:30" x14ac:dyDescent="0.25">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row>
    <row r="205" spans="1:30" x14ac:dyDescent="0.25">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row>
    <row r="206" spans="1:30" x14ac:dyDescent="0.25">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row>
    <row r="207" spans="1:30" x14ac:dyDescent="0.25">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row>
    <row r="208" spans="1:30" x14ac:dyDescent="0.25">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row>
    <row r="209" spans="1:30" x14ac:dyDescent="0.25">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row>
    <row r="210" spans="1:30" x14ac:dyDescent="0.25">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row>
    <row r="211" spans="1:30" x14ac:dyDescent="0.25">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row>
    <row r="212" spans="1:30" x14ac:dyDescent="0.25">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row>
    <row r="213" spans="1:30" x14ac:dyDescent="0.25">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row>
    <row r="214" spans="1:30" x14ac:dyDescent="0.25">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row>
    <row r="215" spans="1:30" x14ac:dyDescent="0.25">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row>
    <row r="216" spans="1:30" x14ac:dyDescent="0.25">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row>
    <row r="217" spans="1:30" x14ac:dyDescent="0.25">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row>
    <row r="218" spans="1:30" x14ac:dyDescent="0.25">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row>
    <row r="219" spans="1:30" x14ac:dyDescent="0.25">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row>
    <row r="220" spans="1:30" x14ac:dyDescent="0.25">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row>
    <row r="221" spans="1:30" x14ac:dyDescent="0.25">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row>
    <row r="222" spans="1:30" x14ac:dyDescent="0.25">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row>
    <row r="223" spans="1:30" x14ac:dyDescent="0.25">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row>
    <row r="224" spans="1:30" x14ac:dyDescent="0.25">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row>
    <row r="225" spans="1:30" x14ac:dyDescent="0.25">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row>
    <row r="226" spans="1:30" x14ac:dyDescent="0.25">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row>
    <row r="227" spans="1:30" x14ac:dyDescent="0.25">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row>
    <row r="228" spans="1:30" x14ac:dyDescent="0.25">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row>
    <row r="229" spans="1:30" x14ac:dyDescent="0.25">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row>
    <row r="230" spans="1:30" x14ac:dyDescent="0.25">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row>
    <row r="231" spans="1:30" x14ac:dyDescent="0.25">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row>
    <row r="232" spans="1:30" x14ac:dyDescent="0.25">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row>
    <row r="233" spans="1:30" x14ac:dyDescent="0.25">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row>
    <row r="234" spans="1:30" x14ac:dyDescent="0.25">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row>
    <row r="235" spans="1:30" x14ac:dyDescent="0.25">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row>
    <row r="236" spans="1:30" x14ac:dyDescent="0.25">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row>
    <row r="237" spans="1:30" x14ac:dyDescent="0.25">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row>
    <row r="238" spans="1:30" x14ac:dyDescent="0.25">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row>
    <row r="239" spans="1:30" x14ac:dyDescent="0.25">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row>
    <row r="240" spans="1:30" x14ac:dyDescent="0.25">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row>
    <row r="241" spans="1:30" x14ac:dyDescent="0.25">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row>
    <row r="242" spans="1:30" x14ac:dyDescent="0.25">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row>
    <row r="243" spans="1:30" x14ac:dyDescent="0.25">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row>
    <row r="244" spans="1:30" x14ac:dyDescent="0.25">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row>
    <row r="245" spans="1:30" x14ac:dyDescent="0.25">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row>
    <row r="246" spans="1:30" x14ac:dyDescent="0.25">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row>
    <row r="247" spans="1:30" x14ac:dyDescent="0.25">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row>
    <row r="248" spans="1:30" x14ac:dyDescent="0.25">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row>
    <row r="249" spans="1:30" x14ac:dyDescent="0.25">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row>
    <row r="250" spans="1:30" x14ac:dyDescent="0.25">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row>
    <row r="251" spans="1:30" x14ac:dyDescent="0.25">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row>
    <row r="252" spans="1:30" x14ac:dyDescent="0.25">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row>
    <row r="253" spans="1:30" x14ac:dyDescent="0.25">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row>
    <row r="254" spans="1:30" x14ac:dyDescent="0.25">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row>
    <row r="255" spans="1:30" x14ac:dyDescent="0.25">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row>
    <row r="256" spans="1:30" x14ac:dyDescent="0.25">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row>
    <row r="257" spans="1:30" x14ac:dyDescent="0.25">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row>
    <row r="258" spans="1:30" x14ac:dyDescent="0.25">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row>
    <row r="259" spans="1:30" x14ac:dyDescent="0.25">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row>
    <row r="260" spans="1:30" x14ac:dyDescent="0.25">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row>
    <row r="261" spans="1:30" x14ac:dyDescent="0.25">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row>
    <row r="262" spans="1:30" x14ac:dyDescent="0.25">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row>
    <row r="263" spans="1:30" x14ac:dyDescent="0.25">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row>
    <row r="264" spans="1:30" x14ac:dyDescent="0.25">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row>
    <row r="265" spans="1:30" x14ac:dyDescent="0.25">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row>
    <row r="266" spans="1:30" x14ac:dyDescent="0.25">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row>
    <row r="267" spans="1:30" x14ac:dyDescent="0.25">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row>
    <row r="268" spans="1:30" x14ac:dyDescent="0.25">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row>
    <row r="269" spans="1:30" x14ac:dyDescent="0.25">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row>
    <row r="270" spans="1:30" x14ac:dyDescent="0.25">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row>
    <row r="271" spans="1:30" x14ac:dyDescent="0.25">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row>
    <row r="272" spans="1:30" x14ac:dyDescent="0.25">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row>
    <row r="273" spans="1:30" x14ac:dyDescent="0.25">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row>
    <row r="274" spans="1:30" x14ac:dyDescent="0.25">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row>
    <row r="275" spans="1:30" x14ac:dyDescent="0.25">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row>
    <row r="276" spans="1:30" x14ac:dyDescent="0.25">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row>
    <row r="277" spans="1:30" x14ac:dyDescent="0.25">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row>
    <row r="278" spans="1:30" x14ac:dyDescent="0.25">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row>
    <row r="279" spans="1:30" x14ac:dyDescent="0.25">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row>
    <row r="280" spans="1:30" x14ac:dyDescent="0.25">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row>
    <row r="281" spans="1:30" x14ac:dyDescent="0.25">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row>
  </sheetData>
  <mergeCells count="115">
    <mergeCell ref="V1:AC1"/>
    <mergeCell ref="A2:F2"/>
    <mergeCell ref="G2:S2"/>
    <mergeCell ref="L4:V4"/>
    <mergeCell ref="A6:AC6"/>
    <mergeCell ref="A8:AC8"/>
    <mergeCell ref="A12:A13"/>
    <mergeCell ref="B12:B13"/>
    <mergeCell ref="AB12:AC12"/>
    <mergeCell ref="AB13:AC13"/>
    <mergeCell ref="A14:A15"/>
    <mergeCell ref="B14:B15"/>
    <mergeCell ref="AB14:AC14"/>
    <mergeCell ref="AB15:AC15"/>
    <mergeCell ref="A9:A11"/>
    <mergeCell ref="B9:C11"/>
    <mergeCell ref="D9:G10"/>
    <mergeCell ref="H9:AA9"/>
    <mergeCell ref="AB9:AC11"/>
    <mergeCell ref="H10:K10"/>
    <mergeCell ref="L10:O10"/>
    <mergeCell ref="P10:S10"/>
    <mergeCell ref="T10:W10"/>
    <mergeCell ref="X10:AA10"/>
    <mergeCell ref="A20:A21"/>
    <mergeCell ref="B20:B21"/>
    <mergeCell ref="AB20:AC20"/>
    <mergeCell ref="AB21:AC21"/>
    <mergeCell ref="A22:A23"/>
    <mergeCell ref="B22:B23"/>
    <mergeCell ref="AB22:AC22"/>
    <mergeCell ref="AB23:AC23"/>
    <mergeCell ref="A16:A17"/>
    <mergeCell ref="B16:B17"/>
    <mergeCell ref="AB16:AC16"/>
    <mergeCell ref="AB17:AC17"/>
    <mergeCell ref="A18:A19"/>
    <mergeCell ref="B18:B19"/>
    <mergeCell ref="AB18:AC18"/>
    <mergeCell ref="AB19:AC19"/>
    <mergeCell ref="A28:A29"/>
    <mergeCell ref="B28:B29"/>
    <mergeCell ref="AB28:AC28"/>
    <mergeCell ref="AB29:AC29"/>
    <mergeCell ref="A30:A31"/>
    <mergeCell ref="B30:B31"/>
    <mergeCell ref="AB30:AC30"/>
    <mergeCell ref="AB31:AC31"/>
    <mergeCell ref="A24:A25"/>
    <mergeCell ref="B24:B25"/>
    <mergeCell ref="AB24:AC24"/>
    <mergeCell ref="AB25:AC25"/>
    <mergeCell ref="A26:A27"/>
    <mergeCell ref="B26:B27"/>
    <mergeCell ref="AB26:AC26"/>
    <mergeCell ref="AB27:AC27"/>
    <mergeCell ref="A36:A37"/>
    <mergeCell ref="B36:B37"/>
    <mergeCell ref="AB36:AC36"/>
    <mergeCell ref="AB37:AC37"/>
    <mergeCell ref="A38:A39"/>
    <mergeCell ref="B38:B39"/>
    <mergeCell ref="AB38:AC38"/>
    <mergeCell ref="AB39:AC39"/>
    <mergeCell ref="A32:A33"/>
    <mergeCell ref="B32:B33"/>
    <mergeCell ref="AB32:AC32"/>
    <mergeCell ref="AB33:AC33"/>
    <mergeCell ref="A34:A35"/>
    <mergeCell ref="B34:B35"/>
    <mergeCell ref="AB34:AC34"/>
    <mergeCell ref="AB35:AC35"/>
    <mergeCell ref="A45:A46"/>
    <mergeCell ref="B45:B46"/>
    <mergeCell ref="AB45:AC45"/>
    <mergeCell ref="AB46:AC46"/>
    <mergeCell ref="A47:A48"/>
    <mergeCell ref="B47:B48"/>
    <mergeCell ref="AB47:AC47"/>
    <mergeCell ref="AB48:AC48"/>
    <mergeCell ref="A40:A41"/>
    <mergeCell ref="B40:B41"/>
    <mergeCell ref="AB40:AC40"/>
    <mergeCell ref="AB41:AC41"/>
    <mergeCell ref="AB42:AC42"/>
    <mergeCell ref="A43:A44"/>
    <mergeCell ref="B43:B44"/>
    <mergeCell ref="AB43:AC43"/>
    <mergeCell ref="AB44:AC44"/>
    <mergeCell ref="AB54:AC54"/>
    <mergeCell ref="AB55:AC55"/>
    <mergeCell ref="A56:A57"/>
    <mergeCell ref="B56:B57"/>
    <mergeCell ref="AB56:AC56"/>
    <mergeCell ref="AB57:AC57"/>
    <mergeCell ref="A49:AC50"/>
    <mergeCell ref="A51:A53"/>
    <mergeCell ref="B51:C53"/>
    <mergeCell ref="D51:G52"/>
    <mergeCell ref="H51:AA51"/>
    <mergeCell ref="AB51:AC53"/>
    <mergeCell ref="H52:K52"/>
    <mergeCell ref="L52:O52"/>
    <mergeCell ref="P52:S52"/>
    <mergeCell ref="T52:W52"/>
    <mergeCell ref="B65:S65"/>
    <mergeCell ref="B59:S59"/>
    <mergeCell ref="B60:S60"/>
    <mergeCell ref="B61:S61"/>
    <mergeCell ref="B62:S62"/>
    <mergeCell ref="B63:S63"/>
    <mergeCell ref="B64:S64"/>
    <mergeCell ref="X52:AA52"/>
    <mergeCell ref="A54:A55"/>
    <mergeCell ref="B54:B55"/>
  </mergeCells>
  <pageMargins left="0.7" right="0.7" top="0.75" bottom="0.75" header="0.3" footer="0.3"/>
  <pageSetup paperSize="9" scale="24"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4"/>
  <sheetViews>
    <sheetView view="pageBreakPreview" topLeftCell="A4" zoomScale="60" zoomScaleNormal="100" workbookViewId="0">
      <selection activeCell="K12" sqref="K12"/>
    </sheetView>
  </sheetViews>
  <sheetFormatPr defaultRowHeight="15" x14ac:dyDescent="0.25"/>
  <cols>
    <col min="1" max="1" width="7" customWidth="1"/>
    <col min="2" max="2" width="15" style="33" customWidth="1"/>
    <col min="3" max="3" width="11.7109375" customWidth="1"/>
    <col min="28" max="28" width="50.28515625" customWidth="1"/>
  </cols>
  <sheetData>
    <row r="1" spans="1:28" s="40" customFormat="1" ht="45" customHeight="1" x14ac:dyDescent="0.3">
      <c r="A1" s="698" t="s">
        <v>1</v>
      </c>
      <c r="B1" s="698"/>
      <c r="C1" s="698"/>
      <c r="D1" s="698"/>
      <c r="E1" s="698"/>
      <c r="F1" s="698"/>
      <c r="G1" s="699" t="s">
        <v>67</v>
      </c>
      <c r="H1" s="699"/>
      <c r="I1" s="699"/>
      <c r="J1" s="699"/>
      <c r="K1" s="699"/>
      <c r="L1" s="699"/>
      <c r="M1" s="699"/>
      <c r="N1" s="699"/>
      <c r="O1" s="699"/>
      <c r="P1" s="699"/>
      <c r="Q1" s="699"/>
      <c r="R1" s="699"/>
      <c r="S1" s="699"/>
      <c r="T1" s="123"/>
      <c r="U1" s="123"/>
      <c r="V1" s="123"/>
      <c r="W1" s="123"/>
      <c r="X1" s="123"/>
      <c r="Y1" s="123"/>
      <c r="Z1" s="123"/>
      <c r="AA1" s="123"/>
      <c r="AB1" s="123"/>
    </row>
    <row r="2" spans="1:28" s="40" customFormat="1" ht="18.75" x14ac:dyDescent="0.3">
      <c r="A2" s="138"/>
      <c r="B2" s="138"/>
      <c r="C2" s="138"/>
      <c r="D2" s="138"/>
      <c r="E2" s="138"/>
      <c r="F2" s="138"/>
      <c r="G2" s="139"/>
      <c r="H2" s="139"/>
      <c r="I2" s="139"/>
      <c r="J2" s="139"/>
      <c r="K2" s="139"/>
      <c r="L2" s="700" t="s">
        <v>3</v>
      </c>
      <c r="M2" s="700"/>
      <c r="N2" s="700"/>
      <c r="O2" s="700"/>
      <c r="P2" s="700"/>
      <c r="Q2" s="700"/>
      <c r="R2" s="700"/>
      <c r="S2" s="700"/>
      <c r="T2" s="700"/>
      <c r="U2" s="700"/>
      <c r="V2" s="700"/>
      <c r="W2" s="130" t="s">
        <v>68</v>
      </c>
      <c r="X2" s="130"/>
      <c r="Y2" s="130"/>
      <c r="Z2" s="130"/>
      <c r="AA2" s="130"/>
      <c r="AB2" s="123"/>
    </row>
    <row r="3" spans="1:28" s="40" customFormat="1" ht="18.75" x14ac:dyDescent="0.25">
      <c r="A3" s="696" t="s">
        <v>4</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141"/>
    </row>
    <row r="4" spans="1:28" s="40" customFormat="1" ht="18.75" x14ac:dyDescent="0.3">
      <c r="A4" s="138"/>
      <c r="B4" s="138"/>
      <c r="C4" s="138"/>
      <c r="D4" s="138"/>
      <c r="E4" s="138"/>
      <c r="F4" s="138"/>
      <c r="G4" s="139"/>
      <c r="H4" s="139"/>
      <c r="I4" s="139"/>
      <c r="J4" s="139"/>
      <c r="K4" s="139"/>
      <c r="L4" s="139"/>
      <c r="M4" s="139"/>
      <c r="N4" s="139"/>
      <c r="O4" s="139"/>
      <c r="P4" s="139"/>
      <c r="Q4" s="139"/>
      <c r="R4" s="139"/>
      <c r="S4" s="139"/>
      <c r="T4" s="123"/>
      <c r="U4" s="123"/>
      <c r="V4" s="123"/>
      <c r="W4" s="123"/>
      <c r="X4" s="123"/>
      <c r="Y4" s="123"/>
      <c r="Z4" s="123"/>
      <c r="AA4" s="123"/>
      <c r="AB4" s="123"/>
    </row>
    <row r="5" spans="1:28" s="40" customFormat="1" ht="18.75" x14ac:dyDescent="0.3">
      <c r="A5" s="885" t="s">
        <v>5</v>
      </c>
      <c r="B5" s="885"/>
      <c r="C5" s="885"/>
      <c r="D5" s="885"/>
      <c r="E5" s="885"/>
      <c r="F5" s="885"/>
      <c r="G5" s="885"/>
      <c r="H5" s="885"/>
      <c r="I5" s="885"/>
      <c r="J5" s="885"/>
      <c r="K5" s="885"/>
      <c r="L5" s="885"/>
      <c r="M5" s="885"/>
      <c r="N5" s="885"/>
      <c r="O5" s="885"/>
      <c r="P5" s="885"/>
      <c r="Q5" s="885"/>
      <c r="R5" s="885"/>
      <c r="S5" s="885"/>
      <c r="T5" s="885"/>
      <c r="U5" s="885"/>
      <c r="V5" s="885"/>
      <c r="W5" s="885"/>
      <c r="X5" s="885"/>
      <c r="Y5" s="885"/>
      <c r="Z5" s="885"/>
      <c r="AA5" s="885"/>
      <c r="AB5" s="120"/>
    </row>
    <row r="6" spans="1:28" s="40" customFormat="1" ht="15" customHeight="1" x14ac:dyDescent="0.25">
      <c r="A6" s="676" t="s">
        <v>6</v>
      </c>
      <c r="B6" s="679" t="s">
        <v>7</v>
      </c>
      <c r="C6" s="680"/>
      <c r="D6" s="685" t="s">
        <v>8</v>
      </c>
      <c r="E6" s="686"/>
      <c r="F6" s="686"/>
      <c r="G6" s="687"/>
      <c r="H6" s="673" t="s">
        <v>9</v>
      </c>
      <c r="I6" s="673"/>
      <c r="J6" s="673"/>
      <c r="K6" s="673"/>
      <c r="L6" s="673"/>
      <c r="M6" s="673"/>
      <c r="N6" s="673"/>
      <c r="O6" s="673"/>
      <c r="P6" s="673"/>
      <c r="Q6" s="673"/>
      <c r="R6" s="673"/>
      <c r="S6" s="673"/>
      <c r="T6" s="673"/>
      <c r="U6" s="673"/>
      <c r="V6" s="673"/>
      <c r="W6" s="673"/>
      <c r="X6" s="673"/>
      <c r="Y6" s="673"/>
      <c r="Z6" s="673"/>
      <c r="AA6" s="673"/>
      <c r="AB6" s="676" t="s">
        <v>10</v>
      </c>
    </row>
    <row r="7" spans="1:28" s="40" customFormat="1" ht="15" customHeight="1" x14ac:dyDescent="0.25">
      <c r="A7" s="677"/>
      <c r="B7" s="681"/>
      <c r="C7" s="682"/>
      <c r="D7" s="688"/>
      <c r="E7" s="689"/>
      <c r="F7" s="689"/>
      <c r="G7" s="690"/>
      <c r="H7" s="673" t="s">
        <v>11</v>
      </c>
      <c r="I7" s="673"/>
      <c r="J7" s="673"/>
      <c r="K7" s="673"/>
      <c r="L7" s="673" t="s">
        <v>12</v>
      </c>
      <c r="M7" s="673"/>
      <c r="N7" s="673"/>
      <c r="O7" s="673"/>
      <c r="P7" s="673" t="s">
        <v>13</v>
      </c>
      <c r="Q7" s="673"/>
      <c r="R7" s="673"/>
      <c r="S7" s="673"/>
      <c r="T7" s="673" t="s">
        <v>14</v>
      </c>
      <c r="U7" s="673"/>
      <c r="V7" s="673"/>
      <c r="W7" s="673"/>
      <c r="X7" s="673" t="s">
        <v>15</v>
      </c>
      <c r="Y7" s="673"/>
      <c r="Z7" s="673"/>
      <c r="AA7" s="673"/>
      <c r="AB7" s="677"/>
    </row>
    <row r="8" spans="1:28" s="40" customFormat="1" ht="62.25" x14ac:dyDescent="0.25">
      <c r="A8" s="678"/>
      <c r="B8" s="683"/>
      <c r="C8" s="684"/>
      <c r="D8" s="122" t="s">
        <v>16</v>
      </c>
      <c r="E8" s="122" t="s">
        <v>17</v>
      </c>
      <c r="F8" s="122" t="s">
        <v>18</v>
      </c>
      <c r="G8" s="122" t="s">
        <v>19</v>
      </c>
      <c r="H8" s="122" t="s">
        <v>16</v>
      </c>
      <c r="I8" s="122" t="s">
        <v>17</v>
      </c>
      <c r="J8" s="122" t="s">
        <v>20</v>
      </c>
      <c r="K8" s="122" t="s">
        <v>21</v>
      </c>
      <c r="L8" s="122" t="s">
        <v>16</v>
      </c>
      <c r="M8" s="122" t="s">
        <v>17</v>
      </c>
      <c r="N8" s="122" t="s">
        <v>20</v>
      </c>
      <c r="O8" s="122" t="s">
        <v>21</v>
      </c>
      <c r="P8" s="122" t="s">
        <v>16</v>
      </c>
      <c r="Q8" s="122" t="s">
        <v>17</v>
      </c>
      <c r="R8" s="122" t="s">
        <v>20</v>
      </c>
      <c r="S8" s="122" t="s">
        <v>21</v>
      </c>
      <c r="T8" s="122" t="s">
        <v>16</v>
      </c>
      <c r="U8" s="122" t="s">
        <v>17</v>
      </c>
      <c r="V8" s="122" t="s">
        <v>20</v>
      </c>
      <c r="W8" s="122" t="s">
        <v>21</v>
      </c>
      <c r="X8" s="122" t="s">
        <v>16</v>
      </c>
      <c r="Y8" s="122" t="s">
        <v>17</v>
      </c>
      <c r="Z8" s="122" t="s">
        <v>20</v>
      </c>
      <c r="AA8" s="122" t="s">
        <v>21</v>
      </c>
      <c r="AB8" s="678"/>
    </row>
    <row r="9" spans="1:28" s="40" customFormat="1" ht="90" customHeight="1" x14ac:dyDescent="0.25">
      <c r="A9" s="670" t="s">
        <v>22</v>
      </c>
      <c r="B9" s="886" t="s">
        <v>69</v>
      </c>
      <c r="C9" s="606" t="s">
        <v>70</v>
      </c>
      <c r="D9" s="9"/>
      <c r="E9" s="9"/>
      <c r="F9" s="9"/>
      <c r="G9" s="9"/>
      <c r="H9" s="34">
        <v>500</v>
      </c>
      <c r="I9" s="34">
        <v>3200</v>
      </c>
      <c r="J9" s="34">
        <f t="shared" ref="J9:K14" si="0">H9</f>
        <v>500</v>
      </c>
      <c r="K9" s="34">
        <f t="shared" si="0"/>
        <v>3200</v>
      </c>
      <c r="L9" s="34">
        <v>600</v>
      </c>
      <c r="M9" s="34">
        <v>3500</v>
      </c>
      <c r="N9" s="34">
        <f t="shared" ref="N9:O14" si="1">L9</f>
        <v>600</v>
      </c>
      <c r="O9" s="34">
        <f t="shared" si="1"/>
        <v>3500</v>
      </c>
      <c r="P9" s="34">
        <v>700</v>
      </c>
      <c r="Q9" s="34">
        <v>3800</v>
      </c>
      <c r="R9" s="34">
        <v>700</v>
      </c>
      <c r="S9" s="34">
        <v>3800</v>
      </c>
      <c r="T9" s="34">
        <v>800</v>
      </c>
      <c r="U9" s="34">
        <v>4000</v>
      </c>
      <c r="V9" s="34">
        <f>T9</f>
        <v>800</v>
      </c>
      <c r="W9" s="34">
        <f>U9</f>
        <v>4000</v>
      </c>
      <c r="X9" s="34">
        <v>900</v>
      </c>
      <c r="Y9" s="34">
        <v>4200</v>
      </c>
      <c r="Z9" s="34">
        <f>X9</f>
        <v>900</v>
      </c>
      <c r="AA9" s="34">
        <f>Y9</f>
        <v>4200</v>
      </c>
      <c r="AB9" s="891" t="s">
        <v>237</v>
      </c>
    </row>
    <row r="10" spans="1:28" s="40" customFormat="1" ht="96" customHeight="1" x14ac:dyDescent="0.25">
      <c r="A10" s="671"/>
      <c r="B10" s="887"/>
      <c r="C10" s="606" t="s">
        <v>71</v>
      </c>
      <c r="D10" s="9">
        <v>0</v>
      </c>
      <c r="E10" s="9">
        <v>4300</v>
      </c>
      <c r="F10" s="9">
        <v>0</v>
      </c>
      <c r="G10" s="9">
        <v>4300</v>
      </c>
      <c r="H10" s="9">
        <v>492</v>
      </c>
      <c r="I10" s="9">
        <v>3200</v>
      </c>
      <c r="J10" s="9">
        <f t="shared" si="0"/>
        <v>492</v>
      </c>
      <c r="K10" s="9">
        <f t="shared" si="0"/>
        <v>3200</v>
      </c>
      <c r="L10" s="9">
        <v>1389</v>
      </c>
      <c r="M10" s="9">
        <v>4326</v>
      </c>
      <c r="N10" s="9">
        <f t="shared" si="1"/>
        <v>1389</v>
      </c>
      <c r="O10" s="9">
        <f t="shared" si="1"/>
        <v>4326</v>
      </c>
      <c r="P10" s="9">
        <v>3899</v>
      </c>
      <c r="Q10" s="34">
        <v>5664</v>
      </c>
      <c r="R10" s="9">
        <v>3899</v>
      </c>
      <c r="S10" s="34">
        <v>5664</v>
      </c>
      <c r="T10" s="9"/>
      <c r="U10" s="9"/>
      <c r="V10" s="9"/>
      <c r="W10" s="9"/>
      <c r="X10" s="9"/>
      <c r="Y10" s="9"/>
      <c r="Z10" s="9"/>
      <c r="AA10" s="9"/>
      <c r="AB10" s="892"/>
    </row>
    <row r="11" spans="1:28" s="40" customFormat="1" ht="36.75" customHeight="1" x14ac:dyDescent="0.25">
      <c r="A11" s="840" t="s">
        <v>72</v>
      </c>
      <c r="B11" s="888" t="s">
        <v>73</v>
      </c>
      <c r="C11" s="606" t="s">
        <v>70</v>
      </c>
      <c r="D11" s="34"/>
      <c r="E11" s="34"/>
      <c r="F11" s="34"/>
      <c r="G11" s="34"/>
      <c r="H11" s="34">
        <v>500</v>
      </c>
      <c r="I11" s="34">
        <v>3200</v>
      </c>
      <c r="J11" s="34">
        <f t="shared" si="0"/>
        <v>500</v>
      </c>
      <c r="K11" s="34">
        <f t="shared" si="0"/>
        <v>3200</v>
      </c>
      <c r="L11" s="34">
        <v>600</v>
      </c>
      <c r="M11" s="34">
        <v>3500</v>
      </c>
      <c r="N11" s="34">
        <f t="shared" si="1"/>
        <v>600</v>
      </c>
      <c r="O11" s="34">
        <f t="shared" si="1"/>
        <v>3500</v>
      </c>
      <c r="P11" s="9">
        <v>800</v>
      </c>
      <c r="Q11" s="9">
        <v>3800</v>
      </c>
      <c r="R11" s="9">
        <v>800</v>
      </c>
      <c r="S11" s="9">
        <v>3800</v>
      </c>
      <c r="T11" s="34">
        <v>1000</v>
      </c>
      <c r="U11" s="34">
        <v>4000</v>
      </c>
      <c r="V11" s="34">
        <f t="shared" ref="V11:W13" si="2">T11</f>
        <v>1000</v>
      </c>
      <c r="W11" s="34">
        <f t="shared" si="2"/>
        <v>4000</v>
      </c>
      <c r="X11" s="34">
        <v>1100</v>
      </c>
      <c r="Y11" s="34">
        <v>4200</v>
      </c>
      <c r="Z11" s="34">
        <f t="shared" ref="Z11:AA13" si="3">X11</f>
        <v>1100</v>
      </c>
      <c r="AA11" s="34">
        <f t="shared" si="3"/>
        <v>4200</v>
      </c>
      <c r="AB11" s="893" t="s">
        <v>238</v>
      </c>
    </row>
    <row r="12" spans="1:28" s="40" customFormat="1" ht="66" customHeight="1" x14ac:dyDescent="0.25">
      <c r="A12" s="841"/>
      <c r="B12" s="889"/>
      <c r="C12" s="606" t="s">
        <v>71</v>
      </c>
      <c r="D12" s="34">
        <v>0</v>
      </c>
      <c r="E12" s="34">
        <v>4300</v>
      </c>
      <c r="F12" s="34">
        <v>0</v>
      </c>
      <c r="G12" s="34">
        <v>4300</v>
      </c>
      <c r="H12" s="34">
        <v>463</v>
      </c>
      <c r="I12" s="34">
        <v>3200</v>
      </c>
      <c r="J12" s="34">
        <f t="shared" si="0"/>
        <v>463</v>
      </c>
      <c r="K12" s="34">
        <f t="shared" si="0"/>
        <v>3200</v>
      </c>
      <c r="L12" s="34">
        <v>731</v>
      </c>
      <c r="M12" s="34">
        <v>3500</v>
      </c>
      <c r="N12" s="34">
        <f t="shared" si="1"/>
        <v>731</v>
      </c>
      <c r="O12" s="34">
        <f t="shared" si="1"/>
        <v>3500</v>
      </c>
      <c r="P12" s="34">
        <v>1862</v>
      </c>
      <c r="Q12" s="34">
        <v>4456</v>
      </c>
      <c r="R12" s="34">
        <v>1862</v>
      </c>
      <c r="S12" s="34">
        <v>4456</v>
      </c>
      <c r="T12" s="34"/>
      <c r="U12" s="34"/>
      <c r="V12" s="34"/>
      <c r="W12" s="34"/>
      <c r="X12" s="34"/>
      <c r="Y12" s="34"/>
      <c r="Z12" s="34"/>
      <c r="AA12" s="34"/>
      <c r="AB12" s="894"/>
    </row>
    <row r="13" spans="1:28" s="40" customFormat="1" ht="39" customHeight="1" x14ac:dyDescent="0.25">
      <c r="A13" s="839" t="s">
        <v>74</v>
      </c>
      <c r="B13" s="890" t="s">
        <v>75</v>
      </c>
      <c r="C13" s="606" t="s">
        <v>70</v>
      </c>
      <c r="D13" s="9"/>
      <c r="E13" s="9"/>
      <c r="F13" s="9"/>
      <c r="G13" s="9"/>
      <c r="H13" s="34">
        <v>700</v>
      </c>
      <c r="I13" s="34">
        <v>900</v>
      </c>
      <c r="J13" s="34">
        <f t="shared" si="0"/>
        <v>700</v>
      </c>
      <c r="K13" s="34">
        <v>900</v>
      </c>
      <c r="L13" s="34">
        <v>800</v>
      </c>
      <c r="M13" s="34">
        <v>1000</v>
      </c>
      <c r="N13" s="34">
        <f t="shared" si="1"/>
        <v>800</v>
      </c>
      <c r="O13" s="34">
        <f t="shared" si="1"/>
        <v>1000</v>
      </c>
      <c r="P13" s="35">
        <v>900</v>
      </c>
      <c r="Q13" s="35">
        <v>1100</v>
      </c>
      <c r="R13" s="35">
        <v>900</v>
      </c>
      <c r="S13" s="35">
        <v>1100</v>
      </c>
      <c r="T13" s="9" t="s">
        <v>76</v>
      </c>
      <c r="U13" s="9" t="s">
        <v>77</v>
      </c>
      <c r="V13" s="9" t="str">
        <f t="shared" si="2"/>
        <v>1 000</v>
      </c>
      <c r="W13" s="9" t="str">
        <f t="shared" si="2"/>
        <v>1 200</v>
      </c>
      <c r="X13" s="9" t="s">
        <v>78</v>
      </c>
      <c r="Y13" s="9" t="s">
        <v>79</v>
      </c>
      <c r="Z13" s="9" t="str">
        <f t="shared" si="3"/>
        <v>1 100</v>
      </c>
      <c r="AA13" s="9" t="str">
        <f t="shared" si="3"/>
        <v>1 300</v>
      </c>
      <c r="AB13" s="891" t="s">
        <v>239</v>
      </c>
    </row>
    <row r="14" spans="1:28" s="40" customFormat="1" ht="135.75" customHeight="1" x14ac:dyDescent="0.25">
      <c r="A14" s="839"/>
      <c r="B14" s="890"/>
      <c r="C14" s="606" t="s">
        <v>71</v>
      </c>
      <c r="D14" s="9">
        <v>0</v>
      </c>
      <c r="E14" s="9">
        <v>600</v>
      </c>
      <c r="F14" s="9">
        <v>0</v>
      </c>
      <c r="G14" s="9">
        <v>600</v>
      </c>
      <c r="H14" s="9">
        <v>668</v>
      </c>
      <c r="I14" s="9">
        <v>900</v>
      </c>
      <c r="J14" s="9">
        <f t="shared" si="0"/>
        <v>668</v>
      </c>
      <c r="K14" s="9">
        <v>900</v>
      </c>
      <c r="L14" s="9">
        <v>1002</v>
      </c>
      <c r="M14" s="9">
        <v>1250</v>
      </c>
      <c r="N14" s="9">
        <f t="shared" si="1"/>
        <v>1002</v>
      </c>
      <c r="O14" s="9">
        <f t="shared" si="1"/>
        <v>1250</v>
      </c>
      <c r="P14" s="9">
        <v>1896</v>
      </c>
      <c r="Q14" s="34">
        <v>2200</v>
      </c>
      <c r="R14" s="34">
        <v>1896</v>
      </c>
      <c r="S14" s="34">
        <v>2200</v>
      </c>
      <c r="T14" s="9"/>
      <c r="U14" s="9"/>
      <c r="V14" s="9"/>
      <c r="W14" s="9"/>
      <c r="X14" s="9"/>
      <c r="Y14" s="9"/>
      <c r="Z14" s="9"/>
      <c r="AA14" s="9"/>
      <c r="AB14" s="892"/>
    </row>
    <row r="15" spans="1:28" s="40" customFormat="1" x14ac:dyDescent="0.2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row>
    <row r="16" spans="1:28" s="40" customFormat="1" ht="23.25" x14ac:dyDescent="0.35">
      <c r="A16" s="772" t="s">
        <v>80</v>
      </c>
      <c r="B16" s="772"/>
      <c r="C16" s="772"/>
      <c r="D16" s="772"/>
      <c r="E16" s="772"/>
      <c r="F16" s="772"/>
      <c r="G16" s="772"/>
      <c r="H16" s="772"/>
      <c r="I16" s="772"/>
      <c r="J16" s="772"/>
      <c r="K16" s="772"/>
      <c r="L16" s="772"/>
      <c r="M16" s="772"/>
      <c r="N16" s="772"/>
      <c r="O16" s="772"/>
      <c r="P16" s="772"/>
      <c r="Q16" s="772"/>
      <c r="R16" s="772"/>
      <c r="S16" s="772"/>
      <c r="T16" s="772"/>
      <c r="U16" s="772"/>
      <c r="V16" s="772"/>
      <c r="W16" s="772"/>
      <c r="X16" s="772"/>
      <c r="Y16" s="772"/>
      <c r="Z16" s="772"/>
      <c r="AA16" s="772"/>
      <c r="AB16" s="120"/>
    </row>
    <row r="17" spans="1:28" s="40" customFormat="1" ht="24.75" customHeight="1" x14ac:dyDescent="0.25">
      <c r="A17" s="676" t="s">
        <v>6</v>
      </c>
      <c r="B17" s="679" t="s">
        <v>31</v>
      </c>
      <c r="C17" s="680"/>
      <c r="D17" s="685" t="s">
        <v>32</v>
      </c>
      <c r="E17" s="686"/>
      <c r="F17" s="686"/>
      <c r="G17" s="687"/>
      <c r="H17" s="673" t="s">
        <v>33</v>
      </c>
      <c r="I17" s="673"/>
      <c r="J17" s="673"/>
      <c r="K17" s="673"/>
      <c r="L17" s="673"/>
      <c r="M17" s="673"/>
      <c r="N17" s="673"/>
      <c r="O17" s="673"/>
      <c r="P17" s="673"/>
      <c r="Q17" s="673"/>
      <c r="R17" s="673"/>
      <c r="S17" s="673"/>
      <c r="T17" s="673"/>
      <c r="U17" s="673"/>
      <c r="V17" s="673"/>
      <c r="W17" s="673"/>
      <c r="X17" s="673"/>
      <c r="Y17" s="673"/>
      <c r="Z17" s="673"/>
      <c r="AA17" s="673"/>
      <c r="AB17" s="676" t="s">
        <v>10</v>
      </c>
    </row>
    <row r="18" spans="1:28" s="40" customFormat="1" ht="29.25" customHeight="1" x14ac:dyDescent="0.25">
      <c r="A18" s="677"/>
      <c r="B18" s="681"/>
      <c r="C18" s="682"/>
      <c r="D18" s="688"/>
      <c r="E18" s="689"/>
      <c r="F18" s="689"/>
      <c r="G18" s="690"/>
      <c r="H18" s="673" t="s">
        <v>11</v>
      </c>
      <c r="I18" s="673"/>
      <c r="J18" s="673"/>
      <c r="K18" s="673"/>
      <c r="L18" s="673" t="s">
        <v>12</v>
      </c>
      <c r="M18" s="673"/>
      <c r="N18" s="673"/>
      <c r="O18" s="673"/>
      <c r="P18" s="673" t="s">
        <v>13</v>
      </c>
      <c r="Q18" s="673"/>
      <c r="R18" s="673"/>
      <c r="S18" s="673"/>
      <c r="T18" s="673" t="s">
        <v>14</v>
      </c>
      <c r="U18" s="673"/>
      <c r="V18" s="673"/>
      <c r="W18" s="673"/>
      <c r="X18" s="673" t="s">
        <v>15</v>
      </c>
      <c r="Y18" s="673"/>
      <c r="Z18" s="673"/>
      <c r="AA18" s="673"/>
      <c r="AB18" s="677"/>
    </row>
    <row r="19" spans="1:28" s="40" customFormat="1" ht="72" x14ac:dyDescent="0.25">
      <c r="A19" s="678"/>
      <c r="B19" s="683"/>
      <c r="C19" s="684"/>
      <c r="D19" s="122" t="s">
        <v>34</v>
      </c>
      <c r="E19" s="122" t="s">
        <v>35</v>
      </c>
      <c r="F19" s="122" t="s">
        <v>36</v>
      </c>
      <c r="G19" s="122" t="s">
        <v>19</v>
      </c>
      <c r="H19" s="122" t="s">
        <v>37</v>
      </c>
      <c r="I19" s="122" t="s">
        <v>35</v>
      </c>
      <c r="J19" s="122" t="s">
        <v>36</v>
      </c>
      <c r="K19" s="122" t="s">
        <v>21</v>
      </c>
      <c r="L19" s="122" t="s">
        <v>37</v>
      </c>
      <c r="M19" s="122" t="s">
        <v>35</v>
      </c>
      <c r="N19" s="122" t="s">
        <v>36</v>
      </c>
      <c r="O19" s="122" t="s">
        <v>21</v>
      </c>
      <c r="P19" s="122" t="s">
        <v>37</v>
      </c>
      <c r="Q19" s="122" t="s">
        <v>35</v>
      </c>
      <c r="R19" s="122" t="s">
        <v>36</v>
      </c>
      <c r="S19" s="122" t="s">
        <v>21</v>
      </c>
      <c r="T19" s="122" t="s">
        <v>37</v>
      </c>
      <c r="U19" s="122" t="s">
        <v>35</v>
      </c>
      <c r="V19" s="122" t="s">
        <v>36</v>
      </c>
      <c r="W19" s="122" t="s">
        <v>21</v>
      </c>
      <c r="X19" s="122" t="s">
        <v>37</v>
      </c>
      <c r="Y19" s="122" t="s">
        <v>35</v>
      </c>
      <c r="Z19" s="122" t="s">
        <v>36</v>
      </c>
      <c r="AA19" s="122" t="s">
        <v>21</v>
      </c>
      <c r="AB19" s="678"/>
    </row>
    <row r="20" spans="1:28" s="40" customFormat="1" ht="97.5" customHeight="1" x14ac:dyDescent="0.25">
      <c r="A20" s="840" t="s">
        <v>22</v>
      </c>
      <c r="B20" s="741" t="s">
        <v>81</v>
      </c>
      <c r="C20" s="606" t="s">
        <v>70</v>
      </c>
      <c r="D20" s="36"/>
      <c r="E20" s="36"/>
      <c r="F20" s="36"/>
      <c r="G20" s="36"/>
      <c r="H20" s="37">
        <v>12500</v>
      </c>
      <c r="I20" s="37">
        <v>12500</v>
      </c>
      <c r="J20" s="36">
        <v>24</v>
      </c>
      <c r="K20" s="36">
        <v>24</v>
      </c>
      <c r="L20" s="36">
        <v>13000</v>
      </c>
      <c r="M20" s="36">
        <v>13000</v>
      </c>
      <c r="N20" s="36">
        <v>24</v>
      </c>
      <c r="O20" s="36">
        <v>24</v>
      </c>
      <c r="P20" s="36">
        <v>13500</v>
      </c>
      <c r="Q20" s="36">
        <v>13500</v>
      </c>
      <c r="R20" s="36">
        <v>24</v>
      </c>
      <c r="S20" s="36">
        <v>24</v>
      </c>
      <c r="T20" s="36">
        <v>14000</v>
      </c>
      <c r="U20" s="36">
        <v>14000</v>
      </c>
      <c r="V20" s="36">
        <v>24</v>
      </c>
      <c r="W20" s="36">
        <v>24</v>
      </c>
      <c r="X20" s="36">
        <v>14500</v>
      </c>
      <c r="Y20" s="36">
        <v>14500</v>
      </c>
      <c r="Z20" s="125">
        <v>24</v>
      </c>
      <c r="AA20" s="125">
        <v>24</v>
      </c>
      <c r="AB20" s="891" t="s">
        <v>240</v>
      </c>
    </row>
    <row r="21" spans="1:28" s="40" customFormat="1" ht="30" customHeight="1" x14ac:dyDescent="0.25">
      <c r="A21" s="841"/>
      <c r="B21" s="742"/>
      <c r="C21" s="606" t="s">
        <v>71</v>
      </c>
      <c r="D21" s="36">
        <v>10000</v>
      </c>
      <c r="E21" s="36">
        <v>10000</v>
      </c>
      <c r="F21" s="36">
        <v>20</v>
      </c>
      <c r="G21" s="36">
        <v>20</v>
      </c>
      <c r="H21" s="36">
        <v>12500</v>
      </c>
      <c r="I21" s="36">
        <v>12500</v>
      </c>
      <c r="J21" s="36">
        <v>24</v>
      </c>
      <c r="K21" s="36">
        <v>24</v>
      </c>
      <c r="L21" s="36">
        <v>17575</v>
      </c>
      <c r="M21" s="36">
        <v>17575</v>
      </c>
      <c r="N21" s="36">
        <v>24</v>
      </c>
      <c r="O21" s="36">
        <v>24</v>
      </c>
      <c r="P21" s="36">
        <v>23209</v>
      </c>
      <c r="Q21" s="36">
        <v>23209</v>
      </c>
      <c r="R21" s="36">
        <v>24</v>
      </c>
      <c r="S21" s="36">
        <v>24</v>
      </c>
      <c r="T21" s="36"/>
      <c r="U21" s="36"/>
      <c r="V21" s="36"/>
      <c r="W21" s="36"/>
      <c r="X21" s="36"/>
      <c r="Y21" s="36"/>
      <c r="Z21" s="125"/>
      <c r="AA21" s="125"/>
      <c r="AB21" s="892"/>
    </row>
    <row r="22" spans="1:28" s="40" customFormat="1" ht="72.75" customHeight="1" x14ac:dyDescent="0.25">
      <c r="A22" s="670" t="s">
        <v>39</v>
      </c>
      <c r="B22" s="712" t="s">
        <v>82</v>
      </c>
      <c r="C22" s="606" t="s">
        <v>70</v>
      </c>
      <c r="D22" s="125"/>
      <c r="E22" s="125"/>
      <c r="F22" s="125"/>
      <c r="G22" s="125"/>
      <c r="H22" s="37">
        <v>6000</v>
      </c>
      <c r="I22" s="37">
        <v>6000</v>
      </c>
      <c r="J22" s="37">
        <v>24</v>
      </c>
      <c r="K22" s="37">
        <v>24</v>
      </c>
      <c r="L22" s="37">
        <v>6000</v>
      </c>
      <c r="M22" s="37">
        <v>6000</v>
      </c>
      <c r="N22" s="37">
        <v>24</v>
      </c>
      <c r="O22" s="37">
        <v>24</v>
      </c>
      <c r="P22" s="37" t="s">
        <v>83</v>
      </c>
      <c r="Q22" s="37" t="s">
        <v>83</v>
      </c>
      <c r="R22" s="37">
        <v>24</v>
      </c>
      <c r="S22" s="37">
        <v>24</v>
      </c>
      <c r="T22" s="37" t="s">
        <v>83</v>
      </c>
      <c r="U22" s="37" t="s">
        <v>83</v>
      </c>
      <c r="V22" s="125">
        <v>24</v>
      </c>
      <c r="W22" s="125">
        <v>24</v>
      </c>
      <c r="X22" s="37" t="s">
        <v>83</v>
      </c>
      <c r="Y22" s="37" t="s">
        <v>83</v>
      </c>
      <c r="Z22" s="125">
        <v>24</v>
      </c>
      <c r="AA22" s="125">
        <v>24</v>
      </c>
      <c r="AB22" s="893" t="s">
        <v>241</v>
      </c>
    </row>
    <row r="23" spans="1:28" s="40" customFormat="1" ht="52.5" customHeight="1" x14ac:dyDescent="0.25">
      <c r="A23" s="671"/>
      <c r="B23" s="713"/>
      <c r="C23" s="606" t="s">
        <v>71</v>
      </c>
      <c r="D23" s="125">
        <v>4300</v>
      </c>
      <c r="E23" s="125">
        <v>4300</v>
      </c>
      <c r="F23" s="125">
        <v>20</v>
      </c>
      <c r="G23" s="125">
        <v>20</v>
      </c>
      <c r="H23" s="38">
        <v>5500</v>
      </c>
      <c r="I23" s="38">
        <f>H23</f>
        <v>5500</v>
      </c>
      <c r="J23" s="38">
        <v>24</v>
      </c>
      <c r="K23" s="38">
        <v>24</v>
      </c>
      <c r="L23" s="38">
        <v>7445</v>
      </c>
      <c r="M23" s="38">
        <f>L23</f>
        <v>7445</v>
      </c>
      <c r="N23" s="38">
        <v>24</v>
      </c>
      <c r="O23" s="37">
        <v>24</v>
      </c>
      <c r="P23" s="37">
        <v>11343</v>
      </c>
      <c r="Q23" s="37">
        <f>P23</f>
        <v>11343</v>
      </c>
      <c r="R23" s="37">
        <v>24</v>
      </c>
      <c r="S23" s="38">
        <v>24</v>
      </c>
      <c r="T23" s="125"/>
      <c r="U23" s="125"/>
      <c r="V23" s="9"/>
      <c r="W23" s="125"/>
      <c r="X23" s="125"/>
      <c r="Y23" s="125"/>
      <c r="Z23" s="125"/>
      <c r="AA23" s="125"/>
      <c r="AB23" s="894"/>
    </row>
    <row r="24" spans="1:28" x14ac:dyDescent="0.2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row>
    <row r="25" spans="1:28" x14ac:dyDescent="0.25">
      <c r="A25" s="121"/>
      <c r="B25" s="121" t="s">
        <v>43</v>
      </c>
      <c r="C25" s="121"/>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row>
    <row r="26" spans="1:28" x14ac:dyDescent="0.2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row>
    <row r="27" spans="1:28" ht="15" customHeight="1" x14ac:dyDescent="0.25">
      <c r="A27" s="124" t="s">
        <v>44</v>
      </c>
      <c r="B27" s="668" t="s">
        <v>45</v>
      </c>
      <c r="C27" s="668"/>
      <c r="D27" s="668"/>
      <c r="E27" s="668"/>
      <c r="F27" s="668"/>
      <c r="G27" s="668"/>
      <c r="H27" s="668"/>
      <c r="I27" s="668"/>
      <c r="J27" s="668"/>
      <c r="K27" s="668"/>
      <c r="L27" s="668"/>
      <c r="M27" s="668"/>
      <c r="N27" s="668"/>
      <c r="O27" s="668"/>
      <c r="P27" s="668"/>
      <c r="Q27" s="668"/>
      <c r="R27" s="668"/>
      <c r="S27" s="668"/>
      <c r="T27" s="120"/>
      <c r="U27" s="120"/>
      <c r="V27" s="120"/>
      <c r="W27" s="120"/>
      <c r="X27" s="120"/>
      <c r="Y27" s="120"/>
      <c r="Z27" s="120"/>
      <c r="AA27" s="120"/>
      <c r="AB27" s="120"/>
    </row>
    <row r="28" spans="1:28" ht="15" customHeight="1" x14ac:dyDescent="0.25">
      <c r="A28" s="124" t="s">
        <v>46</v>
      </c>
      <c r="B28" s="668" t="s">
        <v>47</v>
      </c>
      <c r="C28" s="668"/>
      <c r="D28" s="668"/>
      <c r="E28" s="668"/>
      <c r="F28" s="668"/>
      <c r="G28" s="668"/>
      <c r="H28" s="668"/>
      <c r="I28" s="668"/>
      <c r="J28" s="668"/>
      <c r="K28" s="668"/>
      <c r="L28" s="668"/>
      <c r="M28" s="668"/>
      <c r="N28" s="668"/>
      <c r="O28" s="668"/>
      <c r="P28" s="668"/>
      <c r="Q28" s="668"/>
      <c r="R28" s="668"/>
      <c r="S28" s="668"/>
      <c r="T28" s="120"/>
      <c r="U28" s="120"/>
      <c r="V28" s="120"/>
      <c r="W28" s="120"/>
      <c r="X28" s="120"/>
      <c r="Y28" s="120"/>
      <c r="Z28" s="120"/>
      <c r="AA28" s="120"/>
      <c r="AB28" s="120"/>
    </row>
    <row r="29" spans="1:28" ht="15" customHeight="1" x14ac:dyDescent="0.25">
      <c r="A29" s="120"/>
      <c r="B29" s="668" t="s">
        <v>48</v>
      </c>
      <c r="C29" s="668"/>
      <c r="D29" s="668"/>
      <c r="E29" s="668"/>
      <c r="F29" s="668"/>
      <c r="G29" s="668"/>
      <c r="H29" s="668"/>
      <c r="I29" s="668"/>
      <c r="J29" s="668"/>
      <c r="K29" s="668"/>
      <c r="L29" s="668"/>
      <c r="M29" s="668"/>
      <c r="N29" s="668"/>
      <c r="O29" s="668"/>
      <c r="P29" s="668"/>
      <c r="Q29" s="668"/>
      <c r="R29" s="668"/>
      <c r="S29" s="668"/>
      <c r="T29" s="120"/>
      <c r="U29" s="120"/>
      <c r="V29" s="120"/>
      <c r="W29" s="120"/>
      <c r="X29" s="120"/>
      <c r="Y29" s="120"/>
      <c r="Z29" s="120"/>
      <c r="AA29" s="120"/>
      <c r="AB29" s="120"/>
    </row>
    <row r="30" spans="1:28" ht="15" customHeight="1" x14ac:dyDescent="0.25">
      <c r="A30" s="120"/>
      <c r="B30" s="668" t="s">
        <v>49</v>
      </c>
      <c r="C30" s="668"/>
      <c r="D30" s="668"/>
      <c r="E30" s="668"/>
      <c r="F30" s="668"/>
      <c r="G30" s="668"/>
      <c r="H30" s="668"/>
      <c r="I30" s="668"/>
      <c r="J30" s="668"/>
      <c r="K30" s="668"/>
      <c r="L30" s="668"/>
      <c r="M30" s="668"/>
      <c r="N30" s="668"/>
      <c r="O30" s="668"/>
      <c r="P30" s="668"/>
      <c r="Q30" s="668"/>
      <c r="R30" s="668"/>
      <c r="S30" s="668"/>
      <c r="T30" s="120"/>
      <c r="U30" s="120"/>
      <c r="V30" s="120"/>
      <c r="W30" s="120"/>
      <c r="X30" s="120"/>
      <c r="Y30" s="120"/>
      <c r="Z30" s="120"/>
      <c r="AA30" s="120"/>
      <c r="AB30" s="120"/>
    </row>
    <row r="31" spans="1:28" ht="15" customHeight="1" x14ac:dyDescent="0.25">
      <c r="A31" s="120"/>
      <c r="B31" s="668" t="s">
        <v>50</v>
      </c>
      <c r="C31" s="668"/>
      <c r="D31" s="668"/>
      <c r="E31" s="668"/>
      <c r="F31" s="668"/>
      <c r="G31" s="668"/>
      <c r="H31" s="668"/>
      <c r="I31" s="668"/>
      <c r="J31" s="668"/>
      <c r="K31" s="668"/>
      <c r="L31" s="668"/>
      <c r="M31" s="668"/>
      <c r="N31" s="668"/>
      <c r="O31" s="668"/>
      <c r="P31" s="668"/>
      <c r="Q31" s="668"/>
      <c r="R31" s="668"/>
      <c r="S31" s="668"/>
      <c r="T31" s="120"/>
      <c r="U31" s="120"/>
      <c r="V31" s="120"/>
      <c r="W31" s="120"/>
      <c r="X31" s="120"/>
      <c r="Y31" s="120"/>
      <c r="Z31" s="120"/>
      <c r="AA31" s="120"/>
      <c r="AB31" s="120"/>
    </row>
    <row r="32" spans="1:28" ht="15" customHeight="1" x14ac:dyDescent="0.25">
      <c r="A32" s="120"/>
      <c r="B32" s="668" t="s">
        <v>51</v>
      </c>
      <c r="C32" s="668"/>
      <c r="D32" s="668"/>
      <c r="E32" s="668"/>
      <c r="F32" s="668"/>
      <c r="G32" s="668"/>
      <c r="H32" s="668"/>
      <c r="I32" s="668"/>
      <c r="J32" s="668"/>
      <c r="K32" s="668"/>
      <c r="L32" s="668"/>
      <c r="M32" s="668"/>
      <c r="N32" s="668"/>
      <c r="O32" s="668"/>
      <c r="P32" s="668"/>
      <c r="Q32" s="668"/>
      <c r="R32" s="668"/>
      <c r="S32" s="668"/>
      <c r="T32" s="120"/>
      <c r="U32" s="120"/>
      <c r="V32" s="120"/>
      <c r="W32" s="120"/>
      <c r="X32" s="120"/>
      <c r="Y32" s="120"/>
      <c r="Z32" s="120"/>
      <c r="AA32" s="120"/>
      <c r="AB32" s="120"/>
    </row>
    <row r="33" spans="1:28" ht="15" customHeight="1" x14ac:dyDescent="0.25">
      <c r="A33" s="120"/>
      <c r="B33" s="668" t="s">
        <v>84</v>
      </c>
      <c r="C33" s="668"/>
      <c r="D33" s="668"/>
      <c r="E33" s="668"/>
      <c r="F33" s="668"/>
      <c r="G33" s="668"/>
      <c r="H33" s="668"/>
      <c r="I33" s="668"/>
      <c r="J33" s="668"/>
      <c r="K33" s="668"/>
      <c r="L33" s="668"/>
      <c r="M33" s="668"/>
      <c r="N33" s="668"/>
      <c r="O33" s="668"/>
      <c r="P33" s="668"/>
      <c r="Q33" s="668"/>
      <c r="R33" s="668"/>
      <c r="S33" s="668"/>
      <c r="T33" s="120"/>
      <c r="U33" s="120"/>
      <c r="V33" s="120"/>
      <c r="W33" s="120"/>
      <c r="X33" s="120"/>
      <c r="Y33" s="120"/>
      <c r="Z33" s="120"/>
      <c r="AA33" s="120"/>
      <c r="AB33" s="120"/>
    </row>
    <row r="34" spans="1:28" ht="28.5" customHeight="1" x14ac:dyDescent="0.25">
      <c r="A34" s="120"/>
      <c r="B34" s="668" t="s">
        <v>85</v>
      </c>
      <c r="C34" s="668"/>
      <c r="D34" s="668"/>
      <c r="E34" s="668"/>
      <c r="F34" s="668"/>
      <c r="G34" s="668"/>
      <c r="H34" s="668"/>
      <c r="I34" s="668"/>
      <c r="J34" s="668"/>
      <c r="K34" s="668"/>
      <c r="L34" s="668"/>
      <c r="M34" s="668"/>
      <c r="N34" s="668"/>
      <c r="O34" s="668"/>
      <c r="P34" s="668"/>
      <c r="Q34" s="668"/>
      <c r="R34" s="668"/>
      <c r="S34" s="668"/>
      <c r="T34" s="120"/>
      <c r="U34" s="120"/>
      <c r="V34" s="120"/>
      <c r="W34" s="120"/>
      <c r="X34" s="120"/>
      <c r="Y34" s="120"/>
      <c r="Z34" s="120"/>
      <c r="AA34" s="120"/>
      <c r="AB34" s="120"/>
    </row>
  </sheetData>
  <mergeCells count="49">
    <mergeCell ref="AB20:AB21"/>
    <mergeCell ref="AB22:AB23"/>
    <mergeCell ref="AB6:AB8"/>
    <mergeCell ref="AB9:AB10"/>
    <mergeCell ref="AB11:AB12"/>
    <mergeCell ref="AB13:AB14"/>
    <mergeCell ref="AB17:AB19"/>
    <mergeCell ref="B31:S31"/>
    <mergeCell ref="B32:S32"/>
    <mergeCell ref="B33:S33"/>
    <mergeCell ref="B34:S34"/>
    <mergeCell ref="A22:A23"/>
    <mergeCell ref="B22:B23"/>
    <mergeCell ref="B27:S27"/>
    <mergeCell ref="B28:S28"/>
    <mergeCell ref="B29:S29"/>
    <mergeCell ref="B30:S30"/>
    <mergeCell ref="L18:O18"/>
    <mergeCell ref="P18:S18"/>
    <mergeCell ref="T18:W18"/>
    <mergeCell ref="X18:AA18"/>
    <mergeCell ref="A20:A21"/>
    <mergeCell ref="B20:B21"/>
    <mergeCell ref="A17:A19"/>
    <mergeCell ref="B17:C19"/>
    <mergeCell ref="D17:G18"/>
    <mergeCell ref="H17:AA17"/>
    <mergeCell ref="H18:K18"/>
    <mergeCell ref="A11:A12"/>
    <mergeCell ref="B11:B12"/>
    <mergeCell ref="A13:A14"/>
    <mergeCell ref="B13:B14"/>
    <mergeCell ref="A16:AA16"/>
    <mergeCell ref="L7:O7"/>
    <mergeCell ref="P7:S7"/>
    <mergeCell ref="T7:W7"/>
    <mergeCell ref="X7:AA7"/>
    <mergeCell ref="A9:A10"/>
    <mergeCell ref="B9:B10"/>
    <mergeCell ref="A6:A8"/>
    <mergeCell ref="B6:C8"/>
    <mergeCell ref="D6:G7"/>
    <mergeCell ref="H6:AA6"/>
    <mergeCell ref="H7:K7"/>
    <mergeCell ref="A1:F1"/>
    <mergeCell ref="G1:S1"/>
    <mergeCell ref="L2:V2"/>
    <mergeCell ref="A3:AA3"/>
    <mergeCell ref="A5:AA5"/>
  </mergeCells>
  <pageMargins left="0.7" right="0.7" top="0.75" bottom="0.75" header="0.3" footer="0.3"/>
  <pageSetup paperSize="9" scale="28" orientation="portrait"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60" zoomScaleNormal="100" workbookViewId="0">
      <selection activeCell="X3" sqref="X3"/>
    </sheetView>
  </sheetViews>
  <sheetFormatPr defaultRowHeight="15" x14ac:dyDescent="0.25"/>
  <cols>
    <col min="2" max="2" width="21" customWidth="1"/>
    <col min="29" max="29" width="44.7109375" customWidth="1"/>
  </cols>
  <sheetData>
    <row r="1" spans="1:29" s="40" customFormat="1" ht="24.75" customHeight="1" x14ac:dyDescent="0.25">
      <c r="V1" s="697"/>
      <c r="W1" s="697"/>
      <c r="X1" s="697"/>
      <c r="Y1" s="697"/>
      <c r="Z1" s="697"/>
      <c r="AA1" s="697"/>
      <c r="AB1" s="697"/>
      <c r="AC1" s="697"/>
    </row>
    <row r="2" spans="1:29" s="170" customFormat="1" ht="46.5" customHeight="1" x14ac:dyDescent="0.3">
      <c r="A2" s="931" t="s">
        <v>1</v>
      </c>
      <c r="B2" s="931"/>
      <c r="C2" s="931"/>
      <c r="D2" s="931"/>
      <c r="E2" s="931"/>
      <c r="F2" s="931"/>
      <c r="G2" s="932" t="s">
        <v>318</v>
      </c>
      <c r="H2" s="932"/>
      <c r="I2" s="932"/>
      <c r="J2" s="932"/>
      <c r="K2" s="932"/>
      <c r="L2" s="932"/>
      <c r="M2" s="932"/>
      <c r="N2" s="932"/>
      <c r="O2" s="932"/>
      <c r="P2" s="932"/>
      <c r="Q2" s="932"/>
      <c r="R2" s="932"/>
      <c r="S2" s="932"/>
    </row>
    <row r="3" spans="1:29" s="170" customFormat="1" ht="18.75" x14ac:dyDescent="0.3">
      <c r="A3" s="171"/>
      <c r="B3" s="171"/>
      <c r="C3" s="171"/>
      <c r="D3" s="171"/>
      <c r="E3" s="171"/>
      <c r="F3" s="171"/>
      <c r="G3" s="172"/>
      <c r="H3" s="172"/>
      <c r="I3" s="172"/>
      <c r="J3" s="172"/>
      <c r="K3" s="172"/>
      <c r="L3" s="172"/>
      <c r="M3" s="172"/>
      <c r="N3" s="172"/>
      <c r="O3" s="172"/>
      <c r="P3" s="172"/>
      <c r="Q3" s="172"/>
      <c r="R3" s="172"/>
      <c r="S3" s="172"/>
    </row>
    <row r="4" spans="1:29" s="40" customFormat="1" ht="15.75" x14ac:dyDescent="0.25">
      <c r="L4" s="933" t="s">
        <v>3</v>
      </c>
      <c r="M4" s="933"/>
      <c r="N4" s="933"/>
      <c r="O4" s="933"/>
      <c r="P4" s="933"/>
      <c r="Q4" s="933"/>
      <c r="R4" s="933"/>
      <c r="S4" s="933"/>
      <c r="T4" s="933"/>
      <c r="U4" s="933"/>
      <c r="V4" s="933"/>
      <c r="W4" s="173"/>
      <c r="X4" s="173"/>
      <c r="Y4" s="173"/>
      <c r="Z4" s="173"/>
      <c r="AA4" s="173"/>
    </row>
    <row r="5" spans="1:29" s="170" customFormat="1" ht="18.75" x14ac:dyDescent="0.3">
      <c r="A5" s="171"/>
      <c r="B5" s="171"/>
      <c r="C5" s="171"/>
      <c r="D5" s="171"/>
      <c r="E5" s="171"/>
      <c r="F5" s="171"/>
      <c r="G5" s="172"/>
      <c r="H5" s="172"/>
      <c r="I5" s="172"/>
      <c r="J5" s="172"/>
      <c r="K5" s="172"/>
      <c r="L5" s="172"/>
      <c r="M5" s="172"/>
      <c r="N5" s="172"/>
      <c r="O5" s="172"/>
      <c r="P5" s="172"/>
      <c r="Q5" s="172"/>
      <c r="R5" s="172"/>
      <c r="S5" s="172"/>
    </row>
    <row r="6" spans="1:29" s="170" customFormat="1" ht="18.75" x14ac:dyDescent="0.3">
      <c r="A6" s="934" t="s">
        <v>4</v>
      </c>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row>
    <row r="7" spans="1:29" s="170" customFormat="1" ht="18.75" x14ac:dyDescent="0.3">
      <c r="A7" s="171"/>
      <c r="B7" s="171"/>
      <c r="C7" s="171"/>
      <c r="D7" s="171"/>
      <c r="E7" s="171"/>
      <c r="F7" s="171"/>
      <c r="G7" s="172"/>
      <c r="H7" s="172"/>
      <c r="I7" s="172"/>
      <c r="J7" s="172"/>
      <c r="K7" s="172"/>
      <c r="L7" s="172"/>
      <c r="M7" s="172"/>
      <c r="N7" s="172"/>
      <c r="O7" s="172"/>
      <c r="P7" s="172"/>
      <c r="Q7" s="172"/>
      <c r="R7" s="172"/>
      <c r="S7" s="172"/>
    </row>
    <row r="8" spans="1:29" s="170" customFormat="1" ht="18.75" x14ac:dyDescent="0.3">
      <c r="A8" s="930" t="s">
        <v>5</v>
      </c>
      <c r="B8" s="930"/>
      <c r="C8" s="930"/>
      <c r="D8" s="930"/>
      <c r="E8" s="930"/>
      <c r="F8" s="930"/>
      <c r="G8" s="930"/>
      <c r="H8" s="930"/>
      <c r="I8" s="930"/>
      <c r="J8" s="930"/>
      <c r="K8" s="930"/>
      <c r="L8" s="930"/>
      <c r="M8" s="930"/>
      <c r="N8" s="930"/>
      <c r="O8" s="930"/>
      <c r="P8" s="930"/>
      <c r="Q8" s="930"/>
      <c r="R8" s="930"/>
      <c r="S8" s="930"/>
      <c r="T8" s="930"/>
      <c r="U8" s="930"/>
      <c r="V8" s="930"/>
      <c r="W8" s="930"/>
      <c r="X8" s="930"/>
      <c r="Y8" s="930"/>
      <c r="Z8" s="930"/>
      <c r="AA8" s="930"/>
      <c r="AB8" s="930"/>
      <c r="AC8" s="930"/>
    </row>
    <row r="9" spans="1:29" s="40" customFormat="1" x14ac:dyDescent="0.25">
      <c r="A9" s="676" t="s">
        <v>6</v>
      </c>
      <c r="B9" s="679" t="s">
        <v>7</v>
      </c>
      <c r="C9" s="918"/>
      <c r="D9" s="686" t="s">
        <v>8</v>
      </c>
      <c r="E9" s="686"/>
      <c r="F9" s="686"/>
      <c r="G9" s="687"/>
      <c r="H9" s="673" t="s">
        <v>9</v>
      </c>
      <c r="I9" s="673"/>
      <c r="J9" s="673"/>
      <c r="K9" s="673"/>
      <c r="L9" s="673"/>
      <c r="M9" s="673"/>
      <c r="N9" s="673"/>
      <c r="O9" s="673"/>
      <c r="P9" s="673"/>
      <c r="Q9" s="673"/>
      <c r="R9" s="673"/>
      <c r="S9" s="673"/>
      <c r="T9" s="673"/>
      <c r="U9" s="673"/>
      <c r="V9" s="673"/>
      <c r="W9" s="673"/>
      <c r="X9" s="673"/>
      <c r="Y9" s="673"/>
      <c r="Z9" s="673"/>
      <c r="AA9" s="924"/>
      <c r="AB9" s="872" t="s">
        <v>10</v>
      </c>
      <c r="AC9" s="691"/>
    </row>
    <row r="10" spans="1:29" s="40" customFormat="1" ht="28.5" customHeight="1" x14ac:dyDescent="0.25">
      <c r="A10" s="677"/>
      <c r="B10" s="681"/>
      <c r="C10" s="919"/>
      <c r="D10" s="689"/>
      <c r="E10" s="689"/>
      <c r="F10" s="689"/>
      <c r="G10" s="689"/>
      <c r="H10" s="929" t="s">
        <v>11</v>
      </c>
      <c r="I10" s="673"/>
      <c r="J10" s="673"/>
      <c r="K10" s="924"/>
      <c r="L10" s="923" t="s">
        <v>12</v>
      </c>
      <c r="M10" s="673"/>
      <c r="N10" s="673"/>
      <c r="O10" s="924"/>
      <c r="P10" s="923" t="s">
        <v>13</v>
      </c>
      <c r="Q10" s="673"/>
      <c r="R10" s="673"/>
      <c r="S10" s="924"/>
      <c r="T10" s="923" t="s">
        <v>14</v>
      </c>
      <c r="U10" s="673"/>
      <c r="V10" s="673"/>
      <c r="W10" s="924"/>
      <c r="X10" s="923" t="s">
        <v>15</v>
      </c>
      <c r="Y10" s="673"/>
      <c r="Z10" s="673"/>
      <c r="AA10" s="924"/>
      <c r="AB10" s="872"/>
      <c r="AC10" s="691"/>
    </row>
    <row r="11" spans="1:29" s="40" customFormat="1" ht="62.25" x14ac:dyDescent="0.25">
      <c r="A11" s="678"/>
      <c r="B11" s="683"/>
      <c r="C11" s="920"/>
      <c r="D11" s="174" t="s">
        <v>16</v>
      </c>
      <c r="E11" s="122" t="s">
        <v>17</v>
      </c>
      <c r="F11" s="122" t="s">
        <v>18</v>
      </c>
      <c r="G11" s="47" t="s">
        <v>19</v>
      </c>
      <c r="H11" s="239" t="s">
        <v>16</v>
      </c>
      <c r="I11" s="122" t="s">
        <v>17</v>
      </c>
      <c r="J11" s="122" t="s">
        <v>20</v>
      </c>
      <c r="K11" s="175" t="s">
        <v>21</v>
      </c>
      <c r="L11" s="174" t="s">
        <v>16</v>
      </c>
      <c r="M11" s="122" t="s">
        <v>17</v>
      </c>
      <c r="N11" s="122" t="s">
        <v>20</v>
      </c>
      <c r="O11" s="175" t="s">
        <v>21</v>
      </c>
      <c r="P11" s="174" t="s">
        <v>16</v>
      </c>
      <c r="Q11" s="122" t="s">
        <v>17</v>
      </c>
      <c r="R11" s="122" t="s">
        <v>20</v>
      </c>
      <c r="S11" s="175" t="s">
        <v>21</v>
      </c>
      <c r="T11" s="174" t="s">
        <v>16</v>
      </c>
      <c r="U11" s="122" t="s">
        <v>17</v>
      </c>
      <c r="V11" s="122" t="s">
        <v>20</v>
      </c>
      <c r="W11" s="175" t="s">
        <v>21</v>
      </c>
      <c r="X11" s="174" t="s">
        <v>16</v>
      </c>
      <c r="Y11" s="122" t="s">
        <v>17</v>
      </c>
      <c r="Z11" s="122" t="s">
        <v>20</v>
      </c>
      <c r="AA11" s="175" t="s">
        <v>21</v>
      </c>
      <c r="AB11" s="872"/>
      <c r="AC11" s="691"/>
    </row>
    <row r="12" spans="1:29" s="40" customFormat="1" x14ac:dyDescent="0.25">
      <c r="A12" s="896" t="s">
        <v>22</v>
      </c>
      <c r="B12" s="927" t="s">
        <v>319</v>
      </c>
      <c r="C12" s="185" t="s">
        <v>24</v>
      </c>
      <c r="D12" s="259">
        <v>0</v>
      </c>
      <c r="E12" s="260">
        <v>0</v>
      </c>
      <c r="F12" s="261">
        <v>0</v>
      </c>
      <c r="G12" s="262">
        <v>0</v>
      </c>
      <c r="H12" s="263">
        <v>8000</v>
      </c>
      <c r="I12" s="260">
        <v>8000</v>
      </c>
      <c r="J12" s="260">
        <v>8000</v>
      </c>
      <c r="K12" s="264">
        <v>8000</v>
      </c>
      <c r="L12" s="265">
        <v>10000</v>
      </c>
      <c r="M12" s="260">
        <v>10000</v>
      </c>
      <c r="N12" s="260">
        <v>10000</v>
      </c>
      <c r="O12" s="264">
        <v>10000</v>
      </c>
      <c r="P12" s="265">
        <v>12000</v>
      </c>
      <c r="Q12" s="260">
        <v>12000</v>
      </c>
      <c r="R12" s="260">
        <v>12000</v>
      </c>
      <c r="S12" s="264">
        <v>12000</v>
      </c>
      <c r="T12" s="265">
        <v>13000</v>
      </c>
      <c r="U12" s="260">
        <v>13000</v>
      </c>
      <c r="V12" s="260">
        <v>13000</v>
      </c>
      <c r="W12" s="264">
        <v>13000</v>
      </c>
      <c r="X12" s="265">
        <v>14000</v>
      </c>
      <c r="Y12" s="260">
        <v>14000</v>
      </c>
      <c r="Z12" s="260">
        <v>14000</v>
      </c>
      <c r="AA12" s="264">
        <v>14000</v>
      </c>
      <c r="AB12" s="925"/>
      <c r="AC12" s="926"/>
    </row>
    <row r="13" spans="1:29" s="40" customFormat="1" ht="40.5" customHeight="1" x14ac:dyDescent="0.25">
      <c r="A13" s="897"/>
      <c r="B13" s="897"/>
      <c r="C13" s="176" t="s">
        <v>25</v>
      </c>
      <c r="D13" s="266"/>
      <c r="E13" s="267"/>
      <c r="F13" s="267"/>
      <c r="G13" s="268"/>
      <c r="H13" s="269">
        <v>10029</v>
      </c>
      <c r="I13" s="270">
        <v>10029</v>
      </c>
      <c r="J13" s="270">
        <v>10029</v>
      </c>
      <c r="K13" s="271">
        <v>10029</v>
      </c>
      <c r="L13" s="266"/>
      <c r="M13" s="267"/>
      <c r="N13" s="267"/>
      <c r="O13" s="272"/>
      <c r="P13" s="266"/>
      <c r="Q13" s="267"/>
      <c r="R13" s="267"/>
      <c r="S13" s="272"/>
      <c r="T13" s="266"/>
      <c r="U13" s="267"/>
      <c r="V13" s="267"/>
      <c r="W13" s="272"/>
      <c r="X13" s="266"/>
      <c r="Y13" s="267"/>
      <c r="Z13" s="267"/>
      <c r="AA13" s="272"/>
      <c r="AB13" s="925"/>
      <c r="AC13" s="926"/>
    </row>
    <row r="14" spans="1:29" s="40" customFormat="1" x14ac:dyDescent="0.25">
      <c r="A14" s="896" t="s">
        <v>28</v>
      </c>
      <c r="B14" s="927" t="s">
        <v>320</v>
      </c>
      <c r="C14" s="185" t="s">
        <v>24</v>
      </c>
      <c r="D14" s="259">
        <v>0</v>
      </c>
      <c r="E14" s="260">
        <v>0</v>
      </c>
      <c r="F14" s="261">
        <v>0</v>
      </c>
      <c r="G14" s="262">
        <v>0</v>
      </c>
      <c r="H14" s="263">
        <v>300</v>
      </c>
      <c r="I14" s="260">
        <v>300</v>
      </c>
      <c r="J14" s="260">
        <v>300</v>
      </c>
      <c r="K14" s="264">
        <v>300</v>
      </c>
      <c r="L14" s="265">
        <v>500</v>
      </c>
      <c r="M14" s="260">
        <v>500</v>
      </c>
      <c r="N14" s="260">
        <v>500</v>
      </c>
      <c r="O14" s="264">
        <v>500</v>
      </c>
      <c r="P14" s="265">
        <v>700</v>
      </c>
      <c r="Q14" s="260">
        <v>700</v>
      </c>
      <c r="R14" s="260">
        <v>700</v>
      </c>
      <c r="S14" s="264">
        <v>700</v>
      </c>
      <c r="T14" s="265">
        <v>800</v>
      </c>
      <c r="U14" s="260">
        <v>800</v>
      </c>
      <c r="V14" s="260">
        <v>800</v>
      </c>
      <c r="W14" s="264">
        <v>800</v>
      </c>
      <c r="X14" s="265">
        <v>850</v>
      </c>
      <c r="Y14" s="260">
        <v>850</v>
      </c>
      <c r="Z14" s="260">
        <v>850</v>
      </c>
      <c r="AA14" s="264">
        <v>850</v>
      </c>
      <c r="AB14" s="925"/>
      <c r="AC14" s="926"/>
    </row>
    <row r="15" spans="1:29" s="40" customFormat="1" ht="42.75" customHeight="1" x14ac:dyDescent="0.25">
      <c r="A15" s="897"/>
      <c r="B15" s="928"/>
      <c r="C15" s="176" t="s">
        <v>25</v>
      </c>
      <c r="D15" s="266"/>
      <c r="E15" s="267"/>
      <c r="F15" s="267"/>
      <c r="G15" s="268"/>
      <c r="H15" s="273">
        <v>2497</v>
      </c>
      <c r="I15" s="267">
        <v>2497</v>
      </c>
      <c r="J15" s="267">
        <v>2497</v>
      </c>
      <c r="K15" s="272">
        <v>2497</v>
      </c>
      <c r="L15" s="266"/>
      <c r="M15" s="267"/>
      <c r="N15" s="267"/>
      <c r="O15" s="272"/>
      <c r="P15" s="266"/>
      <c r="Q15" s="267"/>
      <c r="R15" s="267"/>
      <c r="S15" s="272"/>
      <c r="T15" s="266"/>
      <c r="U15" s="267"/>
      <c r="V15" s="267"/>
      <c r="W15" s="272"/>
      <c r="X15" s="266"/>
      <c r="Y15" s="267"/>
      <c r="Z15" s="267"/>
      <c r="AA15" s="272"/>
      <c r="AB15" s="925"/>
      <c r="AC15" s="926"/>
    </row>
    <row r="16" spans="1:29" s="40" customFormat="1" ht="15" customHeight="1" x14ac:dyDescent="0.25">
      <c r="A16" s="916" t="s">
        <v>30</v>
      </c>
      <c r="B16" s="916"/>
      <c r="C16" s="916"/>
      <c r="D16" s="916"/>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row>
    <row r="17" spans="1:29" s="40" customFormat="1" x14ac:dyDescent="0.25">
      <c r="A17" s="917"/>
      <c r="B17" s="917"/>
      <c r="C17" s="917"/>
      <c r="D17" s="917"/>
      <c r="E17" s="917"/>
      <c r="F17" s="917"/>
      <c r="G17" s="917"/>
      <c r="H17" s="917"/>
      <c r="I17" s="917"/>
      <c r="J17" s="917"/>
      <c r="K17" s="917"/>
      <c r="L17" s="917"/>
      <c r="M17" s="917"/>
      <c r="N17" s="917"/>
      <c r="O17" s="917"/>
      <c r="P17" s="917"/>
      <c r="Q17" s="917"/>
      <c r="R17" s="917"/>
      <c r="S17" s="917"/>
      <c r="T17" s="917"/>
      <c r="U17" s="917"/>
      <c r="V17" s="917"/>
      <c r="W17" s="917"/>
      <c r="X17" s="917"/>
      <c r="Y17" s="917"/>
      <c r="Z17" s="917"/>
      <c r="AA17" s="917"/>
      <c r="AB17" s="917"/>
      <c r="AC17" s="917"/>
    </row>
    <row r="18" spans="1:29" s="40" customFormat="1" x14ac:dyDescent="0.25">
      <c r="A18" s="676" t="s">
        <v>6</v>
      </c>
      <c r="B18" s="679" t="s">
        <v>31</v>
      </c>
      <c r="C18" s="918"/>
      <c r="D18" s="686" t="s">
        <v>32</v>
      </c>
      <c r="E18" s="686"/>
      <c r="F18" s="686"/>
      <c r="G18" s="921"/>
      <c r="H18" s="923" t="s">
        <v>33</v>
      </c>
      <c r="I18" s="673"/>
      <c r="J18" s="673"/>
      <c r="K18" s="673"/>
      <c r="L18" s="673"/>
      <c r="M18" s="673"/>
      <c r="N18" s="673"/>
      <c r="O18" s="673"/>
      <c r="P18" s="673"/>
      <c r="Q18" s="673"/>
      <c r="R18" s="673"/>
      <c r="S18" s="673"/>
      <c r="T18" s="673"/>
      <c r="U18" s="673"/>
      <c r="V18" s="673"/>
      <c r="W18" s="673"/>
      <c r="X18" s="673"/>
      <c r="Y18" s="673"/>
      <c r="Z18" s="673"/>
      <c r="AA18" s="924"/>
      <c r="AB18" s="872" t="s">
        <v>10</v>
      </c>
      <c r="AC18" s="691"/>
    </row>
    <row r="19" spans="1:29" s="40" customFormat="1" ht="43.5" customHeight="1" x14ac:dyDescent="0.25">
      <c r="A19" s="677"/>
      <c r="B19" s="681"/>
      <c r="C19" s="919"/>
      <c r="D19" s="689"/>
      <c r="E19" s="689"/>
      <c r="F19" s="689"/>
      <c r="G19" s="922"/>
      <c r="H19" s="923" t="s">
        <v>11</v>
      </c>
      <c r="I19" s="673"/>
      <c r="J19" s="673"/>
      <c r="K19" s="924"/>
      <c r="L19" s="923" t="s">
        <v>12</v>
      </c>
      <c r="M19" s="673"/>
      <c r="N19" s="673"/>
      <c r="O19" s="924"/>
      <c r="P19" s="923" t="s">
        <v>13</v>
      </c>
      <c r="Q19" s="673"/>
      <c r="R19" s="673"/>
      <c r="S19" s="924"/>
      <c r="T19" s="923" t="s">
        <v>14</v>
      </c>
      <c r="U19" s="673"/>
      <c r="V19" s="673"/>
      <c r="W19" s="924"/>
      <c r="X19" s="923" t="s">
        <v>15</v>
      </c>
      <c r="Y19" s="673"/>
      <c r="Z19" s="673"/>
      <c r="AA19" s="924"/>
      <c r="AB19" s="872"/>
      <c r="AC19" s="691"/>
    </row>
    <row r="20" spans="1:29" s="40" customFormat="1" ht="72" x14ac:dyDescent="0.25">
      <c r="A20" s="678"/>
      <c r="B20" s="683"/>
      <c r="C20" s="920"/>
      <c r="D20" s="174" t="s">
        <v>34</v>
      </c>
      <c r="E20" s="122" t="s">
        <v>35</v>
      </c>
      <c r="F20" s="122" t="s">
        <v>36</v>
      </c>
      <c r="G20" s="175" t="s">
        <v>19</v>
      </c>
      <c r="H20" s="174" t="s">
        <v>37</v>
      </c>
      <c r="I20" s="122" t="s">
        <v>35</v>
      </c>
      <c r="J20" s="122" t="s">
        <v>36</v>
      </c>
      <c r="K20" s="175" t="s">
        <v>21</v>
      </c>
      <c r="L20" s="174" t="s">
        <v>37</v>
      </c>
      <c r="M20" s="122" t="s">
        <v>35</v>
      </c>
      <c r="N20" s="122" t="s">
        <v>36</v>
      </c>
      <c r="O20" s="175" t="s">
        <v>21</v>
      </c>
      <c r="P20" s="174" t="s">
        <v>37</v>
      </c>
      <c r="Q20" s="122" t="s">
        <v>35</v>
      </c>
      <c r="R20" s="122" t="s">
        <v>36</v>
      </c>
      <c r="S20" s="175" t="s">
        <v>21</v>
      </c>
      <c r="T20" s="174" t="s">
        <v>37</v>
      </c>
      <c r="U20" s="122" t="s">
        <v>35</v>
      </c>
      <c r="V20" s="122" t="s">
        <v>36</v>
      </c>
      <c r="W20" s="175" t="s">
        <v>21</v>
      </c>
      <c r="X20" s="174" t="s">
        <v>37</v>
      </c>
      <c r="Y20" s="122" t="s">
        <v>35</v>
      </c>
      <c r="Z20" s="122" t="s">
        <v>36</v>
      </c>
      <c r="AA20" s="175" t="s">
        <v>21</v>
      </c>
      <c r="AB20" s="872"/>
      <c r="AC20" s="691"/>
    </row>
    <row r="21" spans="1:29" s="40" customFormat="1" ht="28.5" customHeight="1" x14ac:dyDescent="0.25">
      <c r="A21" s="896" t="s">
        <v>22</v>
      </c>
      <c r="B21" s="869" t="s">
        <v>321</v>
      </c>
      <c r="C21" s="274" t="s">
        <v>24</v>
      </c>
      <c r="D21" s="275"/>
      <c r="E21" s="9"/>
      <c r="F21" s="9"/>
      <c r="G21" s="276"/>
      <c r="H21" s="275"/>
      <c r="I21" s="9"/>
      <c r="J21" s="9"/>
      <c r="K21" s="276"/>
      <c r="L21" s="275"/>
      <c r="M21" s="9"/>
      <c r="N21" s="9"/>
      <c r="O21" s="276"/>
      <c r="P21" s="275"/>
      <c r="Q21" s="9"/>
      <c r="R21" s="9"/>
      <c r="S21" s="276"/>
      <c r="T21" s="275"/>
      <c r="U21" s="9"/>
      <c r="V21" s="9"/>
      <c r="W21" s="276"/>
      <c r="X21" s="275"/>
      <c r="Y21" s="9"/>
      <c r="Z21" s="126"/>
      <c r="AA21" s="199"/>
      <c r="AB21" s="925"/>
      <c r="AC21" s="926"/>
    </row>
    <row r="22" spans="1:29" s="40" customFormat="1" ht="25.5" customHeight="1" x14ac:dyDescent="0.25">
      <c r="A22" s="897"/>
      <c r="B22" s="870"/>
      <c r="C22" s="274" t="s">
        <v>25</v>
      </c>
      <c r="D22" s="275"/>
      <c r="E22" s="9"/>
      <c r="F22" s="9"/>
      <c r="G22" s="276"/>
      <c r="H22" s="275"/>
      <c r="I22" s="9"/>
      <c r="J22" s="9"/>
      <c r="K22" s="276"/>
      <c r="L22" s="275"/>
      <c r="M22" s="9"/>
      <c r="N22" s="9"/>
      <c r="O22" s="276"/>
      <c r="P22" s="275"/>
      <c r="Q22" s="9"/>
      <c r="R22" s="9"/>
      <c r="S22" s="276"/>
      <c r="T22" s="275"/>
      <c r="U22" s="9"/>
      <c r="V22" s="9"/>
      <c r="W22" s="276"/>
      <c r="X22" s="275"/>
      <c r="Y22" s="9"/>
      <c r="Z22" s="126"/>
      <c r="AA22" s="199"/>
      <c r="AB22" s="925"/>
      <c r="AC22" s="926"/>
    </row>
    <row r="23" spans="1:29" s="40" customFormat="1" ht="179.25" customHeight="1" x14ac:dyDescent="0.25">
      <c r="A23" s="896" t="s">
        <v>39</v>
      </c>
      <c r="B23" s="898" t="s">
        <v>322</v>
      </c>
      <c r="C23" s="185" t="s">
        <v>24</v>
      </c>
      <c r="D23" s="277">
        <v>0</v>
      </c>
      <c r="E23" s="278">
        <v>0</v>
      </c>
      <c r="F23" s="279">
        <v>0</v>
      </c>
      <c r="G23" s="280">
        <v>0</v>
      </c>
      <c r="H23" s="281">
        <v>10</v>
      </c>
      <c r="I23" s="282">
        <v>10</v>
      </c>
      <c r="J23" s="281">
        <v>10</v>
      </c>
      <c r="K23" s="283">
        <v>10</v>
      </c>
      <c r="L23" s="284">
        <v>20</v>
      </c>
      <c r="M23" s="284">
        <v>20</v>
      </c>
      <c r="N23" s="284">
        <v>20</v>
      </c>
      <c r="O23" s="285">
        <v>20</v>
      </c>
      <c r="P23" s="284">
        <v>50</v>
      </c>
      <c r="Q23" s="284">
        <v>50</v>
      </c>
      <c r="R23" s="284">
        <v>50</v>
      </c>
      <c r="S23" s="283">
        <v>50</v>
      </c>
      <c r="T23" s="284">
        <v>60</v>
      </c>
      <c r="U23" s="284">
        <v>60</v>
      </c>
      <c r="V23" s="284">
        <v>60</v>
      </c>
      <c r="W23" s="285">
        <v>60</v>
      </c>
      <c r="X23" s="284">
        <v>65</v>
      </c>
      <c r="Y23" s="282">
        <v>65</v>
      </c>
      <c r="Z23" s="282">
        <v>65</v>
      </c>
      <c r="AA23" s="285">
        <v>65</v>
      </c>
      <c r="AB23" s="912" t="s">
        <v>323</v>
      </c>
      <c r="AC23" s="913"/>
    </row>
    <row r="24" spans="1:29" s="40" customFormat="1" ht="114" customHeight="1" x14ac:dyDescent="0.25">
      <c r="A24" s="897"/>
      <c r="B24" s="899"/>
      <c r="C24" s="176" t="s">
        <v>25</v>
      </c>
      <c r="D24" s="286"/>
      <c r="E24" s="287"/>
      <c r="F24" s="287"/>
      <c r="G24" s="288"/>
      <c r="H24" s="289">
        <v>19</v>
      </c>
      <c r="I24" s="290">
        <v>19</v>
      </c>
      <c r="J24" s="290">
        <v>19</v>
      </c>
      <c r="K24" s="291">
        <v>19</v>
      </c>
      <c r="L24" s="292"/>
      <c r="M24" s="24"/>
      <c r="N24" s="24"/>
      <c r="O24" s="293"/>
      <c r="P24" s="292"/>
      <c r="Q24" s="24"/>
      <c r="R24" s="24"/>
      <c r="S24" s="293"/>
      <c r="T24" s="292"/>
      <c r="U24" s="24"/>
      <c r="V24" s="24"/>
      <c r="W24" s="293"/>
      <c r="X24" s="292"/>
      <c r="Y24" s="24"/>
      <c r="Z24" s="24"/>
      <c r="AA24" s="293"/>
      <c r="AB24" s="914"/>
      <c r="AC24" s="915"/>
    </row>
    <row r="25" spans="1:29" s="40" customFormat="1" ht="30.75" customHeight="1" x14ac:dyDescent="0.25">
      <c r="A25" s="900" t="s">
        <v>41</v>
      </c>
      <c r="B25" s="863" t="s">
        <v>324</v>
      </c>
      <c r="C25" s="185" t="s">
        <v>24</v>
      </c>
      <c r="D25" s="277">
        <v>0</v>
      </c>
      <c r="E25" s="278">
        <v>0</v>
      </c>
      <c r="F25" s="279">
        <v>0</v>
      </c>
      <c r="G25" s="280">
        <v>0</v>
      </c>
      <c r="H25" s="281">
        <v>6</v>
      </c>
      <c r="I25" s="282">
        <v>6</v>
      </c>
      <c r="J25" s="281">
        <v>6</v>
      </c>
      <c r="K25" s="283">
        <v>6</v>
      </c>
      <c r="L25" s="284">
        <v>10</v>
      </c>
      <c r="M25" s="284">
        <v>10</v>
      </c>
      <c r="N25" s="284">
        <v>10</v>
      </c>
      <c r="O25" s="283">
        <v>10</v>
      </c>
      <c r="P25" s="284">
        <v>15</v>
      </c>
      <c r="Q25" s="284">
        <v>15</v>
      </c>
      <c r="R25" s="284">
        <v>15</v>
      </c>
      <c r="S25" s="283">
        <v>15</v>
      </c>
      <c r="T25" s="284">
        <v>16</v>
      </c>
      <c r="U25" s="284">
        <v>16</v>
      </c>
      <c r="V25" s="284">
        <v>16</v>
      </c>
      <c r="W25" s="285">
        <v>16</v>
      </c>
      <c r="X25" s="284">
        <v>17</v>
      </c>
      <c r="Y25" s="282">
        <v>17</v>
      </c>
      <c r="Z25" s="282">
        <v>17</v>
      </c>
      <c r="AA25" s="285">
        <v>17</v>
      </c>
      <c r="AB25" s="901" t="s">
        <v>325</v>
      </c>
      <c r="AC25" s="902"/>
    </row>
    <row r="26" spans="1:29" s="40" customFormat="1" ht="34.5" customHeight="1" x14ac:dyDescent="0.25">
      <c r="A26" s="900"/>
      <c r="B26" s="863"/>
      <c r="C26" s="176" t="s">
        <v>25</v>
      </c>
      <c r="D26" s="286"/>
      <c r="E26" s="287"/>
      <c r="F26" s="287"/>
      <c r="G26" s="288"/>
      <c r="H26" s="289">
        <v>4</v>
      </c>
      <c r="I26" s="290">
        <v>4</v>
      </c>
      <c r="J26" s="290">
        <v>4</v>
      </c>
      <c r="K26" s="291">
        <v>4</v>
      </c>
      <c r="L26" s="292"/>
      <c r="M26" s="24"/>
      <c r="N26" s="24"/>
      <c r="O26" s="293"/>
      <c r="P26" s="292"/>
      <c r="Q26" s="24"/>
      <c r="R26" s="24"/>
      <c r="S26" s="293"/>
      <c r="T26" s="292"/>
      <c r="U26" s="24"/>
      <c r="V26" s="24"/>
      <c r="W26" s="293"/>
      <c r="X26" s="292"/>
      <c r="Y26" s="24"/>
      <c r="Z26" s="24"/>
      <c r="AA26" s="293"/>
      <c r="AB26" s="903"/>
      <c r="AC26" s="904"/>
    </row>
    <row r="27" spans="1:29" s="40" customFormat="1" ht="42.75" customHeight="1" x14ac:dyDescent="0.25">
      <c r="A27" s="900" t="s">
        <v>164</v>
      </c>
      <c r="B27" s="863" t="s">
        <v>326</v>
      </c>
      <c r="C27" s="185" t="s">
        <v>24</v>
      </c>
      <c r="D27" s="277">
        <v>0</v>
      </c>
      <c r="E27" s="279">
        <v>0</v>
      </c>
      <c r="F27" s="279">
        <v>0</v>
      </c>
      <c r="G27" s="280">
        <v>0</v>
      </c>
      <c r="H27" s="281">
        <v>460</v>
      </c>
      <c r="I27" s="282">
        <v>460</v>
      </c>
      <c r="J27" s="281">
        <v>460</v>
      </c>
      <c r="K27" s="283">
        <v>460</v>
      </c>
      <c r="L27" s="281">
        <v>500</v>
      </c>
      <c r="M27" s="282">
        <v>500</v>
      </c>
      <c r="N27" s="282">
        <v>500</v>
      </c>
      <c r="O27" s="285">
        <v>500</v>
      </c>
      <c r="P27" s="295">
        <v>600</v>
      </c>
      <c r="Q27" s="281">
        <v>600</v>
      </c>
      <c r="R27" s="296">
        <v>600</v>
      </c>
      <c r="S27" s="283">
        <v>600</v>
      </c>
      <c r="T27" s="281">
        <v>650</v>
      </c>
      <c r="U27" s="296">
        <v>650</v>
      </c>
      <c r="V27" s="282">
        <v>650</v>
      </c>
      <c r="W27" s="285">
        <v>650</v>
      </c>
      <c r="X27" s="281">
        <v>700</v>
      </c>
      <c r="Y27" s="296">
        <v>700</v>
      </c>
      <c r="Z27" s="296">
        <v>700</v>
      </c>
      <c r="AA27" s="283">
        <v>700</v>
      </c>
      <c r="AB27" s="905"/>
      <c r="AC27" s="906"/>
    </row>
    <row r="28" spans="1:29" s="40" customFormat="1" ht="39.75" customHeight="1" x14ac:dyDescent="0.25">
      <c r="A28" s="900"/>
      <c r="B28" s="863"/>
      <c r="C28" s="176" t="s">
        <v>25</v>
      </c>
      <c r="D28" s="297"/>
      <c r="E28" s="298"/>
      <c r="F28" s="298"/>
      <c r="G28" s="299"/>
      <c r="H28" s="289">
        <v>601</v>
      </c>
      <c r="I28" s="290">
        <v>601</v>
      </c>
      <c r="J28" s="290">
        <v>601</v>
      </c>
      <c r="K28" s="291">
        <v>601</v>
      </c>
      <c r="L28" s="292"/>
      <c r="M28" s="24"/>
      <c r="N28" s="24"/>
      <c r="O28" s="293"/>
      <c r="P28" s="292"/>
      <c r="Q28" s="24"/>
      <c r="R28" s="24"/>
      <c r="S28" s="293"/>
      <c r="T28" s="292"/>
      <c r="U28" s="24"/>
      <c r="V28" s="24"/>
      <c r="W28" s="24"/>
      <c r="X28" s="24"/>
      <c r="Y28" s="24"/>
      <c r="Z28" s="24"/>
      <c r="AA28" s="293"/>
      <c r="AB28" s="907"/>
      <c r="AC28" s="908"/>
    </row>
    <row r="29" spans="1:29" s="40" customFormat="1" ht="30" customHeight="1" x14ac:dyDescent="0.25">
      <c r="A29" s="900" t="s">
        <v>166</v>
      </c>
      <c r="B29" s="909" t="s">
        <v>327</v>
      </c>
      <c r="C29" s="274" t="s">
        <v>24</v>
      </c>
      <c r="D29" s="910" t="s">
        <v>328</v>
      </c>
      <c r="E29" s="910"/>
      <c r="F29" s="910"/>
      <c r="G29" s="910"/>
      <c r="H29" s="910"/>
      <c r="I29" s="910"/>
      <c r="J29" s="910"/>
      <c r="K29" s="910"/>
      <c r="L29" s="910"/>
      <c r="M29" s="910"/>
      <c r="N29" s="910"/>
      <c r="O29" s="910"/>
      <c r="P29" s="910"/>
      <c r="Q29" s="910"/>
      <c r="R29" s="910"/>
      <c r="S29" s="910"/>
      <c r="T29" s="910"/>
      <c r="U29" s="910"/>
      <c r="V29" s="910"/>
      <c r="W29" s="910"/>
      <c r="X29" s="910"/>
      <c r="Y29" s="910"/>
      <c r="Z29" s="910"/>
      <c r="AA29" s="911"/>
      <c r="AB29" s="300"/>
      <c r="AC29" s="301"/>
    </row>
    <row r="30" spans="1:29" s="40" customFormat="1" ht="27" customHeight="1" x14ac:dyDescent="0.25">
      <c r="A30" s="900"/>
      <c r="B30" s="909"/>
      <c r="C30" s="302" t="s">
        <v>25</v>
      </c>
      <c r="D30" s="303"/>
      <c r="E30" s="126"/>
      <c r="F30" s="126"/>
      <c r="G30" s="126"/>
      <c r="H30" s="125"/>
      <c r="I30" s="125"/>
      <c r="J30" s="125"/>
      <c r="K30" s="125"/>
      <c r="L30" s="125"/>
      <c r="M30" s="125"/>
      <c r="N30" s="125"/>
      <c r="O30" s="125"/>
      <c r="P30" s="125"/>
      <c r="Q30" s="125"/>
      <c r="R30" s="125"/>
      <c r="S30" s="125"/>
      <c r="T30" s="125"/>
      <c r="U30" s="125"/>
      <c r="V30" s="125"/>
      <c r="W30" s="125"/>
      <c r="X30" s="125"/>
      <c r="Y30" s="125"/>
      <c r="Z30" s="125"/>
      <c r="AA30" s="304"/>
      <c r="AB30" s="300"/>
      <c r="AC30" s="301"/>
    </row>
    <row r="31" spans="1:29" s="40" customFormat="1" x14ac:dyDescent="0.25">
      <c r="A31" s="155"/>
      <c r="B31" s="155"/>
      <c r="C31" s="17"/>
      <c r="D31" s="18"/>
      <c r="E31" s="18"/>
      <c r="F31" s="18"/>
      <c r="G31" s="18"/>
      <c r="H31" s="153"/>
      <c r="I31" s="153"/>
      <c r="J31" s="153"/>
      <c r="K31" s="153"/>
      <c r="L31" s="153"/>
      <c r="M31" s="153"/>
      <c r="N31" s="153"/>
      <c r="O31" s="153"/>
      <c r="P31" s="153"/>
      <c r="Q31" s="153"/>
      <c r="R31" s="153"/>
      <c r="S31" s="153"/>
      <c r="T31" s="153"/>
      <c r="U31" s="153"/>
      <c r="V31" s="153"/>
      <c r="W31" s="153"/>
      <c r="X31" s="153"/>
      <c r="Y31" s="153"/>
      <c r="Z31" s="153"/>
      <c r="AA31" s="153"/>
      <c r="AB31" s="305"/>
      <c r="AC31" s="305"/>
    </row>
    <row r="32" spans="1:29" s="40" customFormat="1" x14ac:dyDescent="0.25">
      <c r="A32" s="155"/>
      <c r="B32" s="155"/>
      <c r="C32" s="17"/>
      <c r="D32" s="18"/>
      <c r="E32" s="18"/>
      <c r="F32" s="18"/>
      <c r="G32" s="18"/>
      <c r="H32" s="153"/>
      <c r="I32" s="153"/>
      <c r="J32" s="153"/>
      <c r="K32" s="153"/>
      <c r="L32" s="153"/>
      <c r="M32" s="153"/>
      <c r="N32" s="153"/>
      <c r="O32" s="153"/>
      <c r="P32" s="153"/>
      <c r="Q32" s="153"/>
      <c r="R32" s="153"/>
      <c r="S32" s="153"/>
      <c r="T32" s="153"/>
      <c r="U32" s="153"/>
      <c r="V32" s="153"/>
      <c r="W32" s="153"/>
      <c r="X32" s="153"/>
      <c r="Y32" s="153"/>
      <c r="Z32" s="153"/>
      <c r="AA32" s="153"/>
      <c r="AB32" s="305"/>
      <c r="AC32" s="305"/>
    </row>
    <row r="33" spans="1:29" s="40" customFormat="1" x14ac:dyDescent="0.25">
      <c r="A33" s="155"/>
      <c r="B33" s="155"/>
      <c r="C33" s="17"/>
      <c r="D33" s="18"/>
      <c r="E33" s="18"/>
      <c r="F33" s="18"/>
      <c r="G33" s="18"/>
      <c r="H33" s="153"/>
      <c r="I33" s="153"/>
      <c r="J33" s="153"/>
      <c r="K33" s="153"/>
      <c r="L33" s="153"/>
      <c r="M33" s="153"/>
      <c r="N33" s="153"/>
      <c r="O33" s="153"/>
      <c r="P33" s="153"/>
      <c r="Q33" s="153"/>
      <c r="R33" s="153"/>
      <c r="S33" s="153"/>
      <c r="T33" s="153"/>
      <c r="U33" s="153"/>
      <c r="V33" s="153"/>
      <c r="W33" s="153"/>
      <c r="X33" s="153"/>
      <c r="Y33" s="153"/>
      <c r="Z33" s="153"/>
      <c r="AA33" s="153"/>
      <c r="AB33" s="305"/>
      <c r="AC33" s="305"/>
    </row>
    <row r="34" spans="1:29" s="40" customFormat="1" x14ac:dyDescent="0.25">
      <c r="A34" s="121"/>
      <c r="B34" s="121" t="s">
        <v>43</v>
      </c>
      <c r="C34" s="121"/>
    </row>
    <row r="35" spans="1:29" s="40" customFormat="1" x14ac:dyDescent="0.25">
      <c r="A35" s="217" t="s">
        <v>44</v>
      </c>
      <c r="B35" s="668" t="s">
        <v>45</v>
      </c>
      <c r="C35" s="668"/>
      <c r="D35" s="668"/>
      <c r="E35" s="668"/>
      <c r="F35" s="668"/>
      <c r="G35" s="668"/>
      <c r="H35" s="668"/>
      <c r="I35" s="668"/>
      <c r="J35" s="668"/>
      <c r="K35" s="668"/>
      <c r="L35" s="668"/>
      <c r="M35" s="668"/>
      <c r="N35" s="668"/>
      <c r="O35" s="668"/>
      <c r="P35" s="668"/>
      <c r="Q35" s="668"/>
      <c r="R35" s="668"/>
      <c r="S35" s="668"/>
    </row>
    <row r="36" spans="1:29" s="40" customFormat="1" x14ac:dyDescent="0.25">
      <c r="A36" s="217" t="s">
        <v>46</v>
      </c>
      <c r="B36" s="668" t="s">
        <v>47</v>
      </c>
      <c r="C36" s="668"/>
      <c r="D36" s="668"/>
      <c r="E36" s="668"/>
      <c r="F36" s="668"/>
      <c r="G36" s="668"/>
      <c r="H36" s="668"/>
      <c r="I36" s="668"/>
      <c r="J36" s="668"/>
      <c r="K36" s="668"/>
      <c r="L36" s="668"/>
      <c r="M36" s="668"/>
      <c r="N36" s="668"/>
      <c r="O36" s="668"/>
      <c r="P36" s="668"/>
      <c r="Q36" s="668"/>
      <c r="R36" s="668"/>
      <c r="S36" s="668"/>
    </row>
    <row r="37" spans="1:29" s="40" customFormat="1" x14ac:dyDescent="0.25">
      <c r="B37" s="668" t="s">
        <v>48</v>
      </c>
      <c r="C37" s="668"/>
      <c r="D37" s="668"/>
      <c r="E37" s="668"/>
      <c r="F37" s="668"/>
      <c r="G37" s="668"/>
      <c r="H37" s="668"/>
      <c r="I37" s="668"/>
      <c r="J37" s="668"/>
      <c r="K37" s="668"/>
      <c r="L37" s="668"/>
      <c r="M37" s="668"/>
      <c r="N37" s="668"/>
      <c r="O37" s="668"/>
      <c r="P37" s="668"/>
      <c r="Q37" s="668"/>
      <c r="R37" s="668"/>
      <c r="S37" s="668"/>
    </row>
    <row r="38" spans="1:29" s="40" customFormat="1" x14ac:dyDescent="0.25">
      <c r="B38" s="668" t="s">
        <v>49</v>
      </c>
      <c r="C38" s="668"/>
      <c r="D38" s="668"/>
      <c r="E38" s="668"/>
      <c r="F38" s="668"/>
      <c r="G38" s="668"/>
      <c r="H38" s="668"/>
      <c r="I38" s="668"/>
      <c r="J38" s="668"/>
      <c r="K38" s="668"/>
      <c r="L38" s="668"/>
      <c r="M38" s="668"/>
      <c r="N38" s="668"/>
      <c r="O38" s="668"/>
      <c r="P38" s="668"/>
      <c r="Q38" s="668"/>
      <c r="R38" s="668"/>
      <c r="S38" s="668"/>
    </row>
    <row r="39" spans="1:29" s="40" customFormat="1" x14ac:dyDescent="0.25">
      <c r="B39" s="668" t="s">
        <v>50</v>
      </c>
      <c r="C39" s="668"/>
      <c r="D39" s="668"/>
      <c r="E39" s="668"/>
      <c r="F39" s="668"/>
      <c r="G39" s="668"/>
      <c r="H39" s="668"/>
      <c r="I39" s="668"/>
      <c r="J39" s="668"/>
      <c r="K39" s="668"/>
      <c r="L39" s="668"/>
      <c r="M39" s="668"/>
      <c r="N39" s="668"/>
      <c r="O39" s="668"/>
      <c r="P39" s="668"/>
      <c r="Q39" s="668"/>
      <c r="R39" s="668"/>
      <c r="S39" s="668"/>
    </row>
    <row r="40" spans="1:29" s="40" customFormat="1" x14ac:dyDescent="0.25">
      <c r="B40" s="668" t="s">
        <v>51</v>
      </c>
      <c r="C40" s="668"/>
      <c r="D40" s="668"/>
      <c r="E40" s="668"/>
      <c r="F40" s="668"/>
      <c r="G40" s="668"/>
      <c r="H40" s="668"/>
      <c r="I40" s="668"/>
      <c r="J40" s="668"/>
      <c r="K40" s="668"/>
      <c r="L40" s="668"/>
      <c r="M40" s="668"/>
      <c r="N40" s="668"/>
      <c r="O40" s="668"/>
      <c r="P40" s="668"/>
      <c r="Q40" s="668"/>
      <c r="R40" s="668"/>
      <c r="S40" s="668"/>
    </row>
    <row r="41" spans="1:29" s="40" customFormat="1" x14ac:dyDescent="0.25">
      <c r="B41" s="668" t="s">
        <v>52</v>
      </c>
      <c r="C41" s="668"/>
      <c r="D41" s="668"/>
      <c r="E41" s="668"/>
      <c r="F41" s="668"/>
      <c r="G41" s="668"/>
      <c r="H41" s="668"/>
      <c r="I41" s="668"/>
      <c r="J41" s="668"/>
      <c r="K41" s="668"/>
      <c r="L41" s="668"/>
      <c r="M41" s="668"/>
      <c r="N41" s="668"/>
      <c r="O41" s="668"/>
      <c r="P41" s="668"/>
      <c r="Q41" s="668"/>
      <c r="R41" s="668"/>
      <c r="S41" s="668"/>
    </row>
    <row r="42" spans="1:29" s="40" customFormat="1" x14ac:dyDescent="0.25">
      <c r="B42" s="306"/>
      <c r="C42" s="306"/>
    </row>
    <row r="43" spans="1:29" s="40" customFormat="1" ht="115.5" customHeight="1" x14ac:dyDescent="0.25">
      <c r="B43" s="895" t="s">
        <v>329</v>
      </c>
      <c r="C43" s="895"/>
      <c r="D43" s="895"/>
      <c r="E43" s="895"/>
      <c r="F43" s="895"/>
      <c r="G43" s="895"/>
      <c r="H43" s="895"/>
      <c r="I43" s="895"/>
      <c r="J43" s="895"/>
      <c r="K43" s="895"/>
      <c r="L43" s="895"/>
      <c r="M43" s="895"/>
      <c r="N43" s="895"/>
      <c r="O43" s="895"/>
      <c r="P43" s="895"/>
      <c r="Q43" s="895"/>
      <c r="R43" s="895"/>
    </row>
  </sheetData>
  <mergeCells count="59">
    <mergeCell ref="A8:AC8"/>
    <mergeCell ref="V1:AC1"/>
    <mergeCell ref="A2:F2"/>
    <mergeCell ref="G2:S2"/>
    <mergeCell ref="L4:V4"/>
    <mergeCell ref="A6:AC6"/>
    <mergeCell ref="A9:A11"/>
    <mergeCell ref="B9:C11"/>
    <mergeCell ref="D9:G10"/>
    <mergeCell ref="H9:AA9"/>
    <mergeCell ref="AB9:AC11"/>
    <mergeCell ref="H10:K10"/>
    <mergeCell ref="L10:O10"/>
    <mergeCell ref="P10:S10"/>
    <mergeCell ref="T10:W10"/>
    <mergeCell ref="X10:AA10"/>
    <mergeCell ref="A12:A13"/>
    <mergeCell ref="B12:B13"/>
    <mergeCell ref="AB12:AC12"/>
    <mergeCell ref="AB13:AC13"/>
    <mergeCell ref="A14:A15"/>
    <mergeCell ref="B14:B15"/>
    <mergeCell ref="AB14:AC14"/>
    <mergeCell ref="AB15:AC15"/>
    <mergeCell ref="AB23:AC24"/>
    <mergeCell ref="A16:AC17"/>
    <mergeCell ref="A18:A20"/>
    <mergeCell ref="B18:C20"/>
    <mergeCell ref="D18:G19"/>
    <mergeCell ref="H18:AA18"/>
    <mergeCell ref="AB18:AC20"/>
    <mergeCell ref="H19:K19"/>
    <mergeCell ref="L19:O19"/>
    <mergeCell ref="P19:S19"/>
    <mergeCell ref="T19:W19"/>
    <mergeCell ref="X19:AA19"/>
    <mergeCell ref="A21:A22"/>
    <mergeCell ref="B21:B22"/>
    <mergeCell ref="AB21:AC21"/>
    <mergeCell ref="AB22:AC22"/>
    <mergeCell ref="AB25:AC26"/>
    <mergeCell ref="A27:A28"/>
    <mergeCell ref="B27:B28"/>
    <mergeCell ref="AB27:AC28"/>
    <mergeCell ref="A29:A30"/>
    <mergeCell ref="B29:B30"/>
    <mergeCell ref="D29:AA29"/>
    <mergeCell ref="B41:S41"/>
    <mergeCell ref="B43:R43"/>
    <mergeCell ref="A23:A24"/>
    <mergeCell ref="B23:B24"/>
    <mergeCell ref="B38:S38"/>
    <mergeCell ref="B39:S39"/>
    <mergeCell ref="B40:S40"/>
    <mergeCell ref="B37:S37"/>
    <mergeCell ref="A25:A26"/>
    <mergeCell ref="B25:B26"/>
    <mergeCell ref="B35:S35"/>
    <mergeCell ref="B36:S36"/>
  </mergeCells>
  <pageMargins left="0.7" right="0.7" top="0.75" bottom="0.75" header="0.3" footer="0.3"/>
  <pageSetup paperSize="9" scale="28" orientation="portrait"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5"/>
  <sheetViews>
    <sheetView view="pageBreakPreview" topLeftCell="A4" zoomScale="60" zoomScaleNormal="100" workbookViewId="0">
      <selection activeCell="AB25" sqref="AB25:AC26"/>
    </sheetView>
  </sheetViews>
  <sheetFormatPr defaultRowHeight="15" x14ac:dyDescent="0.25"/>
  <cols>
    <col min="2" max="2" width="19" customWidth="1"/>
    <col min="28" max="28" width="15.42578125" customWidth="1"/>
    <col min="29" max="29" width="54.5703125" customWidth="1"/>
  </cols>
  <sheetData>
    <row r="1" spans="1:29" s="40" customFormat="1" ht="37.5" customHeight="1" x14ac:dyDescent="0.25">
      <c r="V1" s="697"/>
      <c r="W1" s="697"/>
      <c r="X1" s="697"/>
      <c r="Y1" s="697"/>
      <c r="Z1" s="697"/>
      <c r="AA1" s="697"/>
      <c r="AB1" s="697"/>
      <c r="AC1" s="697"/>
    </row>
    <row r="2" spans="1:29" s="170" customFormat="1" ht="40.5" customHeight="1" x14ac:dyDescent="0.3">
      <c r="A2" s="931" t="s">
        <v>1</v>
      </c>
      <c r="B2" s="931"/>
      <c r="C2" s="931"/>
      <c r="D2" s="931"/>
      <c r="E2" s="931"/>
      <c r="F2" s="931"/>
      <c r="G2" s="969" t="s">
        <v>295</v>
      </c>
      <c r="H2" s="969"/>
      <c r="I2" s="969"/>
      <c r="J2" s="969"/>
      <c r="K2" s="969"/>
      <c r="L2" s="969"/>
      <c r="M2" s="969"/>
      <c r="N2" s="969"/>
      <c r="O2" s="969"/>
      <c r="P2" s="969"/>
      <c r="Q2" s="969"/>
      <c r="R2" s="969"/>
      <c r="S2" s="969"/>
    </row>
    <row r="3" spans="1:29" s="170" customFormat="1" ht="24.75" customHeight="1" x14ac:dyDescent="0.3">
      <c r="A3" s="171"/>
      <c r="B3" s="171"/>
      <c r="C3" s="171"/>
      <c r="D3" s="171"/>
      <c r="E3" s="171"/>
      <c r="F3" s="171"/>
      <c r="G3" s="172"/>
      <c r="H3" s="172"/>
      <c r="I3" s="172"/>
      <c r="J3" s="172"/>
      <c r="K3" s="172"/>
      <c r="L3" s="172"/>
      <c r="M3" s="172"/>
      <c r="N3" s="172"/>
      <c r="O3" s="172"/>
      <c r="P3" s="172"/>
      <c r="Q3" s="172"/>
      <c r="R3" s="172"/>
      <c r="S3" s="172"/>
    </row>
    <row r="4" spans="1:29" s="40" customFormat="1" ht="15.75" x14ac:dyDescent="0.25">
      <c r="L4" s="933" t="s">
        <v>3</v>
      </c>
      <c r="M4" s="933"/>
      <c r="N4" s="933"/>
      <c r="O4" s="933"/>
      <c r="P4" s="933"/>
      <c r="Q4" s="933"/>
      <c r="R4" s="933"/>
      <c r="S4" s="933"/>
      <c r="T4" s="933"/>
      <c r="U4" s="933"/>
      <c r="V4" s="933"/>
      <c r="W4" s="173"/>
      <c r="X4" s="173"/>
      <c r="Y4" s="173"/>
      <c r="Z4" s="173"/>
      <c r="AA4" s="173"/>
    </row>
    <row r="5" spans="1:29" s="170" customFormat="1" ht="24.75" customHeight="1" x14ac:dyDescent="0.3">
      <c r="A5" s="171"/>
      <c r="B5" s="171"/>
      <c r="C5" s="171"/>
      <c r="D5" s="171"/>
      <c r="E5" s="171"/>
      <c r="F5" s="171"/>
      <c r="G5" s="172"/>
      <c r="H5" s="172"/>
      <c r="I5" s="172"/>
      <c r="J5" s="172"/>
      <c r="K5" s="172"/>
      <c r="L5" s="172"/>
      <c r="M5" s="172"/>
      <c r="N5" s="172"/>
      <c r="O5" s="172"/>
      <c r="P5" s="172"/>
      <c r="Q5" s="172"/>
      <c r="R5" s="172"/>
      <c r="S5" s="172"/>
    </row>
    <row r="6" spans="1:29" s="170" customFormat="1" ht="24.75" customHeight="1" x14ac:dyDescent="0.3">
      <c r="A6" s="934" t="s">
        <v>4</v>
      </c>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row>
    <row r="7" spans="1:29" s="170" customFormat="1" ht="24.75" customHeight="1" x14ac:dyDescent="0.3">
      <c r="A7" s="171"/>
      <c r="B7" s="171"/>
      <c r="C7" s="171"/>
      <c r="D7" s="171"/>
      <c r="E7" s="171"/>
      <c r="F7" s="171"/>
      <c r="G7" s="172"/>
      <c r="H7" s="172"/>
      <c r="I7" s="172"/>
      <c r="J7" s="172"/>
      <c r="K7" s="172"/>
      <c r="L7" s="172"/>
      <c r="M7" s="172"/>
      <c r="N7" s="172"/>
      <c r="O7" s="172"/>
      <c r="P7" s="172"/>
      <c r="Q7" s="172"/>
      <c r="R7" s="172"/>
      <c r="S7" s="172"/>
    </row>
    <row r="8" spans="1:29" s="170" customFormat="1" ht="24.75" customHeight="1" x14ac:dyDescent="0.3">
      <c r="A8" s="930" t="s">
        <v>5</v>
      </c>
      <c r="B8" s="930"/>
      <c r="C8" s="930"/>
      <c r="D8" s="930"/>
      <c r="E8" s="930"/>
      <c r="F8" s="930"/>
      <c r="G8" s="930"/>
      <c r="H8" s="930"/>
      <c r="I8" s="930"/>
      <c r="J8" s="930"/>
      <c r="K8" s="930"/>
      <c r="L8" s="930"/>
      <c r="M8" s="930"/>
      <c r="N8" s="930"/>
      <c r="O8" s="930"/>
      <c r="P8" s="930"/>
      <c r="Q8" s="930"/>
      <c r="R8" s="930"/>
      <c r="S8" s="930"/>
      <c r="T8" s="930"/>
      <c r="U8" s="930"/>
      <c r="V8" s="930"/>
      <c r="W8" s="930"/>
      <c r="X8" s="930"/>
      <c r="Y8" s="930"/>
      <c r="Z8" s="930"/>
      <c r="AA8" s="930"/>
      <c r="AB8" s="930"/>
      <c r="AC8" s="930"/>
    </row>
    <row r="9" spans="1:29" s="40" customFormat="1" ht="30.75" customHeight="1" x14ac:dyDescent="0.25">
      <c r="A9" s="951" t="s">
        <v>6</v>
      </c>
      <c r="B9" s="954" t="s">
        <v>698</v>
      </c>
      <c r="C9" s="955"/>
      <c r="D9" s="960" t="s">
        <v>699</v>
      </c>
      <c r="E9" s="960"/>
      <c r="F9" s="960"/>
      <c r="G9" s="961"/>
      <c r="H9" s="964" t="s">
        <v>9</v>
      </c>
      <c r="I9" s="965"/>
      <c r="J9" s="965"/>
      <c r="K9" s="965"/>
      <c r="L9" s="965"/>
      <c r="M9" s="965"/>
      <c r="N9" s="965"/>
      <c r="O9" s="965"/>
      <c r="P9" s="965"/>
      <c r="Q9" s="965"/>
      <c r="R9" s="965"/>
      <c r="S9" s="965"/>
      <c r="T9" s="965"/>
      <c r="U9" s="965"/>
      <c r="V9" s="965"/>
      <c r="W9" s="965"/>
      <c r="X9" s="965"/>
      <c r="Y9" s="965"/>
      <c r="Z9" s="965"/>
      <c r="AA9" s="966"/>
      <c r="AB9" s="967" t="s">
        <v>10</v>
      </c>
      <c r="AC9" s="968"/>
    </row>
    <row r="10" spans="1:29" s="40" customFormat="1" ht="44.25" customHeight="1" x14ac:dyDescent="0.25">
      <c r="A10" s="952"/>
      <c r="B10" s="956"/>
      <c r="C10" s="957"/>
      <c r="D10" s="962"/>
      <c r="E10" s="962"/>
      <c r="F10" s="962"/>
      <c r="G10" s="963"/>
      <c r="H10" s="964" t="s">
        <v>11</v>
      </c>
      <c r="I10" s="965"/>
      <c r="J10" s="965"/>
      <c r="K10" s="966"/>
      <c r="L10" s="964" t="s">
        <v>12</v>
      </c>
      <c r="M10" s="965"/>
      <c r="N10" s="965"/>
      <c r="O10" s="966"/>
      <c r="P10" s="964" t="s">
        <v>13</v>
      </c>
      <c r="Q10" s="965"/>
      <c r="R10" s="965"/>
      <c r="S10" s="966"/>
      <c r="T10" s="964" t="s">
        <v>14</v>
      </c>
      <c r="U10" s="965"/>
      <c r="V10" s="965"/>
      <c r="W10" s="966"/>
      <c r="X10" s="964" t="s">
        <v>15</v>
      </c>
      <c r="Y10" s="965"/>
      <c r="Z10" s="965"/>
      <c r="AA10" s="966"/>
      <c r="AB10" s="967"/>
      <c r="AC10" s="968"/>
    </row>
    <row r="11" spans="1:29" s="40" customFormat="1" ht="75.75" customHeight="1" x14ac:dyDescent="0.25">
      <c r="A11" s="953"/>
      <c r="B11" s="958"/>
      <c r="C11" s="959"/>
      <c r="D11" s="547" t="s">
        <v>16</v>
      </c>
      <c r="E11" s="548" t="s">
        <v>17</v>
      </c>
      <c r="F11" s="548" t="s">
        <v>700</v>
      </c>
      <c r="G11" s="549" t="s">
        <v>701</v>
      </c>
      <c r="H11" s="547" t="s">
        <v>16</v>
      </c>
      <c r="I11" s="548" t="s">
        <v>17</v>
      </c>
      <c r="J11" s="548" t="s">
        <v>20</v>
      </c>
      <c r="K11" s="549" t="s">
        <v>21</v>
      </c>
      <c r="L11" s="547" t="s">
        <v>16</v>
      </c>
      <c r="M11" s="548" t="s">
        <v>17</v>
      </c>
      <c r="N11" s="548" t="s">
        <v>20</v>
      </c>
      <c r="O11" s="549" t="s">
        <v>21</v>
      </c>
      <c r="P11" s="547" t="s">
        <v>16</v>
      </c>
      <c r="Q11" s="548" t="s">
        <v>17</v>
      </c>
      <c r="R11" s="548" t="s">
        <v>20</v>
      </c>
      <c r="S11" s="549" t="s">
        <v>21</v>
      </c>
      <c r="T11" s="547" t="s">
        <v>16</v>
      </c>
      <c r="U11" s="548" t="s">
        <v>17</v>
      </c>
      <c r="V11" s="548" t="s">
        <v>20</v>
      </c>
      <c r="W11" s="549" t="s">
        <v>21</v>
      </c>
      <c r="X11" s="547" t="s">
        <v>16</v>
      </c>
      <c r="Y11" s="548" t="s">
        <v>17</v>
      </c>
      <c r="Z11" s="548" t="s">
        <v>20</v>
      </c>
      <c r="AA11" s="549" t="s">
        <v>21</v>
      </c>
      <c r="AB11" s="967"/>
      <c r="AC11" s="968"/>
    </row>
    <row r="12" spans="1:29" s="40" customFormat="1" ht="71.25" customHeight="1" x14ac:dyDescent="0.25">
      <c r="A12" s="693" t="s">
        <v>22</v>
      </c>
      <c r="B12" s="945" t="s">
        <v>296</v>
      </c>
      <c r="C12" s="246" t="s">
        <v>24</v>
      </c>
      <c r="D12" s="550">
        <v>0</v>
      </c>
      <c r="E12" s="551">
        <v>0</v>
      </c>
      <c r="F12" s="552">
        <v>0</v>
      </c>
      <c r="G12" s="553">
        <v>0</v>
      </c>
      <c r="H12" s="568">
        <v>1500</v>
      </c>
      <c r="I12" s="569">
        <v>11500</v>
      </c>
      <c r="J12" s="569">
        <v>1500</v>
      </c>
      <c r="K12" s="570">
        <v>11500</v>
      </c>
      <c r="L12" s="554">
        <v>2500</v>
      </c>
      <c r="M12" s="551">
        <v>11500</v>
      </c>
      <c r="N12" s="551">
        <v>2500</v>
      </c>
      <c r="O12" s="555">
        <v>11500</v>
      </c>
      <c r="P12" s="556">
        <v>5000</v>
      </c>
      <c r="Q12" s="551">
        <v>12000</v>
      </c>
      <c r="R12" s="557">
        <v>5000</v>
      </c>
      <c r="S12" s="558">
        <v>12000</v>
      </c>
      <c r="T12" s="554">
        <v>6000</v>
      </c>
      <c r="U12" s="551">
        <v>12000</v>
      </c>
      <c r="V12" s="551">
        <v>6000</v>
      </c>
      <c r="W12" s="555">
        <v>12000</v>
      </c>
      <c r="X12" s="554">
        <v>8000</v>
      </c>
      <c r="Y12" s="551">
        <v>13000</v>
      </c>
      <c r="Z12" s="551">
        <v>8000</v>
      </c>
      <c r="AA12" s="555">
        <v>13000</v>
      </c>
      <c r="AB12" s="947" t="s">
        <v>702</v>
      </c>
      <c r="AC12" s="948"/>
    </row>
    <row r="13" spans="1:29" s="40" customFormat="1" ht="93" customHeight="1" x14ac:dyDescent="0.25">
      <c r="A13" s="694"/>
      <c r="B13" s="946"/>
      <c r="C13" s="559" t="s">
        <v>25</v>
      </c>
      <c r="D13" s="560">
        <v>0</v>
      </c>
      <c r="E13" s="561">
        <v>0</v>
      </c>
      <c r="F13" s="561">
        <v>0</v>
      </c>
      <c r="G13" s="562">
        <v>0</v>
      </c>
      <c r="H13" s="571">
        <v>206</v>
      </c>
      <c r="I13" s="572">
        <v>206</v>
      </c>
      <c r="J13" s="572">
        <v>206</v>
      </c>
      <c r="K13" s="573">
        <v>206</v>
      </c>
      <c r="L13" s="563"/>
      <c r="M13" s="564"/>
      <c r="N13" s="564"/>
      <c r="O13" s="565"/>
      <c r="P13" s="566"/>
      <c r="Q13" s="567"/>
      <c r="R13" s="564"/>
      <c r="S13" s="565"/>
      <c r="T13" s="563"/>
      <c r="U13" s="564"/>
      <c r="V13" s="564"/>
      <c r="W13" s="565"/>
      <c r="X13" s="563"/>
      <c r="Y13" s="564"/>
      <c r="Z13" s="564"/>
      <c r="AA13" s="565"/>
      <c r="AB13" s="949"/>
      <c r="AC13" s="950"/>
    </row>
    <row r="14" spans="1:29" s="40" customFormat="1" ht="15" customHeight="1" x14ac:dyDescent="0.25">
      <c r="A14" s="916" t="s">
        <v>30</v>
      </c>
      <c r="B14" s="916"/>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16"/>
      <c r="AA14" s="916"/>
      <c r="AB14" s="916"/>
      <c r="AC14" s="916"/>
    </row>
    <row r="15" spans="1:29" s="40" customFormat="1" ht="23.25" customHeight="1" x14ac:dyDescent="0.25">
      <c r="A15" s="917"/>
      <c r="B15" s="917"/>
      <c r="C15" s="917"/>
      <c r="D15" s="917"/>
      <c r="E15" s="917"/>
      <c r="F15" s="917"/>
      <c r="G15" s="917"/>
      <c r="H15" s="917"/>
      <c r="I15" s="917"/>
      <c r="J15" s="917"/>
      <c r="K15" s="917"/>
      <c r="L15" s="917"/>
      <c r="M15" s="917"/>
      <c r="N15" s="917"/>
      <c r="O15" s="917"/>
      <c r="P15" s="917"/>
      <c r="Q15" s="917"/>
      <c r="R15" s="917"/>
      <c r="S15" s="917"/>
      <c r="T15" s="917"/>
      <c r="U15" s="917"/>
      <c r="V15" s="917"/>
      <c r="W15" s="917"/>
      <c r="X15" s="917"/>
      <c r="Y15" s="917"/>
      <c r="Z15" s="917"/>
      <c r="AA15" s="917"/>
      <c r="AB15" s="917"/>
      <c r="AC15" s="917"/>
    </row>
    <row r="16" spans="1:29" s="40" customFormat="1" ht="24.75" customHeight="1" x14ac:dyDescent="0.25">
      <c r="A16" s="676" t="s">
        <v>6</v>
      </c>
      <c r="B16" s="679" t="s">
        <v>31</v>
      </c>
      <c r="C16" s="918"/>
      <c r="D16" s="686" t="s">
        <v>32</v>
      </c>
      <c r="E16" s="686"/>
      <c r="F16" s="686"/>
      <c r="G16" s="921"/>
      <c r="H16" s="923" t="s">
        <v>33</v>
      </c>
      <c r="I16" s="673"/>
      <c r="J16" s="673"/>
      <c r="K16" s="673"/>
      <c r="L16" s="673"/>
      <c r="M16" s="673"/>
      <c r="N16" s="673"/>
      <c r="O16" s="673"/>
      <c r="P16" s="673"/>
      <c r="Q16" s="673"/>
      <c r="R16" s="673"/>
      <c r="S16" s="673"/>
      <c r="T16" s="673"/>
      <c r="U16" s="673"/>
      <c r="V16" s="673"/>
      <c r="W16" s="673"/>
      <c r="X16" s="673"/>
      <c r="Y16" s="673"/>
      <c r="Z16" s="673"/>
      <c r="AA16" s="924"/>
      <c r="AB16" s="872" t="s">
        <v>10</v>
      </c>
      <c r="AC16" s="691"/>
    </row>
    <row r="17" spans="1:29" s="40" customFormat="1" ht="34.5" customHeight="1" x14ac:dyDescent="0.25">
      <c r="A17" s="677"/>
      <c r="B17" s="681"/>
      <c r="C17" s="919"/>
      <c r="D17" s="689"/>
      <c r="E17" s="689"/>
      <c r="F17" s="689"/>
      <c r="G17" s="922"/>
      <c r="H17" s="923" t="s">
        <v>11</v>
      </c>
      <c r="I17" s="673"/>
      <c r="J17" s="673"/>
      <c r="K17" s="924"/>
      <c r="L17" s="923" t="s">
        <v>12</v>
      </c>
      <c r="M17" s="673"/>
      <c r="N17" s="673"/>
      <c r="O17" s="924"/>
      <c r="P17" s="923" t="s">
        <v>13</v>
      </c>
      <c r="Q17" s="673"/>
      <c r="R17" s="673"/>
      <c r="S17" s="924"/>
      <c r="T17" s="923" t="s">
        <v>14</v>
      </c>
      <c r="U17" s="673"/>
      <c r="V17" s="673"/>
      <c r="W17" s="924"/>
      <c r="X17" s="923" t="s">
        <v>15</v>
      </c>
      <c r="Y17" s="673"/>
      <c r="Z17" s="673"/>
      <c r="AA17" s="924"/>
      <c r="AB17" s="872"/>
      <c r="AC17" s="691"/>
    </row>
    <row r="18" spans="1:29" s="40" customFormat="1" ht="98.25" customHeight="1" x14ac:dyDescent="0.25">
      <c r="A18" s="678"/>
      <c r="B18" s="683"/>
      <c r="C18" s="920"/>
      <c r="D18" s="174" t="s">
        <v>34</v>
      </c>
      <c r="E18" s="122" t="s">
        <v>35</v>
      </c>
      <c r="F18" s="122" t="s">
        <v>36</v>
      </c>
      <c r="G18" s="175" t="s">
        <v>19</v>
      </c>
      <c r="H18" s="174" t="s">
        <v>37</v>
      </c>
      <c r="I18" s="122" t="s">
        <v>35</v>
      </c>
      <c r="J18" s="122" t="s">
        <v>36</v>
      </c>
      <c r="K18" s="175" t="s">
        <v>21</v>
      </c>
      <c r="L18" s="174" t="s">
        <v>37</v>
      </c>
      <c r="M18" s="122" t="s">
        <v>35</v>
      </c>
      <c r="N18" s="122" t="s">
        <v>36</v>
      </c>
      <c r="O18" s="175" t="s">
        <v>21</v>
      </c>
      <c r="P18" s="174" t="s">
        <v>37</v>
      </c>
      <c r="Q18" s="122" t="s">
        <v>35</v>
      </c>
      <c r="R18" s="122" t="s">
        <v>36</v>
      </c>
      <c r="S18" s="175" t="s">
        <v>21</v>
      </c>
      <c r="T18" s="174" t="s">
        <v>37</v>
      </c>
      <c r="U18" s="122" t="s">
        <v>35</v>
      </c>
      <c r="V18" s="122" t="s">
        <v>36</v>
      </c>
      <c r="W18" s="175" t="s">
        <v>21</v>
      </c>
      <c r="X18" s="174" t="s">
        <v>37</v>
      </c>
      <c r="Y18" s="122" t="s">
        <v>35</v>
      </c>
      <c r="Z18" s="122" t="s">
        <v>36</v>
      </c>
      <c r="AA18" s="175" t="s">
        <v>21</v>
      </c>
      <c r="AB18" s="872"/>
      <c r="AC18" s="691"/>
    </row>
    <row r="19" spans="1:29" s="40" customFormat="1" ht="42" customHeight="1" x14ac:dyDescent="0.25">
      <c r="A19" s="896" t="s">
        <v>22</v>
      </c>
      <c r="B19" s="935" t="s">
        <v>297</v>
      </c>
      <c r="C19" s="189"/>
      <c r="D19" s="190"/>
      <c r="E19" s="191"/>
      <c r="F19" s="191"/>
      <c r="G19" s="192"/>
      <c r="H19" s="193"/>
      <c r="I19" s="194"/>
      <c r="J19" s="194"/>
      <c r="K19" s="195"/>
      <c r="L19" s="193"/>
      <c r="M19" s="194"/>
      <c r="N19" s="194"/>
      <c r="O19" s="195"/>
      <c r="P19" s="193"/>
      <c r="Q19" s="194"/>
      <c r="R19" s="194"/>
      <c r="S19" s="195"/>
      <c r="T19" s="193"/>
      <c r="U19" s="194"/>
      <c r="V19" s="194"/>
      <c r="W19" s="195"/>
      <c r="X19" s="193"/>
      <c r="Y19" s="194"/>
      <c r="Z19" s="194"/>
      <c r="AA19" s="195"/>
      <c r="AB19" s="905"/>
      <c r="AC19" s="906"/>
    </row>
    <row r="20" spans="1:29" s="40" customFormat="1" ht="65.25" customHeight="1" x14ac:dyDescent="0.25">
      <c r="A20" s="897"/>
      <c r="B20" s="936"/>
      <c r="C20" s="189"/>
      <c r="D20" s="190"/>
      <c r="E20" s="191"/>
      <c r="F20" s="191"/>
      <c r="G20" s="192"/>
      <c r="H20" s="196"/>
      <c r="I20" s="197"/>
      <c r="J20" s="197"/>
      <c r="K20" s="198"/>
      <c r="L20" s="196"/>
      <c r="M20" s="197"/>
      <c r="N20" s="197"/>
      <c r="O20" s="198"/>
      <c r="P20" s="196"/>
      <c r="Q20" s="197"/>
      <c r="R20" s="197"/>
      <c r="S20" s="198"/>
      <c r="T20" s="196"/>
      <c r="U20" s="197"/>
      <c r="V20" s="197"/>
      <c r="W20" s="198"/>
      <c r="X20" s="196"/>
      <c r="Y20" s="197"/>
      <c r="Z20" s="126"/>
      <c r="AA20" s="199"/>
      <c r="AB20" s="907"/>
      <c r="AC20" s="908"/>
    </row>
    <row r="21" spans="1:29" s="40" customFormat="1" ht="90.75" customHeight="1" x14ac:dyDescent="0.25">
      <c r="A21" s="896" t="s">
        <v>39</v>
      </c>
      <c r="B21" s="937" t="s">
        <v>298</v>
      </c>
      <c r="C21" s="176" t="s">
        <v>24</v>
      </c>
      <c r="D21" s="200">
        <v>0</v>
      </c>
      <c r="E21" s="201">
        <v>0</v>
      </c>
      <c r="F21" s="201">
        <v>0</v>
      </c>
      <c r="G21" s="202">
        <v>0</v>
      </c>
      <c r="H21" s="181">
        <v>980</v>
      </c>
      <c r="I21" s="178">
        <v>980</v>
      </c>
      <c r="J21" s="178">
        <v>123</v>
      </c>
      <c r="K21" s="182">
        <v>123</v>
      </c>
      <c r="L21" s="181">
        <v>980</v>
      </c>
      <c r="M21" s="178">
        <v>980</v>
      </c>
      <c r="N21" s="178">
        <v>123</v>
      </c>
      <c r="O21" s="182">
        <v>123</v>
      </c>
      <c r="P21" s="181">
        <v>1050</v>
      </c>
      <c r="Q21" s="178">
        <v>1050</v>
      </c>
      <c r="R21" s="178">
        <v>126</v>
      </c>
      <c r="S21" s="182">
        <v>126</v>
      </c>
      <c r="T21" s="181">
        <v>1050</v>
      </c>
      <c r="U21" s="178">
        <v>1050</v>
      </c>
      <c r="V21" s="178">
        <v>126</v>
      </c>
      <c r="W21" s="182">
        <v>126</v>
      </c>
      <c r="X21" s="181">
        <v>1050</v>
      </c>
      <c r="Y21" s="178">
        <v>1050</v>
      </c>
      <c r="Z21" s="178">
        <v>126</v>
      </c>
      <c r="AA21" s="182">
        <v>126</v>
      </c>
      <c r="AB21" s="901" t="s">
        <v>299</v>
      </c>
      <c r="AC21" s="902"/>
    </row>
    <row r="22" spans="1:29" s="40" customFormat="1" ht="93" customHeight="1" x14ac:dyDescent="0.25">
      <c r="A22" s="897"/>
      <c r="B22" s="937"/>
      <c r="C22" s="185" t="s">
        <v>25</v>
      </c>
      <c r="D22" s="203">
        <v>0</v>
      </c>
      <c r="E22" s="204">
        <v>0</v>
      </c>
      <c r="F22" s="204">
        <v>0</v>
      </c>
      <c r="G22" s="205">
        <v>0</v>
      </c>
      <c r="H22" s="203">
        <v>4</v>
      </c>
      <c r="I22" s="203">
        <v>4</v>
      </c>
      <c r="J22" s="203">
        <v>4</v>
      </c>
      <c r="K22" s="206">
        <v>4</v>
      </c>
      <c r="L22" s="207"/>
      <c r="M22" s="81"/>
      <c r="N22" s="81"/>
      <c r="O22" s="208"/>
      <c r="P22" s="209"/>
      <c r="Q22" s="81"/>
      <c r="R22" s="81"/>
      <c r="S22" s="208"/>
      <c r="T22" s="209"/>
      <c r="U22" s="81"/>
      <c r="V22" s="81"/>
      <c r="W22" s="208"/>
      <c r="X22" s="209"/>
      <c r="Y22" s="81"/>
      <c r="Z22" s="81"/>
      <c r="AA22" s="208"/>
      <c r="AB22" s="903"/>
      <c r="AC22" s="904"/>
    </row>
    <row r="23" spans="1:29" s="40" customFormat="1" ht="75.75" customHeight="1" x14ac:dyDescent="0.25">
      <c r="A23" s="896" t="s">
        <v>41</v>
      </c>
      <c r="B23" s="937" t="s">
        <v>300</v>
      </c>
      <c r="C23" s="176" t="s">
        <v>24</v>
      </c>
      <c r="D23" s="200">
        <v>0</v>
      </c>
      <c r="E23" s="201">
        <v>0</v>
      </c>
      <c r="F23" s="201">
        <v>0</v>
      </c>
      <c r="G23" s="202">
        <v>0</v>
      </c>
      <c r="H23" s="181">
        <v>8610</v>
      </c>
      <c r="I23" s="178">
        <v>8610</v>
      </c>
      <c r="J23" s="178">
        <v>123</v>
      </c>
      <c r="K23" s="182">
        <v>123</v>
      </c>
      <c r="L23" s="181">
        <v>8610</v>
      </c>
      <c r="M23" s="178">
        <v>8610</v>
      </c>
      <c r="N23" s="178">
        <v>123</v>
      </c>
      <c r="O23" s="182">
        <v>123</v>
      </c>
      <c r="P23" s="181">
        <v>8820</v>
      </c>
      <c r="Q23" s="178">
        <v>8820</v>
      </c>
      <c r="R23" s="178">
        <v>126</v>
      </c>
      <c r="S23" s="182">
        <v>126</v>
      </c>
      <c r="T23" s="181">
        <v>8820</v>
      </c>
      <c r="U23" s="178">
        <v>8820</v>
      </c>
      <c r="V23" s="178">
        <v>126</v>
      </c>
      <c r="W23" s="182">
        <v>126</v>
      </c>
      <c r="X23" s="181">
        <v>8820</v>
      </c>
      <c r="Y23" s="178">
        <v>8820</v>
      </c>
      <c r="Z23" s="178">
        <v>126</v>
      </c>
      <c r="AA23" s="182">
        <v>126</v>
      </c>
      <c r="AB23" s="938" t="s">
        <v>301</v>
      </c>
      <c r="AC23" s="939"/>
    </row>
    <row r="24" spans="1:29" s="40" customFormat="1" ht="78.75" customHeight="1" x14ac:dyDescent="0.25">
      <c r="A24" s="897"/>
      <c r="B24" s="937"/>
      <c r="C24" s="185" t="s">
        <v>25</v>
      </c>
      <c r="D24" s="203">
        <v>0</v>
      </c>
      <c r="E24" s="204">
        <v>0</v>
      </c>
      <c r="F24" s="204">
        <v>0</v>
      </c>
      <c r="G24" s="205">
        <v>0</v>
      </c>
      <c r="H24" s="203">
        <v>11</v>
      </c>
      <c r="I24" s="203">
        <v>11</v>
      </c>
      <c r="J24" s="203">
        <v>11</v>
      </c>
      <c r="K24" s="205">
        <v>11</v>
      </c>
      <c r="L24" s="209"/>
      <c r="M24" s="81"/>
      <c r="N24" s="81"/>
      <c r="O24" s="208"/>
      <c r="P24" s="209"/>
      <c r="Q24" s="81"/>
      <c r="R24" s="81"/>
      <c r="S24" s="208"/>
      <c r="T24" s="209"/>
      <c r="U24" s="81"/>
      <c r="V24" s="81"/>
      <c r="W24" s="208"/>
      <c r="X24" s="209"/>
      <c r="Y24" s="81"/>
      <c r="Z24" s="81"/>
      <c r="AA24" s="208"/>
      <c r="AB24" s="940"/>
      <c r="AC24" s="941"/>
    </row>
    <row r="25" spans="1:29" s="40" customFormat="1" ht="107.25" customHeight="1" x14ac:dyDescent="0.25">
      <c r="A25" s="896" t="s">
        <v>164</v>
      </c>
      <c r="B25" s="942" t="s">
        <v>302</v>
      </c>
      <c r="C25" s="176" t="s">
        <v>24</v>
      </c>
      <c r="D25" s="200">
        <v>0</v>
      </c>
      <c r="E25" s="201">
        <v>0</v>
      </c>
      <c r="F25" s="201">
        <v>0</v>
      </c>
      <c r="G25" s="202">
        <v>0</v>
      </c>
      <c r="H25" s="181">
        <v>104000</v>
      </c>
      <c r="I25" s="178">
        <v>104000</v>
      </c>
      <c r="J25" s="178">
        <v>1500</v>
      </c>
      <c r="K25" s="182">
        <v>2000</v>
      </c>
      <c r="L25" s="181">
        <v>119000</v>
      </c>
      <c r="M25" s="178">
        <v>119000</v>
      </c>
      <c r="N25" s="178">
        <v>1700</v>
      </c>
      <c r="O25" s="182">
        <v>2200</v>
      </c>
      <c r="P25" s="181">
        <v>140000</v>
      </c>
      <c r="Q25" s="178">
        <v>140000</v>
      </c>
      <c r="R25" s="178">
        <v>2000</v>
      </c>
      <c r="S25" s="182">
        <v>2200</v>
      </c>
      <c r="T25" s="181">
        <v>140000</v>
      </c>
      <c r="U25" s="178">
        <v>140000</v>
      </c>
      <c r="V25" s="178">
        <v>2000</v>
      </c>
      <c r="W25" s="182">
        <v>2200</v>
      </c>
      <c r="X25" s="183">
        <v>175000</v>
      </c>
      <c r="Y25" s="184">
        <v>175000</v>
      </c>
      <c r="Z25" s="178">
        <v>2500</v>
      </c>
      <c r="AA25" s="182">
        <v>2700</v>
      </c>
      <c r="AB25" s="901" t="s">
        <v>303</v>
      </c>
      <c r="AC25" s="902"/>
    </row>
    <row r="26" spans="1:29" s="40" customFormat="1" ht="144.75" customHeight="1" x14ac:dyDescent="0.25">
      <c r="A26" s="897"/>
      <c r="B26" s="943"/>
      <c r="C26" s="185" t="s">
        <v>25</v>
      </c>
      <c r="D26" s="203">
        <v>0</v>
      </c>
      <c r="E26" s="204">
        <v>0</v>
      </c>
      <c r="F26" s="204">
        <v>0</v>
      </c>
      <c r="G26" s="205">
        <v>0</v>
      </c>
      <c r="H26" s="210">
        <v>3386</v>
      </c>
      <c r="I26" s="211">
        <v>3386</v>
      </c>
      <c r="J26" s="71">
        <v>81</v>
      </c>
      <c r="K26" s="212">
        <v>81</v>
      </c>
      <c r="L26" s="207"/>
      <c r="M26" s="81"/>
      <c r="N26" s="81"/>
      <c r="O26" s="208"/>
      <c r="P26" s="209"/>
      <c r="Q26" s="81"/>
      <c r="R26" s="81"/>
      <c r="S26" s="208"/>
      <c r="T26" s="209"/>
      <c r="U26" s="81"/>
      <c r="V26" s="81"/>
      <c r="W26" s="208"/>
      <c r="X26" s="209"/>
      <c r="Y26" s="81"/>
      <c r="Z26" s="81"/>
      <c r="AA26" s="208"/>
      <c r="AB26" s="903"/>
      <c r="AC26" s="904"/>
    </row>
    <row r="27" spans="1:29" s="216" customFormat="1" ht="54.75" customHeight="1" x14ac:dyDescent="0.25">
      <c r="A27" s="213"/>
      <c r="B27" s="213"/>
      <c r="C27" s="214"/>
      <c r="D27" s="18"/>
      <c r="E27" s="18"/>
      <c r="F27" s="18"/>
      <c r="G27" s="18"/>
      <c r="H27" s="18"/>
      <c r="I27" s="18"/>
      <c r="J27" s="18"/>
      <c r="K27" s="18"/>
      <c r="L27" s="18"/>
      <c r="M27" s="18"/>
      <c r="N27" s="18"/>
      <c r="O27" s="18"/>
      <c r="P27" s="18"/>
      <c r="Q27" s="18"/>
      <c r="R27" s="18"/>
      <c r="S27" s="18"/>
      <c r="T27" s="18"/>
      <c r="U27" s="18"/>
      <c r="V27" s="18"/>
      <c r="W27" s="18"/>
      <c r="X27" s="18"/>
      <c r="Y27" s="18"/>
      <c r="Z27" s="18"/>
      <c r="AA27" s="18"/>
      <c r="AB27" s="215"/>
      <c r="AC27" s="215"/>
    </row>
    <row r="28" spans="1:29" s="40" customFormat="1" x14ac:dyDescent="0.25">
      <c r="A28" s="121"/>
      <c r="B28" s="121" t="s">
        <v>43</v>
      </c>
      <c r="C28" s="121"/>
      <c r="AC28" s="944"/>
    </row>
    <row r="29" spans="1:29" s="40" customFormat="1" ht="29.25" customHeight="1" x14ac:dyDescent="0.25">
      <c r="A29" s="217" t="s">
        <v>44</v>
      </c>
      <c r="B29" s="668" t="s">
        <v>45</v>
      </c>
      <c r="C29" s="668"/>
      <c r="D29" s="668"/>
      <c r="E29" s="668"/>
      <c r="F29" s="668"/>
      <c r="G29" s="668"/>
      <c r="H29" s="668"/>
      <c r="I29" s="668"/>
      <c r="J29" s="668"/>
      <c r="K29" s="668"/>
      <c r="L29" s="668"/>
      <c r="M29" s="668"/>
      <c r="N29" s="668"/>
      <c r="O29" s="668"/>
      <c r="P29" s="668"/>
      <c r="Q29" s="668"/>
      <c r="R29" s="668"/>
      <c r="S29" s="668"/>
      <c r="AC29" s="944"/>
    </row>
    <row r="30" spans="1:29" s="40" customFormat="1" ht="28.5" customHeight="1" x14ac:dyDescent="0.25">
      <c r="A30" s="217" t="s">
        <v>46</v>
      </c>
      <c r="B30" s="668" t="s">
        <v>47</v>
      </c>
      <c r="C30" s="668"/>
      <c r="D30" s="668"/>
      <c r="E30" s="668"/>
      <c r="F30" s="668"/>
      <c r="G30" s="668"/>
      <c r="H30" s="668"/>
      <c r="I30" s="668"/>
      <c r="J30" s="668"/>
      <c r="K30" s="668"/>
      <c r="L30" s="668"/>
      <c r="M30" s="668"/>
      <c r="N30" s="668"/>
      <c r="O30" s="668"/>
      <c r="P30" s="668"/>
      <c r="Q30" s="668"/>
      <c r="R30" s="668"/>
      <c r="S30" s="668"/>
    </row>
    <row r="31" spans="1:29" s="40" customFormat="1" ht="20.25" customHeight="1" x14ac:dyDescent="0.25">
      <c r="B31" s="668" t="s">
        <v>48</v>
      </c>
      <c r="C31" s="668"/>
      <c r="D31" s="668"/>
      <c r="E31" s="668"/>
      <c r="F31" s="668"/>
      <c r="G31" s="668"/>
      <c r="H31" s="668"/>
      <c r="I31" s="668"/>
      <c r="J31" s="668"/>
      <c r="K31" s="668"/>
      <c r="L31" s="668"/>
      <c r="M31" s="668"/>
      <c r="N31" s="668"/>
      <c r="O31" s="668"/>
      <c r="P31" s="668"/>
      <c r="Q31" s="668"/>
      <c r="R31" s="668"/>
      <c r="S31" s="668"/>
    </row>
    <row r="32" spans="1:29" s="40" customFormat="1" ht="19.5" customHeight="1" x14ac:dyDescent="0.25">
      <c r="B32" s="668" t="s">
        <v>49</v>
      </c>
      <c r="C32" s="668"/>
      <c r="D32" s="668"/>
      <c r="E32" s="668"/>
      <c r="F32" s="668"/>
      <c r="G32" s="668"/>
      <c r="H32" s="668"/>
      <c r="I32" s="668"/>
      <c r="J32" s="668"/>
      <c r="K32" s="668"/>
      <c r="L32" s="668"/>
      <c r="M32" s="668"/>
      <c r="N32" s="668"/>
      <c r="O32" s="668"/>
      <c r="P32" s="668"/>
      <c r="Q32" s="668"/>
      <c r="R32" s="668"/>
      <c r="S32" s="668"/>
    </row>
    <row r="33" spans="2:19" s="40" customFormat="1" ht="28.5" customHeight="1" x14ac:dyDescent="0.25">
      <c r="B33" s="668" t="s">
        <v>50</v>
      </c>
      <c r="C33" s="668"/>
      <c r="D33" s="668"/>
      <c r="E33" s="668"/>
      <c r="F33" s="668"/>
      <c r="G33" s="668"/>
      <c r="H33" s="668"/>
      <c r="I33" s="668"/>
      <c r="J33" s="668"/>
      <c r="K33" s="668"/>
      <c r="L33" s="668"/>
      <c r="M33" s="668"/>
      <c r="N33" s="668"/>
      <c r="O33" s="668"/>
      <c r="P33" s="668"/>
      <c r="Q33" s="668"/>
      <c r="R33" s="668"/>
      <c r="S33" s="668"/>
    </row>
    <row r="34" spans="2:19" s="40" customFormat="1" ht="29.25" customHeight="1" x14ac:dyDescent="0.25">
      <c r="B34" s="668" t="s">
        <v>51</v>
      </c>
      <c r="C34" s="668"/>
      <c r="D34" s="668"/>
      <c r="E34" s="668"/>
      <c r="F34" s="668"/>
      <c r="G34" s="668"/>
      <c r="H34" s="668"/>
      <c r="I34" s="668"/>
      <c r="J34" s="668"/>
      <c r="K34" s="668"/>
      <c r="L34" s="668"/>
      <c r="M34" s="668"/>
      <c r="N34" s="668"/>
      <c r="O34" s="668"/>
      <c r="P34" s="668"/>
      <c r="Q34" s="668"/>
      <c r="R34" s="668"/>
      <c r="S34" s="668"/>
    </row>
    <row r="35" spans="2:19" s="40" customFormat="1" ht="90" customHeight="1" x14ac:dyDescent="0.25">
      <c r="B35" s="668" t="s">
        <v>52</v>
      </c>
      <c r="C35" s="668"/>
      <c r="D35" s="668"/>
      <c r="E35" s="668"/>
      <c r="F35" s="668"/>
      <c r="G35" s="668"/>
      <c r="H35" s="668"/>
      <c r="I35" s="668"/>
      <c r="J35" s="668"/>
      <c r="K35" s="668"/>
      <c r="L35" s="668"/>
      <c r="M35" s="668"/>
      <c r="N35" s="668"/>
      <c r="O35" s="668"/>
      <c r="P35" s="668"/>
      <c r="Q35" s="668"/>
      <c r="R35" s="668"/>
      <c r="S35" s="668"/>
    </row>
  </sheetData>
  <mergeCells count="50">
    <mergeCell ref="A8:AC8"/>
    <mergeCell ref="V1:AC1"/>
    <mergeCell ref="A2:F2"/>
    <mergeCell ref="G2:S2"/>
    <mergeCell ref="L4:V4"/>
    <mergeCell ref="A6:AC6"/>
    <mergeCell ref="A9:A11"/>
    <mergeCell ref="B9:C11"/>
    <mergeCell ref="D9:G10"/>
    <mergeCell ref="H9:AA9"/>
    <mergeCell ref="AB9:AC11"/>
    <mergeCell ref="H10:K10"/>
    <mergeCell ref="L10:O10"/>
    <mergeCell ref="P10:S10"/>
    <mergeCell ref="T10:W10"/>
    <mergeCell ref="X10:AA10"/>
    <mergeCell ref="A12:A13"/>
    <mergeCell ref="B12:B13"/>
    <mergeCell ref="AB12:AC13"/>
    <mergeCell ref="A14:AC15"/>
    <mergeCell ref="A16:A18"/>
    <mergeCell ref="B16:C18"/>
    <mergeCell ref="D16:G17"/>
    <mergeCell ref="H16:AA16"/>
    <mergeCell ref="AB16:AC18"/>
    <mergeCell ref="H17:K17"/>
    <mergeCell ref="L17:O17"/>
    <mergeCell ref="P17:S17"/>
    <mergeCell ref="T17:W17"/>
    <mergeCell ref="X17:AA17"/>
    <mergeCell ref="A19:A20"/>
    <mergeCell ref="B19:B20"/>
    <mergeCell ref="B30:S30"/>
    <mergeCell ref="AB19:AC20"/>
    <mergeCell ref="A21:A22"/>
    <mergeCell ref="B21:B22"/>
    <mergeCell ref="AB21:AC22"/>
    <mergeCell ref="A23:A24"/>
    <mergeCell ref="B23:B24"/>
    <mergeCell ref="AB23:AC24"/>
    <mergeCell ref="A25:A26"/>
    <mergeCell ref="B25:B26"/>
    <mergeCell ref="AB25:AC26"/>
    <mergeCell ref="AC28:AC29"/>
    <mergeCell ref="B29:S29"/>
    <mergeCell ref="B31:S31"/>
    <mergeCell ref="B32:S32"/>
    <mergeCell ref="B33:S33"/>
    <mergeCell ref="B34:S34"/>
    <mergeCell ref="B35:S35"/>
  </mergeCells>
  <pageMargins left="0.7" right="0.7" top="0.75" bottom="0.75" header="0.3" footer="0.3"/>
  <pageSetup paperSize="9" scale="26"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4"/>
  <sheetViews>
    <sheetView view="pageBreakPreview" zoomScale="60" zoomScaleNormal="100" workbookViewId="0">
      <selection activeCell="U40" sqref="U40"/>
    </sheetView>
  </sheetViews>
  <sheetFormatPr defaultRowHeight="15" x14ac:dyDescent="0.25"/>
  <cols>
    <col min="2" max="2" width="17.5703125" customWidth="1"/>
    <col min="25" max="25" width="15.28515625" customWidth="1"/>
    <col min="26" max="26" width="18.42578125" customWidth="1"/>
  </cols>
  <sheetData>
    <row r="1" spans="1:26" ht="18.75" x14ac:dyDescent="0.3">
      <c r="A1" s="698" t="s">
        <v>1</v>
      </c>
      <c r="B1" s="698"/>
      <c r="C1" s="698"/>
      <c r="D1" s="698"/>
      <c r="E1" s="698"/>
      <c r="F1" s="698"/>
      <c r="G1" s="699" t="s">
        <v>242</v>
      </c>
      <c r="H1" s="699"/>
      <c r="I1" s="699"/>
      <c r="J1" s="699"/>
      <c r="K1" s="699"/>
      <c r="L1" s="699"/>
      <c r="M1" s="699"/>
      <c r="N1" s="699"/>
      <c r="O1" s="699"/>
      <c r="P1" s="699"/>
      <c r="Q1" s="699"/>
      <c r="R1" s="699"/>
      <c r="S1" s="699"/>
      <c r="T1" s="123"/>
      <c r="U1" s="123"/>
      <c r="V1" s="123"/>
      <c r="W1" s="123"/>
      <c r="X1" s="123"/>
      <c r="Y1" s="123"/>
      <c r="Z1" s="123"/>
    </row>
    <row r="2" spans="1:26" ht="23.25" x14ac:dyDescent="0.35">
      <c r="A2" s="772" t="s">
        <v>5</v>
      </c>
      <c r="B2" s="772"/>
      <c r="C2" s="772"/>
      <c r="D2" s="772"/>
      <c r="E2" s="772"/>
      <c r="F2" s="772"/>
      <c r="G2" s="772"/>
      <c r="H2" s="772"/>
      <c r="I2" s="772"/>
      <c r="J2" s="772"/>
      <c r="K2" s="772"/>
      <c r="L2" s="772"/>
      <c r="M2" s="772"/>
      <c r="N2" s="772"/>
      <c r="O2" s="772"/>
      <c r="P2" s="772"/>
      <c r="Q2" s="772"/>
      <c r="R2" s="772"/>
      <c r="S2" s="772"/>
      <c r="T2" s="772"/>
      <c r="U2" s="772"/>
      <c r="V2" s="772"/>
      <c r="W2" s="772"/>
      <c r="X2" s="120"/>
      <c r="Y2" s="120"/>
      <c r="Z2" s="120"/>
    </row>
    <row r="3" spans="1:26" x14ac:dyDescent="0.25">
      <c r="A3" s="676" t="s">
        <v>6</v>
      </c>
      <c r="B3" s="679" t="s">
        <v>7</v>
      </c>
      <c r="C3" s="680"/>
      <c r="D3" s="685" t="s">
        <v>87</v>
      </c>
      <c r="E3" s="686"/>
      <c r="F3" s="686"/>
      <c r="G3" s="687"/>
      <c r="H3" s="970" t="s">
        <v>243</v>
      </c>
      <c r="I3" s="971"/>
      <c r="J3" s="971"/>
      <c r="K3" s="971"/>
      <c r="L3" s="971"/>
      <c r="M3" s="971"/>
      <c r="N3" s="971"/>
      <c r="O3" s="971"/>
      <c r="P3" s="971"/>
      <c r="Q3" s="971"/>
      <c r="R3" s="971"/>
      <c r="S3" s="971"/>
      <c r="T3" s="971"/>
      <c r="U3" s="971"/>
      <c r="V3" s="971"/>
      <c r="W3" s="923"/>
      <c r="X3" s="673" t="s">
        <v>10</v>
      </c>
      <c r="Y3" s="673"/>
      <c r="Z3" s="673"/>
    </row>
    <row r="4" spans="1:26" ht="29.25" customHeight="1" x14ac:dyDescent="0.25">
      <c r="A4" s="677"/>
      <c r="B4" s="681"/>
      <c r="C4" s="682"/>
      <c r="D4" s="688"/>
      <c r="E4" s="689"/>
      <c r="F4" s="689"/>
      <c r="G4" s="690"/>
      <c r="H4" s="673" t="s">
        <v>11</v>
      </c>
      <c r="I4" s="673"/>
      <c r="J4" s="673"/>
      <c r="K4" s="673"/>
      <c r="L4" s="673" t="s">
        <v>12</v>
      </c>
      <c r="M4" s="673"/>
      <c r="N4" s="673"/>
      <c r="O4" s="673"/>
      <c r="P4" s="673" t="s">
        <v>13</v>
      </c>
      <c r="Q4" s="673"/>
      <c r="R4" s="673"/>
      <c r="S4" s="673"/>
      <c r="T4" s="673" t="s">
        <v>14</v>
      </c>
      <c r="U4" s="673"/>
      <c r="V4" s="673"/>
      <c r="W4" s="673"/>
      <c r="X4" s="673"/>
      <c r="Y4" s="673"/>
      <c r="Z4" s="673"/>
    </row>
    <row r="5" spans="1:26" ht="62.25" x14ac:dyDescent="0.25">
      <c r="A5" s="678"/>
      <c r="B5" s="683"/>
      <c r="C5" s="684"/>
      <c r="D5" s="122" t="s">
        <v>16</v>
      </c>
      <c r="E5" s="122" t="s">
        <v>17</v>
      </c>
      <c r="F5" s="122" t="s">
        <v>90</v>
      </c>
      <c r="G5" s="122" t="s">
        <v>91</v>
      </c>
      <c r="H5" s="122" t="s">
        <v>16</v>
      </c>
      <c r="I5" s="122" t="s">
        <v>17</v>
      </c>
      <c r="J5" s="122" t="s">
        <v>20</v>
      </c>
      <c r="K5" s="122" t="s">
        <v>21</v>
      </c>
      <c r="L5" s="122" t="s">
        <v>16</v>
      </c>
      <c r="M5" s="122" t="s">
        <v>17</v>
      </c>
      <c r="N5" s="122" t="s">
        <v>20</v>
      </c>
      <c r="O5" s="122" t="s">
        <v>21</v>
      </c>
      <c r="P5" s="122" t="s">
        <v>16</v>
      </c>
      <c r="Q5" s="122" t="s">
        <v>17</v>
      </c>
      <c r="R5" s="122" t="s">
        <v>20</v>
      </c>
      <c r="S5" s="122" t="s">
        <v>21</v>
      </c>
      <c r="T5" s="122" t="s">
        <v>16</v>
      </c>
      <c r="U5" s="122" t="s">
        <v>17</v>
      </c>
      <c r="V5" s="122" t="s">
        <v>20</v>
      </c>
      <c r="W5" s="122" t="s">
        <v>21</v>
      </c>
      <c r="X5" s="673"/>
      <c r="Y5" s="673"/>
      <c r="Z5" s="673"/>
    </row>
    <row r="6" spans="1:26" ht="45.75" customHeight="1" x14ac:dyDescent="0.25">
      <c r="A6" s="840" t="s">
        <v>22</v>
      </c>
      <c r="B6" s="972" t="s">
        <v>244</v>
      </c>
      <c r="C6" s="34" t="s">
        <v>24</v>
      </c>
      <c r="D6" s="840">
        <v>0</v>
      </c>
      <c r="E6" s="974">
        <v>1206</v>
      </c>
      <c r="F6" s="840">
        <v>0</v>
      </c>
      <c r="G6" s="974">
        <v>1206</v>
      </c>
      <c r="H6" s="90">
        <v>120</v>
      </c>
      <c r="I6" s="90">
        <v>1206</v>
      </c>
      <c r="J6" s="90">
        <f t="shared" ref="J6:J16" si="0">H6</f>
        <v>120</v>
      </c>
      <c r="K6" s="90">
        <v>1206</v>
      </c>
      <c r="L6" s="90">
        <v>240</v>
      </c>
      <c r="M6" s="90">
        <v>1206</v>
      </c>
      <c r="N6" s="90">
        <f t="shared" ref="N6:O12" si="1">L6</f>
        <v>240</v>
      </c>
      <c r="O6" s="90">
        <f t="shared" si="1"/>
        <v>1206</v>
      </c>
      <c r="P6" s="90">
        <v>480</v>
      </c>
      <c r="Q6" s="90">
        <v>1206</v>
      </c>
      <c r="R6" s="90">
        <f t="shared" ref="R6:S12" si="2">P6</f>
        <v>480</v>
      </c>
      <c r="S6" s="90">
        <f t="shared" si="2"/>
        <v>1206</v>
      </c>
      <c r="T6" s="90">
        <v>720</v>
      </c>
      <c r="U6" s="90">
        <v>1206</v>
      </c>
      <c r="V6" s="90">
        <f t="shared" ref="V6:W12" si="3">T6</f>
        <v>720</v>
      </c>
      <c r="W6" s="90">
        <f t="shared" si="3"/>
        <v>1206</v>
      </c>
      <c r="X6" s="976" t="s">
        <v>245</v>
      </c>
      <c r="Y6" s="977"/>
      <c r="Z6" s="978"/>
    </row>
    <row r="7" spans="1:26" ht="35.25" customHeight="1" x14ac:dyDescent="0.25">
      <c r="A7" s="841"/>
      <c r="B7" s="973"/>
      <c r="C7" s="34" t="s">
        <v>25</v>
      </c>
      <c r="D7" s="841"/>
      <c r="E7" s="975"/>
      <c r="F7" s="841"/>
      <c r="G7" s="975"/>
      <c r="H7" s="90">
        <v>1</v>
      </c>
      <c r="I7" s="90">
        <v>732</v>
      </c>
      <c r="J7" s="90">
        <v>1</v>
      </c>
      <c r="K7" s="90">
        <v>732</v>
      </c>
      <c r="L7" s="90">
        <v>3</v>
      </c>
      <c r="M7" s="90">
        <v>799</v>
      </c>
      <c r="N7" s="90">
        <v>3</v>
      </c>
      <c r="O7" s="90">
        <v>799</v>
      </c>
      <c r="P7" s="90">
        <v>76</v>
      </c>
      <c r="Q7" s="90">
        <v>627</v>
      </c>
      <c r="R7" s="90">
        <v>76</v>
      </c>
      <c r="S7" s="90">
        <v>627</v>
      </c>
      <c r="T7" s="90">
        <v>77</v>
      </c>
      <c r="U7" s="90">
        <v>798</v>
      </c>
      <c r="V7" s="90">
        <v>77</v>
      </c>
      <c r="W7" s="90">
        <v>798</v>
      </c>
      <c r="X7" s="979"/>
      <c r="Y7" s="980"/>
      <c r="Z7" s="981"/>
    </row>
    <row r="8" spans="1:26" ht="26.25" customHeight="1" x14ac:dyDescent="0.25">
      <c r="A8" s="840" t="s">
        <v>72</v>
      </c>
      <c r="B8" s="972" t="s">
        <v>246</v>
      </c>
      <c r="C8" s="34" t="s">
        <v>24</v>
      </c>
      <c r="D8" s="840">
        <v>0</v>
      </c>
      <c r="E8" s="974">
        <v>4000</v>
      </c>
      <c r="F8" s="840">
        <v>0</v>
      </c>
      <c r="G8" s="840">
        <v>4000</v>
      </c>
      <c r="H8" s="90">
        <v>400</v>
      </c>
      <c r="I8" s="90">
        <v>4000</v>
      </c>
      <c r="J8" s="90">
        <f t="shared" si="0"/>
        <v>400</v>
      </c>
      <c r="K8" s="90">
        <f>$I$8</f>
        <v>4000</v>
      </c>
      <c r="L8" s="90">
        <v>800</v>
      </c>
      <c r="M8" s="90">
        <v>4000</v>
      </c>
      <c r="N8" s="90">
        <f t="shared" si="1"/>
        <v>800</v>
      </c>
      <c r="O8" s="90">
        <f t="shared" si="1"/>
        <v>4000</v>
      </c>
      <c r="P8" s="90">
        <v>1600</v>
      </c>
      <c r="Q8" s="90">
        <v>4000</v>
      </c>
      <c r="R8" s="90">
        <f t="shared" si="2"/>
        <v>1600</v>
      </c>
      <c r="S8" s="90">
        <f t="shared" si="2"/>
        <v>4000</v>
      </c>
      <c r="T8" s="90">
        <v>2200</v>
      </c>
      <c r="U8" s="90">
        <v>4000</v>
      </c>
      <c r="V8" s="90">
        <f t="shared" si="3"/>
        <v>2200</v>
      </c>
      <c r="W8" s="90">
        <f t="shared" si="3"/>
        <v>4000</v>
      </c>
      <c r="X8" s="976" t="s">
        <v>247</v>
      </c>
      <c r="Y8" s="977"/>
      <c r="Z8" s="978"/>
    </row>
    <row r="9" spans="1:26" ht="57" customHeight="1" x14ac:dyDescent="0.25">
      <c r="A9" s="841"/>
      <c r="B9" s="973"/>
      <c r="C9" s="34" t="s">
        <v>25</v>
      </c>
      <c r="D9" s="841"/>
      <c r="E9" s="975"/>
      <c r="F9" s="841"/>
      <c r="G9" s="841"/>
      <c r="H9" s="90">
        <v>8</v>
      </c>
      <c r="I9" s="90">
        <v>2595</v>
      </c>
      <c r="J9" s="90">
        <v>8</v>
      </c>
      <c r="K9" s="90">
        <v>2595</v>
      </c>
      <c r="L9" s="90">
        <v>21</v>
      </c>
      <c r="M9" s="90">
        <v>3760</v>
      </c>
      <c r="N9" s="90">
        <v>21</v>
      </c>
      <c r="O9" s="90">
        <v>3760</v>
      </c>
      <c r="P9" s="90">
        <v>33</v>
      </c>
      <c r="Q9" s="90">
        <v>5082</v>
      </c>
      <c r="R9" s="90">
        <v>33</v>
      </c>
      <c r="S9" s="90">
        <v>5082</v>
      </c>
      <c r="T9" s="90">
        <v>39</v>
      </c>
      <c r="U9" s="90">
        <v>4571</v>
      </c>
      <c r="V9" s="90">
        <v>39</v>
      </c>
      <c r="W9" s="90">
        <v>4571</v>
      </c>
      <c r="X9" s="979"/>
      <c r="Y9" s="980"/>
      <c r="Z9" s="981"/>
    </row>
    <row r="10" spans="1:26" ht="33.75" customHeight="1" x14ac:dyDescent="0.25">
      <c r="A10" s="988" t="s">
        <v>74</v>
      </c>
      <c r="B10" s="990" t="s">
        <v>248</v>
      </c>
      <c r="C10" s="77" t="s">
        <v>24</v>
      </c>
      <c r="D10" s="988">
        <v>0</v>
      </c>
      <c r="E10" s="992">
        <v>5207</v>
      </c>
      <c r="F10" s="988">
        <v>0</v>
      </c>
      <c r="G10" s="992">
        <v>5207</v>
      </c>
      <c r="H10" s="142">
        <v>500</v>
      </c>
      <c r="I10" s="142">
        <v>5210</v>
      </c>
      <c r="J10" s="142">
        <f t="shared" si="0"/>
        <v>500</v>
      </c>
      <c r="K10" s="142">
        <f>I10</f>
        <v>5210</v>
      </c>
      <c r="L10" s="142">
        <v>1040</v>
      </c>
      <c r="M10" s="142">
        <f>I10</f>
        <v>5210</v>
      </c>
      <c r="N10" s="142">
        <f t="shared" si="1"/>
        <v>1040</v>
      </c>
      <c r="O10" s="142">
        <f t="shared" si="1"/>
        <v>5210</v>
      </c>
      <c r="P10" s="142">
        <v>2080</v>
      </c>
      <c r="Q10" s="142">
        <f>M10</f>
        <v>5210</v>
      </c>
      <c r="R10" s="142">
        <f t="shared" si="2"/>
        <v>2080</v>
      </c>
      <c r="S10" s="142">
        <f t="shared" si="2"/>
        <v>5210</v>
      </c>
      <c r="T10" s="142">
        <v>3000</v>
      </c>
      <c r="U10" s="142">
        <f>Q10</f>
        <v>5210</v>
      </c>
      <c r="V10" s="142">
        <f t="shared" si="3"/>
        <v>3000</v>
      </c>
      <c r="W10" s="142">
        <f t="shared" si="3"/>
        <v>5210</v>
      </c>
      <c r="X10" s="976" t="s">
        <v>249</v>
      </c>
      <c r="Y10" s="977"/>
      <c r="Z10" s="978"/>
    </row>
    <row r="11" spans="1:26" ht="25.5" x14ac:dyDescent="0.25">
      <c r="A11" s="989"/>
      <c r="B11" s="991"/>
      <c r="C11" s="77" t="s">
        <v>25</v>
      </c>
      <c r="D11" s="989"/>
      <c r="E11" s="993"/>
      <c r="F11" s="989"/>
      <c r="G11" s="993"/>
      <c r="H11" s="142">
        <v>49</v>
      </c>
      <c r="I11" s="142">
        <v>5490</v>
      </c>
      <c r="J11" s="142">
        <v>49</v>
      </c>
      <c r="K11" s="142">
        <v>5490</v>
      </c>
      <c r="L11" s="142">
        <v>330</v>
      </c>
      <c r="M11" s="142">
        <v>5857</v>
      </c>
      <c r="N11" s="142">
        <v>330</v>
      </c>
      <c r="O11" s="142">
        <v>5857</v>
      </c>
      <c r="P11" s="142">
        <v>328</v>
      </c>
      <c r="Q11" s="142">
        <v>1086</v>
      </c>
      <c r="R11" s="142">
        <v>328</v>
      </c>
      <c r="S11" s="142">
        <v>1086</v>
      </c>
      <c r="T11" s="142">
        <v>1219</v>
      </c>
      <c r="U11" s="142">
        <v>1278</v>
      </c>
      <c r="V11" s="142">
        <v>1219</v>
      </c>
      <c r="W11" s="142">
        <v>1278</v>
      </c>
      <c r="X11" s="979"/>
      <c r="Y11" s="980"/>
      <c r="Z11" s="981"/>
    </row>
    <row r="12" spans="1:26" ht="54" customHeight="1" x14ac:dyDescent="0.25">
      <c r="A12" s="840" t="s">
        <v>92</v>
      </c>
      <c r="B12" s="972" t="s">
        <v>250</v>
      </c>
      <c r="C12" s="34" t="s">
        <v>24</v>
      </c>
      <c r="D12" s="840">
        <v>0</v>
      </c>
      <c r="E12" s="840">
        <v>0</v>
      </c>
      <c r="F12" s="840">
        <v>0</v>
      </c>
      <c r="G12" s="840">
        <v>0</v>
      </c>
      <c r="H12" s="90">
        <v>25</v>
      </c>
      <c r="I12" s="90">
        <v>25</v>
      </c>
      <c r="J12" s="90">
        <f t="shared" si="0"/>
        <v>25</v>
      </c>
      <c r="K12" s="90">
        <f>I12</f>
        <v>25</v>
      </c>
      <c r="L12" s="90">
        <v>100</v>
      </c>
      <c r="M12" s="90">
        <v>100</v>
      </c>
      <c r="N12" s="90">
        <f t="shared" si="1"/>
        <v>100</v>
      </c>
      <c r="O12" s="90">
        <f t="shared" si="1"/>
        <v>100</v>
      </c>
      <c r="P12" s="90">
        <v>150</v>
      </c>
      <c r="Q12" s="90">
        <v>150</v>
      </c>
      <c r="R12" s="90">
        <f t="shared" si="2"/>
        <v>150</v>
      </c>
      <c r="S12" s="90">
        <f t="shared" si="2"/>
        <v>150</v>
      </c>
      <c r="T12" s="90">
        <v>200</v>
      </c>
      <c r="U12" s="90">
        <v>200</v>
      </c>
      <c r="V12" s="90">
        <f t="shared" si="3"/>
        <v>200</v>
      </c>
      <c r="W12" s="90">
        <f t="shared" si="3"/>
        <v>200</v>
      </c>
      <c r="X12" s="982" t="s">
        <v>251</v>
      </c>
      <c r="Y12" s="983"/>
      <c r="Z12" s="984"/>
    </row>
    <row r="13" spans="1:26" ht="53.25" customHeight="1" x14ac:dyDescent="0.25">
      <c r="A13" s="841"/>
      <c r="B13" s="973"/>
      <c r="C13" s="34" t="s">
        <v>25</v>
      </c>
      <c r="D13" s="841"/>
      <c r="E13" s="841"/>
      <c r="F13" s="841"/>
      <c r="G13" s="841"/>
      <c r="H13" s="90">
        <v>2</v>
      </c>
      <c r="I13" s="90">
        <v>2</v>
      </c>
      <c r="J13" s="90">
        <v>2</v>
      </c>
      <c r="K13" s="90">
        <v>2</v>
      </c>
      <c r="L13" s="90">
        <v>11</v>
      </c>
      <c r="M13" s="90">
        <v>11</v>
      </c>
      <c r="N13" s="90">
        <v>11</v>
      </c>
      <c r="O13" s="90">
        <v>11</v>
      </c>
      <c r="P13" s="90">
        <v>5</v>
      </c>
      <c r="Q13" s="90">
        <v>5</v>
      </c>
      <c r="R13" s="90">
        <v>5</v>
      </c>
      <c r="S13" s="90">
        <v>5</v>
      </c>
      <c r="T13" s="90">
        <v>8</v>
      </c>
      <c r="U13" s="90">
        <v>8</v>
      </c>
      <c r="V13" s="90">
        <v>8</v>
      </c>
      <c r="W13" s="90">
        <v>8</v>
      </c>
      <c r="X13" s="985"/>
      <c r="Y13" s="986"/>
      <c r="Z13" s="987"/>
    </row>
    <row r="14" spans="1:26" ht="59.25" customHeight="1" x14ac:dyDescent="0.25">
      <c r="A14" s="840" t="s">
        <v>93</v>
      </c>
      <c r="B14" s="972" t="s">
        <v>252</v>
      </c>
      <c r="C14" s="34" t="s">
        <v>24</v>
      </c>
      <c r="D14" s="840">
        <v>0</v>
      </c>
      <c r="E14" s="840">
        <v>0</v>
      </c>
      <c r="F14" s="840">
        <v>0</v>
      </c>
      <c r="G14" s="840">
        <v>3573</v>
      </c>
      <c r="H14" s="36">
        <v>178</v>
      </c>
      <c r="I14" s="142">
        <v>3573</v>
      </c>
      <c r="J14" s="90">
        <f t="shared" si="0"/>
        <v>178</v>
      </c>
      <c r="K14" s="34">
        <v>3573</v>
      </c>
      <c r="L14" s="36">
        <v>357</v>
      </c>
      <c r="M14" s="90">
        <v>3573</v>
      </c>
      <c r="N14" s="90">
        <f>L14</f>
        <v>357</v>
      </c>
      <c r="O14" s="90">
        <v>3573</v>
      </c>
      <c r="P14" s="36">
        <v>715</v>
      </c>
      <c r="Q14" s="36">
        <v>3573</v>
      </c>
      <c r="R14" s="90">
        <f>P14</f>
        <v>715</v>
      </c>
      <c r="S14" s="90">
        <v>3573</v>
      </c>
      <c r="T14" s="36">
        <f>G14/100*50</f>
        <v>1786.4999999999998</v>
      </c>
      <c r="U14" s="36">
        <v>3573</v>
      </c>
      <c r="V14" s="90">
        <v>1787</v>
      </c>
      <c r="W14" s="90">
        <v>3573</v>
      </c>
      <c r="X14" s="976" t="s">
        <v>253</v>
      </c>
      <c r="Y14" s="977"/>
      <c r="Z14" s="978"/>
    </row>
    <row r="15" spans="1:26" ht="37.5" customHeight="1" x14ac:dyDescent="0.25">
      <c r="A15" s="841"/>
      <c r="B15" s="973"/>
      <c r="C15" s="34" t="s">
        <v>25</v>
      </c>
      <c r="D15" s="841"/>
      <c r="E15" s="841"/>
      <c r="F15" s="841"/>
      <c r="G15" s="841"/>
      <c r="H15" s="36">
        <v>3</v>
      </c>
      <c r="I15" s="142">
        <v>2718</v>
      </c>
      <c r="J15" s="90">
        <v>3</v>
      </c>
      <c r="K15" s="34">
        <v>2718</v>
      </c>
      <c r="L15" s="36">
        <v>25</v>
      </c>
      <c r="M15" s="90">
        <v>2372</v>
      </c>
      <c r="N15" s="90">
        <v>25</v>
      </c>
      <c r="O15" s="90">
        <v>2372</v>
      </c>
      <c r="P15" s="36">
        <v>48</v>
      </c>
      <c r="Q15" s="36">
        <v>1833</v>
      </c>
      <c r="R15" s="90">
        <v>48</v>
      </c>
      <c r="S15" s="90">
        <v>1833</v>
      </c>
      <c r="T15" s="36">
        <v>107</v>
      </c>
      <c r="U15" s="36">
        <v>1696</v>
      </c>
      <c r="V15" s="90">
        <v>107</v>
      </c>
      <c r="W15" s="90">
        <v>1696</v>
      </c>
      <c r="X15" s="979"/>
      <c r="Y15" s="980"/>
      <c r="Z15" s="981"/>
    </row>
    <row r="16" spans="1:26" ht="46.5" customHeight="1" x14ac:dyDescent="0.25">
      <c r="A16" s="840" t="s">
        <v>94</v>
      </c>
      <c r="B16" s="972" t="s">
        <v>254</v>
      </c>
      <c r="C16" s="34" t="s">
        <v>24</v>
      </c>
      <c r="D16" s="840">
        <v>0</v>
      </c>
      <c r="E16" s="840">
        <v>0</v>
      </c>
      <c r="F16" s="840">
        <v>0</v>
      </c>
      <c r="G16" s="994">
        <v>304762</v>
      </c>
      <c r="H16" s="143">
        <v>1020</v>
      </c>
      <c r="I16" s="143">
        <v>1020</v>
      </c>
      <c r="J16" s="144">
        <f t="shared" si="0"/>
        <v>1020</v>
      </c>
      <c r="K16" s="144">
        <f>I16</f>
        <v>1020</v>
      </c>
      <c r="L16" s="143">
        <v>1326</v>
      </c>
      <c r="M16" s="143">
        <v>1326</v>
      </c>
      <c r="N16" s="144">
        <f>L16</f>
        <v>1326</v>
      </c>
      <c r="O16" s="144">
        <v>1326</v>
      </c>
      <c r="P16" s="143">
        <v>1530</v>
      </c>
      <c r="Q16" s="143">
        <v>1530</v>
      </c>
      <c r="R16" s="144">
        <f>P16</f>
        <v>1530</v>
      </c>
      <c r="S16" s="144">
        <f>Q16</f>
        <v>1530</v>
      </c>
      <c r="T16" s="143">
        <v>1734</v>
      </c>
      <c r="U16" s="143">
        <v>1734</v>
      </c>
      <c r="V16" s="144">
        <f>T16</f>
        <v>1734</v>
      </c>
      <c r="W16" s="144">
        <f>U16</f>
        <v>1734</v>
      </c>
      <c r="X16" s="976" t="s">
        <v>255</v>
      </c>
      <c r="Y16" s="977"/>
      <c r="Z16" s="978"/>
    </row>
    <row r="17" spans="1:26" ht="52.5" customHeight="1" x14ac:dyDescent="0.25">
      <c r="A17" s="841"/>
      <c r="B17" s="973"/>
      <c r="C17" s="34" t="s">
        <v>25</v>
      </c>
      <c r="D17" s="841"/>
      <c r="E17" s="841"/>
      <c r="F17" s="841"/>
      <c r="G17" s="995"/>
      <c r="H17" s="143">
        <v>773</v>
      </c>
      <c r="I17" s="143">
        <v>773</v>
      </c>
      <c r="J17" s="144">
        <v>773</v>
      </c>
      <c r="K17" s="144">
        <v>773</v>
      </c>
      <c r="L17" s="143">
        <v>689</v>
      </c>
      <c r="M17" s="143">
        <v>689</v>
      </c>
      <c r="N17" s="144">
        <v>689</v>
      </c>
      <c r="O17" s="144">
        <v>689</v>
      </c>
      <c r="P17" s="143">
        <v>412</v>
      </c>
      <c r="Q17" s="143">
        <v>412</v>
      </c>
      <c r="R17" s="144">
        <v>412</v>
      </c>
      <c r="S17" s="144">
        <v>412</v>
      </c>
      <c r="T17" s="143">
        <v>373</v>
      </c>
      <c r="U17" s="143">
        <v>373</v>
      </c>
      <c r="V17" s="144">
        <v>373</v>
      </c>
      <c r="W17" s="144">
        <v>373</v>
      </c>
      <c r="X17" s="979"/>
      <c r="Y17" s="980"/>
      <c r="Z17" s="981"/>
    </row>
    <row r="18" spans="1:26" ht="20.25" customHeight="1" x14ac:dyDescent="0.25">
      <c r="A18" s="840" t="s">
        <v>112</v>
      </c>
      <c r="B18" s="972" t="s">
        <v>256</v>
      </c>
      <c r="C18" s="34" t="s">
        <v>24</v>
      </c>
      <c r="D18" s="988">
        <v>0</v>
      </c>
      <c r="E18" s="988">
        <v>480</v>
      </c>
      <c r="F18" s="840">
        <v>0</v>
      </c>
      <c r="G18" s="994">
        <v>304762</v>
      </c>
      <c r="H18" s="143">
        <v>550</v>
      </c>
      <c r="I18" s="143">
        <v>550</v>
      </c>
      <c r="J18" s="144">
        <v>550</v>
      </c>
      <c r="K18" s="144">
        <v>550</v>
      </c>
      <c r="L18" s="143">
        <v>715</v>
      </c>
      <c r="M18" s="143">
        <v>715</v>
      </c>
      <c r="N18" s="143">
        <f>L18</f>
        <v>715</v>
      </c>
      <c r="O18" s="144">
        <f>M18</f>
        <v>715</v>
      </c>
      <c r="P18" s="143">
        <v>935</v>
      </c>
      <c r="Q18" s="143">
        <v>935</v>
      </c>
      <c r="R18" s="144">
        <f>P18</f>
        <v>935</v>
      </c>
      <c r="S18" s="144">
        <f>Q18</f>
        <v>935</v>
      </c>
      <c r="T18" s="143">
        <v>1045</v>
      </c>
      <c r="U18" s="143">
        <v>1045</v>
      </c>
      <c r="V18" s="144">
        <f>T18</f>
        <v>1045</v>
      </c>
      <c r="W18" s="144">
        <f>U18</f>
        <v>1045</v>
      </c>
      <c r="X18" s="976" t="s">
        <v>255</v>
      </c>
      <c r="Y18" s="977"/>
      <c r="Z18" s="978"/>
    </row>
    <row r="19" spans="1:26" ht="75.75" customHeight="1" x14ac:dyDescent="0.25">
      <c r="A19" s="841"/>
      <c r="B19" s="973"/>
      <c r="C19" s="34" t="s">
        <v>25</v>
      </c>
      <c r="D19" s="989"/>
      <c r="E19" s="989"/>
      <c r="F19" s="841"/>
      <c r="G19" s="995"/>
      <c r="H19" s="143">
        <v>371</v>
      </c>
      <c r="I19" s="143">
        <v>408</v>
      </c>
      <c r="J19" s="144">
        <v>371</v>
      </c>
      <c r="K19" s="144">
        <v>408</v>
      </c>
      <c r="L19" s="143">
        <v>648</v>
      </c>
      <c r="M19" s="143">
        <v>648</v>
      </c>
      <c r="N19" s="143">
        <v>648</v>
      </c>
      <c r="O19" s="144">
        <v>648</v>
      </c>
      <c r="P19" s="143">
        <v>379</v>
      </c>
      <c r="Q19" s="143">
        <v>379</v>
      </c>
      <c r="R19" s="144">
        <v>379</v>
      </c>
      <c r="S19" s="144">
        <v>379</v>
      </c>
      <c r="T19" s="143">
        <v>426</v>
      </c>
      <c r="U19" s="143">
        <v>426</v>
      </c>
      <c r="V19" s="144">
        <v>426</v>
      </c>
      <c r="W19" s="144">
        <v>426</v>
      </c>
      <c r="X19" s="979"/>
      <c r="Y19" s="980"/>
      <c r="Z19" s="981"/>
    </row>
    <row r="20" spans="1:26" ht="30" customHeight="1" x14ac:dyDescent="0.25">
      <c r="A20" s="840" t="s">
        <v>257</v>
      </c>
      <c r="B20" s="972" t="s">
        <v>258</v>
      </c>
      <c r="C20" s="34" t="s">
        <v>24</v>
      </c>
      <c r="D20" s="988">
        <v>0</v>
      </c>
      <c r="E20" s="988">
        <v>480</v>
      </c>
      <c r="F20" s="840">
        <v>0</v>
      </c>
      <c r="G20" s="994">
        <v>304762</v>
      </c>
      <c r="H20" s="143">
        <v>2080</v>
      </c>
      <c r="I20" s="143">
        <v>2080</v>
      </c>
      <c r="J20" s="144">
        <v>2080</v>
      </c>
      <c r="K20" s="144">
        <f>J20</f>
        <v>2080</v>
      </c>
      <c r="L20" s="143">
        <v>2704</v>
      </c>
      <c r="M20" s="143">
        <v>2704</v>
      </c>
      <c r="N20" s="143">
        <f>L20</f>
        <v>2704</v>
      </c>
      <c r="O20" s="144">
        <f>M20</f>
        <v>2704</v>
      </c>
      <c r="P20" s="143">
        <v>3120</v>
      </c>
      <c r="Q20" s="143">
        <v>3120</v>
      </c>
      <c r="R20" s="144">
        <f>P20</f>
        <v>3120</v>
      </c>
      <c r="S20" s="144">
        <f>Q20</f>
        <v>3120</v>
      </c>
      <c r="T20" s="143">
        <v>3536</v>
      </c>
      <c r="U20" s="143">
        <v>3536</v>
      </c>
      <c r="V20" s="144">
        <f>3536</f>
        <v>3536</v>
      </c>
      <c r="W20" s="144">
        <f>3536</f>
        <v>3536</v>
      </c>
      <c r="X20" s="976" t="s">
        <v>259</v>
      </c>
      <c r="Y20" s="977"/>
      <c r="Z20" s="978"/>
    </row>
    <row r="21" spans="1:26" ht="25.5" x14ac:dyDescent="0.25">
      <c r="A21" s="841"/>
      <c r="B21" s="973"/>
      <c r="C21" s="34" t="s">
        <v>25</v>
      </c>
      <c r="D21" s="989"/>
      <c r="E21" s="989"/>
      <c r="F21" s="841"/>
      <c r="G21" s="995"/>
      <c r="H21" s="143">
        <v>1690</v>
      </c>
      <c r="I21" s="143">
        <v>1713</v>
      </c>
      <c r="J21" s="144">
        <v>1690</v>
      </c>
      <c r="K21" s="144">
        <v>1713</v>
      </c>
      <c r="L21" s="143">
        <v>1399</v>
      </c>
      <c r="M21" s="143">
        <v>1399</v>
      </c>
      <c r="N21" s="143">
        <v>1399</v>
      </c>
      <c r="O21" s="144">
        <v>1399</v>
      </c>
      <c r="P21" s="143">
        <v>1541</v>
      </c>
      <c r="Q21" s="143">
        <v>1541</v>
      </c>
      <c r="R21" s="144">
        <v>1541</v>
      </c>
      <c r="S21" s="144">
        <v>1541</v>
      </c>
      <c r="T21" s="143">
        <v>2748</v>
      </c>
      <c r="U21" s="143">
        <v>2748</v>
      </c>
      <c r="V21" s="144">
        <v>2748</v>
      </c>
      <c r="W21" s="144">
        <v>2748</v>
      </c>
      <c r="X21" s="979"/>
      <c r="Y21" s="980"/>
      <c r="Z21" s="981"/>
    </row>
    <row r="22" spans="1:26" x14ac:dyDescent="0.25">
      <c r="A22" s="120"/>
      <c r="B22" s="120"/>
      <c r="C22" s="120"/>
      <c r="D22" s="120"/>
      <c r="E22" s="120"/>
      <c r="F22" s="120"/>
      <c r="G22" s="45"/>
      <c r="H22" s="120"/>
      <c r="I22" s="120"/>
      <c r="J22" s="120"/>
      <c r="K22" s="120"/>
      <c r="L22" s="120"/>
      <c r="M22" s="120"/>
      <c r="N22" s="120"/>
      <c r="O22" s="120"/>
      <c r="P22" s="120"/>
      <c r="Q22" s="120"/>
      <c r="R22" s="120"/>
      <c r="S22" s="120"/>
      <c r="T22" s="120"/>
      <c r="U22" s="120"/>
      <c r="V22" s="120"/>
      <c r="W22" s="120"/>
      <c r="X22" s="120"/>
      <c r="Y22" s="120"/>
      <c r="Z22" s="120"/>
    </row>
    <row r="23" spans="1:26" ht="23.25" x14ac:dyDescent="0.35">
      <c r="A23" s="772" t="s">
        <v>30</v>
      </c>
      <c r="B23" s="772"/>
      <c r="C23" s="772"/>
      <c r="D23" s="772"/>
      <c r="E23" s="772"/>
      <c r="F23" s="772"/>
      <c r="G23" s="772"/>
      <c r="H23" s="772"/>
      <c r="I23" s="772"/>
      <c r="J23" s="772"/>
      <c r="K23" s="772"/>
      <c r="L23" s="772"/>
      <c r="M23" s="772"/>
      <c r="N23" s="772"/>
      <c r="O23" s="772"/>
      <c r="P23" s="772"/>
      <c r="Q23" s="772"/>
      <c r="R23" s="772"/>
      <c r="S23" s="772"/>
      <c r="T23" s="772"/>
      <c r="U23" s="772"/>
      <c r="V23" s="772"/>
      <c r="W23" s="772"/>
      <c r="X23" s="120"/>
      <c r="Y23" s="120"/>
      <c r="Z23" s="120"/>
    </row>
    <row r="24" spans="1:26" ht="21.75" customHeight="1" x14ac:dyDescent="0.25">
      <c r="A24" s="676" t="s">
        <v>6</v>
      </c>
      <c r="B24" s="679" t="s">
        <v>31</v>
      </c>
      <c r="C24" s="680"/>
      <c r="D24" s="685" t="s">
        <v>95</v>
      </c>
      <c r="E24" s="686"/>
      <c r="F24" s="686"/>
      <c r="G24" s="687"/>
      <c r="H24" s="673" t="s">
        <v>33</v>
      </c>
      <c r="I24" s="673"/>
      <c r="J24" s="673"/>
      <c r="K24" s="673"/>
      <c r="L24" s="673"/>
      <c r="M24" s="673"/>
      <c r="N24" s="673"/>
      <c r="O24" s="673"/>
      <c r="P24" s="673"/>
      <c r="Q24" s="673"/>
      <c r="R24" s="673"/>
      <c r="S24" s="673"/>
      <c r="T24" s="673"/>
      <c r="U24" s="673"/>
      <c r="V24" s="673"/>
      <c r="W24" s="673"/>
      <c r="X24" s="996" t="s">
        <v>10</v>
      </c>
      <c r="Y24" s="996"/>
      <c r="Z24" s="996"/>
    </row>
    <row r="25" spans="1:26" ht="28.5" customHeight="1" x14ac:dyDescent="0.25">
      <c r="A25" s="677"/>
      <c r="B25" s="681"/>
      <c r="C25" s="682"/>
      <c r="D25" s="688"/>
      <c r="E25" s="689"/>
      <c r="F25" s="689"/>
      <c r="G25" s="690"/>
      <c r="H25" s="673" t="s">
        <v>11</v>
      </c>
      <c r="I25" s="673"/>
      <c r="J25" s="673"/>
      <c r="K25" s="673"/>
      <c r="L25" s="673" t="s">
        <v>12</v>
      </c>
      <c r="M25" s="673"/>
      <c r="N25" s="673"/>
      <c r="O25" s="673"/>
      <c r="P25" s="673" t="s">
        <v>13</v>
      </c>
      <c r="Q25" s="673"/>
      <c r="R25" s="673"/>
      <c r="S25" s="673"/>
      <c r="T25" s="673" t="s">
        <v>14</v>
      </c>
      <c r="U25" s="673"/>
      <c r="V25" s="673"/>
      <c r="W25" s="673"/>
      <c r="X25" s="996"/>
      <c r="Y25" s="996"/>
      <c r="Z25" s="996"/>
    </row>
    <row r="26" spans="1:26" ht="72" x14ac:dyDescent="0.25">
      <c r="A26" s="678"/>
      <c r="B26" s="683"/>
      <c r="C26" s="684"/>
      <c r="D26" s="122" t="s">
        <v>98</v>
      </c>
      <c r="E26" s="122" t="s">
        <v>35</v>
      </c>
      <c r="F26" s="122" t="s">
        <v>36</v>
      </c>
      <c r="G26" s="122" t="s">
        <v>91</v>
      </c>
      <c r="H26" s="122" t="s">
        <v>37</v>
      </c>
      <c r="I26" s="122" t="s">
        <v>35</v>
      </c>
      <c r="J26" s="122" t="s">
        <v>36</v>
      </c>
      <c r="K26" s="122" t="s">
        <v>21</v>
      </c>
      <c r="L26" s="122" t="s">
        <v>37</v>
      </c>
      <c r="M26" s="122" t="s">
        <v>35</v>
      </c>
      <c r="N26" s="122" t="s">
        <v>36</v>
      </c>
      <c r="O26" s="122" t="s">
        <v>21</v>
      </c>
      <c r="P26" s="122" t="s">
        <v>37</v>
      </c>
      <c r="Q26" s="122" t="s">
        <v>35</v>
      </c>
      <c r="R26" s="122" t="s">
        <v>36</v>
      </c>
      <c r="S26" s="122" t="s">
        <v>21</v>
      </c>
      <c r="T26" s="122" t="s">
        <v>37</v>
      </c>
      <c r="U26" s="122" t="s">
        <v>35</v>
      </c>
      <c r="V26" s="122" t="s">
        <v>36</v>
      </c>
      <c r="W26" s="122" t="s">
        <v>21</v>
      </c>
      <c r="X26" s="996"/>
      <c r="Y26" s="996"/>
      <c r="Z26" s="996"/>
    </row>
    <row r="27" spans="1:26" x14ac:dyDescent="0.25">
      <c r="A27" s="670" t="s">
        <v>22</v>
      </c>
      <c r="B27" s="728" t="s">
        <v>260</v>
      </c>
      <c r="C27" s="9" t="s">
        <v>24</v>
      </c>
      <c r="D27" s="670">
        <f>D29+D31</f>
        <v>9370</v>
      </c>
      <c r="E27" s="670">
        <f>E29+E31+E33</f>
        <v>17506</v>
      </c>
      <c r="F27" s="670">
        <v>108</v>
      </c>
      <c r="G27" s="670">
        <v>208</v>
      </c>
      <c r="H27" s="8">
        <f>H29+H31+H33+H35+H37</f>
        <v>16603</v>
      </c>
      <c r="I27" s="8">
        <f>I29+I31+I33+I35+I37</f>
        <v>39964</v>
      </c>
      <c r="J27" s="9">
        <v>153</v>
      </c>
      <c r="K27" s="9">
        <v>218</v>
      </c>
      <c r="L27" s="8">
        <f>L29+L31+L33+L35+L37</f>
        <v>19657</v>
      </c>
      <c r="M27" s="8">
        <f>M29+M31+M33+M35+M37</f>
        <v>40019</v>
      </c>
      <c r="N27" s="9">
        <v>184</v>
      </c>
      <c r="O27" s="9">
        <v>218</v>
      </c>
      <c r="P27" s="8">
        <f>P29+P31+P33+P35+P37</f>
        <v>23905</v>
      </c>
      <c r="Q27" s="8">
        <f>Q29+Q31+Q33+Q35+Q37</f>
        <v>40039</v>
      </c>
      <c r="R27" s="9">
        <v>190</v>
      </c>
      <c r="S27" s="9">
        <v>218</v>
      </c>
      <c r="T27" s="8">
        <f>T29+T31+T33+T35+T37</f>
        <v>29406.5</v>
      </c>
      <c r="U27" s="8">
        <f>U29+U31+U33+U35+U37</f>
        <v>40069</v>
      </c>
      <c r="V27" s="9">
        <v>190</v>
      </c>
      <c r="W27" s="9">
        <v>218</v>
      </c>
      <c r="X27" s="976" t="s">
        <v>261</v>
      </c>
      <c r="Y27" s="977"/>
      <c r="Z27" s="978"/>
    </row>
    <row r="28" spans="1:26" ht="25.5" x14ac:dyDescent="0.25">
      <c r="A28" s="671"/>
      <c r="B28" s="729"/>
      <c r="C28" s="9" t="s">
        <v>25</v>
      </c>
      <c r="D28" s="671"/>
      <c r="E28" s="671"/>
      <c r="F28" s="671"/>
      <c r="G28" s="671"/>
      <c r="H28" s="8">
        <v>12833</v>
      </c>
      <c r="I28" s="8">
        <v>28433</v>
      </c>
      <c r="J28" s="9">
        <v>165</v>
      </c>
      <c r="K28" s="9">
        <v>204</v>
      </c>
      <c r="L28" s="8">
        <v>10993</v>
      </c>
      <c r="M28" s="8">
        <v>26301</v>
      </c>
      <c r="N28" s="9">
        <v>182</v>
      </c>
      <c r="O28" s="9">
        <v>224</v>
      </c>
      <c r="P28" s="8">
        <v>9788</v>
      </c>
      <c r="Q28" s="8">
        <v>19396</v>
      </c>
      <c r="R28" s="9">
        <v>186</v>
      </c>
      <c r="S28" s="9">
        <v>224</v>
      </c>
      <c r="T28" s="8">
        <v>12105</v>
      </c>
      <c r="U28" s="8">
        <v>19314</v>
      </c>
      <c r="V28" s="9">
        <v>190</v>
      </c>
      <c r="W28" s="9">
        <v>208</v>
      </c>
      <c r="X28" s="979"/>
      <c r="Y28" s="980"/>
      <c r="Z28" s="981"/>
    </row>
    <row r="29" spans="1:26" ht="102" customHeight="1" x14ac:dyDescent="0.25">
      <c r="A29" s="670" t="s">
        <v>39</v>
      </c>
      <c r="B29" s="728" t="s">
        <v>262</v>
      </c>
      <c r="C29" s="9" t="s">
        <v>24</v>
      </c>
      <c r="D29" s="670">
        <v>916</v>
      </c>
      <c r="E29" s="670">
        <v>8454</v>
      </c>
      <c r="F29" s="670">
        <v>92</v>
      </c>
      <c r="G29" s="670">
        <v>108</v>
      </c>
      <c r="H29" s="9">
        <v>3400</v>
      </c>
      <c r="I29" s="9">
        <v>8500</v>
      </c>
      <c r="J29" s="9">
        <v>96</v>
      </c>
      <c r="K29" s="9">
        <f>J27</f>
        <v>153</v>
      </c>
      <c r="L29" s="9">
        <v>4250</v>
      </c>
      <c r="M29" s="9">
        <v>8500</v>
      </c>
      <c r="N29" s="9">
        <v>105</v>
      </c>
      <c r="O29" s="9">
        <f>N27</f>
        <v>184</v>
      </c>
      <c r="P29" s="9">
        <v>5100</v>
      </c>
      <c r="Q29" s="9">
        <v>8500</v>
      </c>
      <c r="R29" s="9">
        <v>114</v>
      </c>
      <c r="S29" s="9">
        <f>R27</f>
        <v>190</v>
      </c>
      <c r="T29" s="9">
        <v>6400</v>
      </c>
      <c r="U29" s="9">
        <v>8500</v>
      </c>
      <c r="V29" s="9">
        <v>124</v>
      </c>
      <c r="W29" s="9">
        <f>V27</f>
        <v>190</v>
      </c>
      <c r="X29" s="997" t="s">
        <v>263</v>
      </c>
      <c r="Y29" s="998"/>
      <c r="Z29" s="999"/>
    </row>
    <row r="30" spans="1:26" ht="39" customHeight="1" x14ac:dyDescent="0.25">
      <c r="A30" s="671"/>
      <c r="B30" s="729"/>
      <c r="C30" s="9" t="s">
        <v>25</v>
      </c>
      <c r="D30" s="671"/>
      <c r="E30" s="671"/>
      <c r="F30" s="671"/>
      <c r="G30" s="671"/>
      <c r="H30" s="9">
        <v>3598</v>
      </c>
      <c r="I30" s="9">
        <v>5523</v>
      </c>
      <c r="J30" s="9">
        <v>91</v>
      </c>
      <c r="K30" s="9">
        <v>165</v>
      </c>
      <c r="L30" s="9">
        <v>3071</v>
      </c>
      <c r="M30" s="9">
        <v>4430</v>
      </c>
      <c r="N30" s="9">
        <v>93</v>
      </c>
      <c r="O30" s="9">
        <v>182</v>
      </c>
      <c r="P30" s="9">
        <v>2868</v>
      </c>
      <c r="Q30" s="9">
        <v>3546</v>
      </c>
      <c r="R30" s="9">
        <v>101</v>
      </c>
      <c r="S30" s="9">
        <v>186</v>
      </c>
      <c r="T30" s="9">
        <v>3494</v>
      </c>
      <c r="U30" s="9">
        <v>3647</v>
      </c>
      <c r="V30" s="9">
        <v>190</v>
      </c>
      <c r="W30" s="9">
        <v>208</v>
      </c>
      <c r="X30" s="1000"/>
      <c r="Y30" s="1001"/>
      <c r="Z30" s="1002"/>
    </row>
    <row r="31" spans="1:26" x14ac:dyDescent="0.25">
      <c r="A31" s="670" t="s">
        <v>41</v>
      </c>
      <c r="B31" s="728" t="s">
        <v>264</v>
      </c>
      <c r="C31" s="9" t="s">
        <v>24</v>
      </c>
      <c r="D31" s="1003">
        <f>E31</f>
        <v>8454</v>
      </c>
      <c r="E31" s="1003">
        <f>E29</f>
        <v>8454</v>
      </c>
      <c r="F31" s="670">
        <v>108</v>
      </c>
      <c r="G31" s="670">
        <v>108</v>
      </c>
      <c r="H31" s="73">
        <f>I31</f>
        <v>8500</v>
      </c>
      <c r="I31" s="73">
        <f>I29</f>
        <v>8500</v>
      </c>
      <c r="J31" s="34">
        <v>153</v>
      </c>
      <c r="K31" s="34">
        <f>K29</f>
        <v>153</v>
      </c>
      <c r="L31" s="77">
        <f>M31</f>
        <v>8500</v>
      </c>
      <c r="M31" s="77">
        <f>M29</f>
        <v>8500</v>
      </c>
      <c r="N31" s="34">
        <v>184</v>
      </c>
      <c r="O31" s="34">
        <f>O29</f>
        <v>184</v>
      </c>
      <c r="P31" s="77">
        <f>Q31</f>
        <v>8500</v>
      </c>
      <c r="Q31" s="77">
        <f>Q29</f>
        <v>8500</v>
      </c>
      <c r="R31" s="34">
        <v>190</v>
      </c>
      <c r="S31" s="34">
        <f>S29</f>
        <v>190</v>
      </c>
      <c r="T31" s="77">
        <f>U31</f>
        <v>8500</v>
      </c>
      <c r="U31" s="77">
        <f>U29</f>
        <v>8500</v>
      </c>
      <c r="V31" s="34">
        <v>190</v>
      </c>
      <c r="W31" s="34">
        <f>W29</f>
        <v>190</v>
      </c>
      <c r="X31" s="997" t="s">
        <v>265</v>
      </c>
      <c r="Y31" s="998"/>
      <c r="Z31" s="999"/>
    </row>
    <row r="32" spans="1:26" ht="25.5" x14ac:dyDescent="0.25">
      <c r="A32" s="671"/>
      <c r="B32" s="729"/>
      <c r="C32" s="9" t="s">
        <v>25</v>
      </c>
      <c r="D32" s="1004"/>
      <c r="E32" s="1004"/>
      <c r="F32" s="671"/>
      <c r="G32" s="671"/>
      <c r="H32" s="73">
        <v>5523</v>
      </c>
      <c r="I32" s="73">
        <v>5523</v>
      </c>
      <c r="J32" s="34">
        <v>165</v>
      </c>
      <c r="K32" s="34">
        <v>165</v>
      </c>
      <c r="L32" s="77">
        <v>4430</v>
      </c>
      <c r="M32" s="77">
        <v>4430</v>
      </c>
      <c r="N32" s="34">
        <v>182</v>
      </c>
      <c r="O32" s="34">
        <v>182</v>
      </c>
      <c r="P32" s="77">
        <v>3546</v>
      </c>
      <c r="Q32" s="77">
        <v>3546</v>
      </c>
      <c r="R32" s="34">
        <v>186</v>
      </c>
      <c r="S32" s="34">
        <v>186</v>
      </c>
      <c r="T32" s="77">
        <v>3647</v>
      </c>
      <c r="U32" s="77">
        <v>3647</v>
      </c>
      <c r="V32" s="34">
        <v>190</v>
      </c>
      <c r="W32" s="34">
        <v>208</v>
      </c>
      <c r="X32" s="1000"/>
      <c r="Y32" s="1001"/>
      <c r="Z32" s="1002"/>
    </row>
    <row r="33" spans="1:26" x14ac:dyDescent="0.25">
      <c r="A33" s="670" t="s">
        <v>164</v>
      </c>
      <c r="B33" s="728" t="s">
        <v>266</v>
      </c>
      <c r="C33" s="9" t="s">
        <v>24</v>
      </c>
      <c r="D33" s="670">
        <v>0</v>
      </c>
      <c r="E33" s="670">
        <v>598</v>
      </c>
      <c r="F33" s="670">
        <v>0</v>
      </c>
      <c r="G33" s="670">
        <v>108</v>
      </c>
      <c r="H33" s="9">
        <v>80</v>
      </c>
      <c r="I33" s="9">
        <v>450</v>
      </c>
      <c r="J33" s="9">
        <v>96</v>
      </c>
      <c r="K33" s="9">
        <v>153</v>
      </c>
      <c r="L33" s="9">
        <v>120</v>
      </c>
      <c r="M33" s="9">
        <v>430</v>
      </c>
      <c r="N33" s="9">
        <v>105</v>
      </c>
      <c r="O33" s="9">
        <v>184</v>
      </c>
      <c r="P33" s="9">
        <v>180</v>
      </c>
      <c r="Q33" s="9">
        <v>400</v>
      </c>
      <c r="R33" s="9">
        <v>114</v>
      </c>
      <c r="S33" s="9">
        <v>190</v>
      </c>
      <c r="T33" s="9">
        <v>200</v>
      </c>
      <c r="U33" s="9">
        <v>380</v>
      </c>
      <c r="V33" s="9">
        <v>124</v>
      </c>
      <c r="W33" s="9">
        <v>190</v>
      </c>
      <c r="X33" s="997" t="s">
        <v>267</v>
      </c>
      <c r="Y33" s="998"/>
      <c r="Z33" s="999"/>
    </row>
    <row r="34" spans="1:26" ht="25.5" x14ac:dyDescent="0.25">
      <c r="A34" s="671"/>
      <c r="B34" s="729"/>
      <c r="C34" s="9" t="s">
        <v>25</v>
      </c>
      <c r="D34" s="671"/>
      <c r="E34" s="671"/>
      <c r="F34" s="671"/>
      <c r="G34" s="671"/>
      <c r="H34" s="9">
        <v>51</v>
      </c>
      <c r="I34" s="9">
        <v>327</v>
      </c>
      <c r="J34" s="9">
        <v>91</v>
      </c>
      <c r="K34" s="9">
        <v>165</v>
      </c>
      <c r="L34" s="9">
        <v>31</v>
      </c>
      <c r="M34" s="9">
        <v>212</v>
      </c>
      <c r="N34" s="9">
        <v>93</v>
      </c>
      <c r="O34" s="9">
        <v>182</v>
      </c>
      <c r="P34" s="9">
        <v>16</v>
      </c>
      <c r="Q34" s="9">
        <v>125</v>
      </c>
      <c r="R34" s="9">
        <v>101</v>
      </c>
      <c r="S34" s="9">
        <v>186</v>
      </c>
      <c r="T34" s="9">
        <v>20</v>
      </c>
      <c r="U34" s="9">
        <v>100</v>
      </c>
      <c r="V34" s="9">
        <v>190</v>
      </c>
      <c r="W34" s="9">
        <v>208</v>
      </c>
      <c r="X34" s="1000"/>
      <c r="Y34" s="1001"/>
      <c r="Z34" s="1002"/>
    </row>
    <row r="35" spans="1:26" x14ac:dyDescent="0.25">
      <c r="A35" s="670" t="s">
        <v>166</v>
      </c>
      <c r="B35" s="728" t="s">
        <v>268</v>
      </c>
      <c r="C35" s="9" t="s">
        <v>24</v>
      </c>
      <c r="D35" s="670">
        <v>0</v>
      </c>
      <c r="E35" s="670">
        <v>0</v>
      </c>
      <c r="F35" s="670">
        <v>92</v>
      </c>
      <c r="G35" s="670">
        <v>108</v>
      </c>
      <c r="H35" s="9">
        <v>3400</v>
      </c>
      <c r="I35" s="9">
        <v>8500</v>
      </c>
      <c r="J35" s="9">
        <v>96</v>
      </c>
      <c r="K35" s="9">
        <v>153</v>
      </c>
      <c r="L35" s="9">
        <v>4250</v>
      </c>
      <c r="M35" s="9">
        <v>8500</v>
      </c>
      <c r="N35" s="9">
        <v>105</v>
      </c>
      <c r="O35" s="9">
        <v>184</v>
      </c>
      <c r="P35" s="9">
        <v>5100</v>
      </c>
      <c r="Q35" s="9">
        <v>8500</v>
      </c>
      <c r="R35" s="9">
        <v>114</v>
      </c>
      <c r="S35" s="9">
        <v>190</v>
      </c>
      <c r="T35" s="9">
        <v>6400</v>
      </c>
      <c r="U35" s="9">
        <v>8500</v>
      </c>
      <c r="V35" s="9">
        <v>124</v>
      </c>
      <c r="W35" s="9">
        <v>190</v>
      </c>
      <c r="X35" s="997" t="s">
        <v>269</v>
      </c>
      <c r="Y35" s="998"/>
      <c r="Z35" s="999"/>
    </row>
    <row r="36" spans="1:26" ht="25.5" x14ac:dyDescent="0.25">
      <c r="A36" s="671"/>
      <c r="B36" s="729"/>
      <c r="C36" s="9" t="s">
        <v>25</v>
      </c>
      <c r="D36" s="671"/>
      <c r="E36" s="671"/>
      <c r="F36" s="671"/>
      <c r="G36" s="671"/>
      <c r="H36" s="9">
        <v>3598</v>
      </c>
      <c r="I36" s="9">
        <v>5523</v>
      </c>
      <c r="J36" s="9">
        <v>91</v>
      </c>
      <c r="K36" s="9">
        <v>165</v>
      </c>
      <c r="L36" s="9">
        <v>3071</v>
      </c>
      <c r="M36" s="9">
        <v>4430</v>
      </c>
      <c r="N36" s="9">
        <v>93</v>
      </c>
      <c r="O36" s="9">
        <v>182</v>
      </c>
      <c r="P36" s="9">
        <v>2868</v>
      </c>
      <c r="Q36" s="9">
        <v>3546</v>
      </c>
      <c r="R36" s="9">
        <v>101</v>
      </c>
      <c r="S36" s="9">
        <v>186</v>
      </c>
      <c r="T36" s="9">
        <v>3494</v>
      </c>
      <c r="U36" s="9">
        <v>3647</v>
      </c>
      <c r="V36" s="9">
        <v>190</v>
      </c>
      <c r="W36" s="9">
        <v>208</v>
      </c>
      <c r="X36" s="1000"/>
      <c r="Y36" s="1001"/>
      <c r="Z36" s="1002"/>
    </row>
    <row r="37" spans="1:26" ht="31.5" customHeight="1" x14ac:dyDescent="0.25">
      <c r="A37" s="839" t="s">
        <v>169</v>
      </c>
      <c r="B37" s="1005" t="s">
        <v>270</v>
      </c>
      <c r="C37" s="9" t="s">
        <v>24</v>
      </c>
      <c r="D37" s="670">
        <v>0</v>
      </c>
      <c r="E37" s="1006">
        <v>0</v>
      </c>
      <c r="F37" s="670">
        <f>F27</f>
        <v>108</v>
      </c>
      <c r="G37" s="670">
        <f>G27</f>
        <v>208</v>
      </c>
      <c r="H37" s="8">
        <f>H6+H8+H10+H12+H14</f>
        <v>1223</v>
      </c>
      <c r="I37" s="8">
        <f>I6+I8+I10+I12+I14</f>
        <v>14014</v>
      </c>
      <c r="J37" s="9">
        <f>J27</f>
        <v>153</v>
      </c>
      <c r="K37" s="9">
        <f>K27</f>
        <v>218</v>
      </c>
      <c r="L37" s="8">
        <f>L6+L8+L10+L12+L14</f>
        <v>2537</v>
      </c>
      <c r="M37" s="8">
        <f>M6+M8+M10+M12+M14</f>
        <v>14089</v>
      </c>
      <c r="N37" s="9">
        <f>N27</f>
        <v>184</v>
      </c>
      <c r="O37" s="9">
        <f>O27</f>
        <v>218</v>
      </c>
      <c r="P37" s="8">
        <f>P6+P8+P10+P12+P14</f>
        <v>5025</v>
      </c>
      <c r="Q37" s="8">
        <f>Q6+Q8+Q10+Q12+Q14</f>
        <v>14139</v>
      </c>
      <c r="R37" s="9">
        <f>R27</f>
        <v>190</v>
      </c>
      <c r="S37" s="9">
        <f>S27</f>
        <v>218</v>
      </c>
      <c r="T37" s="8">
        <f>T6+T8+T10+T12+T14</f>
        <v>7906.5</v>
      </c>
      <c r="U37" s="8">
        <f>U6+U8+U10+U12+U14</f>
        <v>14189</v>
      </c>
      <c r="V37" s="9">
        <f>V27</f>
        <v>190</v>
      </c>
      <c r="W37" s="9">
        <f>W27</f>
        <v>218</v>
      </c>
      <c r="X37" s="997" t="s">
        <v>271</v>
      </c>
      <c r="Y37" s="998"/>
      <c r="Z37" s="999"/>
    </row>
    <row r="38" spans="1:26" ht="25.5" x14ac:dyDescent="0.25">
      <c r="A38" s="839"/>
      <c r="B38" s="1005"/>
      <c r="C38" s="9" t="s">
        <v>25</v>
      </c>
      <c r="D38" s="671"/>
      <c r="E38" s="1007"/>
      <c r="F38" s="671"/>
      <c r="G38" s="671"/>
      <c r="H38" s="8">
        <v>63</v>
      </c>
      <c r="I38" s="8">
        <v>11537</v>
      </c>
      <c r="J38" s="9">
        <v>165</v>
      </c>
      <c r="K38" s="9">
        <v>204</v>
      </c>
      <c r="L38" s="8">
        <v>390</v>
      </c>
      <c r="M38" s="8">
        <v>12799</v>
      </c>
      <c r="N38" s="9">
        <v>182</v>
      </c>
      <c r="O38" s="9">
        <v>218</v>
      </c>
      <c r="P38" s="8">
        <v>490</v>
      </c>
      <c r="Q38" s="8">
        <v>8633</v>
      </c>
      <c r="R38" s="9">
        <v>186</v>
      </c>
      <c r="S38" s="9">
        <v>224</v>
      </c>
      <c r="T38" s="8">
        <v>1450</v>
      </c>
      <c r="U38" s="8">
        <v>8273</v>
      </c>
      <c r="V38" s="9">
        <v>190</v>
      </c>
      <c r="W38" s="9">
        <v>208</v>
      </c>
      <c r="X38" s="1000"/>
      <c r="Y38" s="1001"/>
      <c r="Z38" s="1002"/>
    </row>
    <row r="39" spans="1:26" x14ac:dyDescent="0.2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x14ac:dyDescent="0.25">
      <c r="A40" s="121"/>
      <c r="B40" s="121" t="s">
        <v>43</v>
      </c>
      <c r="C40" s="121"/>
      <c r="D40" s="120"/>
      <c r="E40" s="120"/>
      <c r="F40" s="120"/>
      <c r="G40" s="120"/>
      <c r="H40" s="145"/>
      <c r="I40" s="120"/>
      <c r="J40" s="120"/>
      <c r="K40" s="120"/>
      <c r="L40" s="120"/>
      <c r="M40" s="120"/>
      <c r="N40" s="120"/>
      <c r="O40" s="120"/>
      <c r="P40" s="120"/>
      <c r="Q40" s="120"/>
      <c r="R40" s="120"/>
      <c r="S40" s="120"/>
      <c r="T40" s="120"/>
      <c r="U40" s="120"/>
      <c r="V40" s="120"/>
      <c r="W40" s="120"/>
      <c r="X40" s="120"/>
      <c r="Y40" s="120"/>
      <c r="Z40" s="120"/>
    </row>
    <row r="41" spans="1:26" x14ac:dyDescent="0.2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x14ac:dyDescent="0.25">
      <c r="A42" s="124" t="s">
        <v>44</v>
      </c>
      <c r="B42" s="668" t="s">
        <v>272</v>
      </c>
      <c r="C42" s="668"/>
      <c r="D42" s="668"/>
      <c r="E42" s="668"/>
      <c r="F42" s="668"/>
      <c r="G42" s="668"/>
      <c r="H42" s="668"/>
      <c r="I42" s="668"/>
      <c r="J42" s="668"/>
      <c r="K42" s="668"/>
      <c r="L42" s="668"/>
      <c r="M42" s="668"/>
      <c r="N42" s="668"/>
      <c r="O42" s="668"/>
      <c r="P42" s="668"/>
      <c r="Q42" s="668"/>
      <c r="R42" s="668"/>
      <c r="S42" s="668"/>
      <c r="T42" s="120"/>
      <c r="U42" s="120"/>
      <c r="V42" s="120"/>
      <c r="W42" s="120"/>
      <c r="X42" s="120"/>
      <c r="Y42" s="120"/>
      <c r="Z42" s="120"/>
    </row>
    <row r="43" spans="1:26" x14ac:dyDescent="0.25">
      <c r="A43" s="124" t="s">
        <v>46</v>
      </c>
      <c r="B43" s="668" t="s">
        <v>47</v>
      </c>
      <c r="C43" s="668"/>
      <c r="D43" s="668"/>
      <c r="E43" s="668"/>
      <c r="F43" s="668"/>
      <c r="G43" s="668"/>
      <c r="H43" s="668"/>
      <c r="I43" s="668"/>
      <c r="J43" s="668"/>
      <c r="K43" s="668"/>
      <c r="L43" s="668"/>
      <c r="M43" s="668"/>
      <c r="N43" s="668"/>
      <c r="O43" s="668"/>
      <c r="P43" s="668"/>
      <c r="Q43" s="668"/>
      <c r="R43" s="668"/>
      <c r="S43" s="668"/>
      <c r="T43" s="120"/>
      <c r="U43" s="120"/>
      <c r="V43" s="120"/>
      <c r="W43" s="120"/>
      <c r="X43" s="120"/>
      <c r="Y43" s="120"/>
      <c r="Z43" s="120"/>
    </row>
    <row r="44" spans="1:26" x14ac:dyDescent="0.25">
      <c r="A44" s="120"/>
      <c r="B44" s="668" t="s">
        <v>99</v>
      </c>
      <c r="C44" s="668"/>
      <c r="D44" s="668"/>
      <c r="E44" s="668"/>
      <c r="F44" s="668"/>
      <c r="G44" s="668"/>
      <c r="H44" s="668"/>
      <c r="I44" s="668"/>
      <c r="J44" s="668"/>
      <c r="K44" s="668"/>
      <c r="L44" s="668"/>
      <c r="M44" s="668"/>
      <c r="N44" s="668"/>
      <c r="O44" s="668"/>
      <c r="P44" s="668"/>
      <c r="Q44" s="668"/>
      <c r="R44" s="668"/>
      <c r="S44" s="668"/>
      <c r="T44" s="120"/>
      <c r="U44" s="120"/>
      <c r="V44" s="120"/>
      <c r="W44" s="120"/>
      <c r="X44" s="120"/>
      <c r="Y44" s="120"/>
      <c r="Z44" s="120"/>
    </row>
    <row r="45" spans="1:26" x14ac:dyDescent="0.25">
      <c r="A45" s="120"/>
      <c r="B45" s="668" t="s">
        <v>100</v>
      </c>
      <c r="C45" s="668"/>
      <c r="D45" s="668"/>
      <c r="E45" s="668"/>
      <c r="F45" s="668"/>
      <c r="G45" s="668"/>
      <c r="H45" s="668"/>
      <c r="I45" s="668"/>
      <c r="J45" s="668"/>
      <c r="K45" s="668"/>
      <c r="L45" s="668"/>
      <c r="M45" s="668"/>
      <c r="N45" s="668"/>
      <c r="O45" s="668"/>
      <c r="P45" s="668"/>
      <c r="Q45" s="668"/>
      <c r="R45" s="668"/>
      <c r="S45" s="668"/>
      <c r="T45" s="120"/>
      <c r="U45" s="120"/>
      <c r="V45" s="120"/>
      <c r="W45" s="120"/>
      <c r="X45" s="120"/>
      <c r="Y45" s="120"/>
      <c r="Z45" s="120"/>
    </row>
    <row r="46" spans="1:26" x14ac:dyDescent="0.25">
      <c r="A46" s="120"/>
      <c r="B46" s="668" t="s">
        <v>101</v>
      </c>
      <c r="C46" s="668"/>
      <c r="D46" s="668"/>
      <c r="E46" s="668"/>
      <c r="F46" s="668"/>
      <c r="G46" s="668"/>
      <c r="H46" s="668"/>
      <c r="I46" s="668"/>
      <c r="J46" s="668"/>
      <c r="K46" s="668"/>
      <c r="L46" s="668"/>
      <c r="M46" s="668"/>
      <c r="N46" s="668"/>
      <c r="O46" s="668"/>
      <c r="P46" s="668"/>
      <c r="Q46" s="668"/>
      <c r="R46" s="668"/>
      <c r="S46" s="668"/>
      <c r="T46" s="120"/>
      <c r="U46" s="120"/>
      <c r="V46" s="120"/>
      <c r="W46" s="120"/>
      <c r="X46" s="120"/>
      <c r="Y46" s="120"/>
      <c r="Z46" s="120"/>
    </row>
    <row r="47" spans="1:26" x14ac:dyDescent="0.25">
      <c r="A47" s="120"/>
      <c r="B47" s="668" t="s">
        <v>102</v>
      </c>
      <c r="C47" s="668"/>
      <c r="D47" s="668"/>
      <c r="E47" s="668"/>
      <c r="F47" s="668"/>
      <c r="G47" s="668"/>
      <c r="H47" s="668"/>
      <c r="I47" s="668"/>
      <c r="J47" s="668"/>
      <c r="K47" s="668"/>
      <c r="L47" s="668"/>
      <c r="M47" s="668"/>
      <c r="N47" s="668"/>
      <c r="O47" s="668"/>
      <c r="P47" s="668"/>
      <c r="Q47" s="668"/>
      <c r="R47" s="668"/>
      <c r="S47" s="668"/>
      <c r="T47" s="120"/>
      <c r="U47" s="120"/>
      <c r="V47" s="120"/>
      <c r="W47" s="120"/>
      <c r="X47" s="120"/>
      <c r="Y47" s="120"/>
      <c r="Z47" s="120"/>
    </row>
    <row r="48" spans="1:26" x14ac:dyDescent="0.25">
      <c r="A48" s="120"/>
      <c r="B48" s="668" t="s">
        <v>103</v>
      </c>
      <c r="C48" s="668"/>
      <c r="D48" s="668"/>
      <c r="E48" s="668"/>
      <c r="F48" s="668"/>
      <c r="G48" s="668"/>
      <c r="H48" s="668"/>
      <c r="I48" s="668"/>
      <c r="J48" s="668"/>
      <c r="K48" s="668"/>
      <c r="L48" s="668"/>
      <c r="M48" s="668"/>
      <c r="N48" s="668"/>
      <c r="O48" s="668"/>
      <c r="P48" s="668"/>
      <c r="Q48" s="668"/>
      <c r="R48" s="668"/>
      <c r="S48" s="668"/>
      <c r="T48" s="120"/>
      <c r="U48" s="120"/>
      <c r="V48" s="120"/>
      <c r="W48" s="120"/>
      <c r="X48" s="120"/>
      <c r="Y48" s="120"/>
      <c r="Z48" s="120"/>
    </row>
    <row r="49" spans="1:26" x14ac:dyDescent="0.25">
      <c r="A49" s="120"/>
      <c r="B49" s="668" t="s">
        <v>104</v>
      </c>
      <c r="C49" s="668"/>
      <c r="D49" s="668"/>
      <c r="E49" s="668"/>
      <c r="F49" s="668"/>
      <c r="G49" s="668"/>
      <c r="H49" s="668"/>
      <c r="I49" s="668"/>
      <c r="J49" s="668"/>
      <c r="K49" s="668"/>
      <c r="L49" s="668"/>
      <c r="M49" s="668"/>
      <c r="N49" s="668"/>
      <c r="O49" s="668"/>
      <c r="P49" s="668"/>
      <c r="Q49" s="668"/>
      <c r="R49" s="668"/>
      <c r="S49" s="668"/>
      <c r="T49" s="120"/>
      <c r="U49" s="120"/>
      <c r="V49" s="120"/>
      <c r="W49" s="120"/>
      <c r="X49" s="120"/>
      <c r="Y49" s="120"/>
      <c r="Z49" s="120"/>
    </row>
    <row r="50" spans="1:26" x14ac:dyDescent="0.25">
      <c r="A50" s="120"/>
      <c r="B50" s="115"/>
      <c r="C50" s="115"/>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25">
      <c r="A51" s="120"/>
      <c r="B51" s="115"/>
      <c r="C51" s="115"/>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x14ac:dyDescent="0.2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x14ac:dyDescent="0.25">
      <c r="A53" s="120"/>
      <c r="B53" s="115"/>
      <c r="C53" s="115"/>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25">
      <c r="A54" s="120"/>
      <c r="B54" s="115"/>
      <c r="C54" s="115"/>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sheetData>
  <mergeCells count="128">
    <mergeCell ref="B48:S48"/>
    <mergeCell ref="B49:S49"/>
    <mergeCell ref="B42:S42"/>
    <mergeCell ref="B43:S43"/>
    <mergeCell ref="B44:S44"/>
    <mergeCell ref="B45:S45"/>
    <mergeCell ref="B46:S46"/>
    <mergeCell ref="B47:S47"/>
    <mergeCell ref="X35:Z36"/>
    <mergeCell ref="A37:A38"/>
    <mergeCell ref="B37:B38"/>
    <mergeCell ref="D37:D38"/>
    <mergeCell ref="E37:E38"/>
    <mergeCell ref="F37:F38"/>
    <mergeCell ref="G37:G38"/>
    <mergeCell ref="X37:Z38"/>
    <mergeCell ref="A35:A36"/>
    <mergeCell ref="B35:B36"/>
    <mergeCell ref="D35:D36"/>
    <mergeCell ref="E35:E36"/>
    <mergeCell ref="F35:F36"/>
    <mergeCell ref="G35:G36"/>
    <mergeCell ref="X31:Z32"/>
    <mergeCell ref="A33:A34"/>
    <mergeCell ref="B33:B34"/>
    <mergeCell ref="D33:D34"/>
    <mergeCell ref="E33:E34"/>
    <mergeCell ref="F33:F34"/>
    <mergeCell ref="G33:G34"/>
    <mergeCell ref="X33:Z34"/>
    <mergeCell ref="A31:A32"/>
    <mergeCell ref="B31:B32"/>
    <mergeCell ref="D31:D32"/>
    <mergeCell ref="E31:E32"/>
    <mergeCell ref="F31:F32"/>
    <mergeCell ref="G31:G32"/>
    <mergeCell ref="X27:Z28"/>
    <mergeCell ref="A29:A30"/>
    <mergeCell ref="B29:B30"/>
    <mergeCell ref="D29:D30"/>
    <mergeCell ref="E29:E30"/>
    <mergeCell ref="F29:F30"/>
    <mergeCell ref="G29:G30"/>
    <mergeCell ref="X29:Z30"/>
    <mergeCell ref="A27:A28"/>
    <mergeCell ref="B27:B28"/>
    <mergeCell ref="D27:D28"/>
    <mergeCell ref="E27:E28"/>
    <mergeCell ref="F27:F28"/>
    <mergeCell ref="G27:G28"/>
    <mergeCell ref="A23:W23"/>
    <mergeCell ref="A24:A26"/>
    <mergeCell ref="B24:C26"/>
    <mergeCell ref="D24:G25"/>
    <mergeCell ref="H24:W24"/>
    <mergeCell ref="X24:Z26"/>
    <mergeCell ref="H25:K25"/>
    <mergeCell ref="L25:O25"/>
    <mergeCell ref="P25:S25"/>
    <mergeCell ref="T25:W25"/>
    <mergeCell ref="X18:Z19"/>
    <mergeCell ref="A20:A21"/>
    <mergeCell ref="B20:B21"/>
    <mergeCell ref="D20:D21"/>
    <mergeCell ref="E20:E21"/>
    <mergeCell ref="F20:F21"/>
    <mergeCell ref="G20:G21"/>
    <mergeCell ref="X20:Z21"/>
    <mergeCell ref="A18:A19"/>
    <mergeCell ref="B18:B19"/>
    <mergeCell ref="D18:D19"/>
    <mergeCell ref="E18:E19"/>
    <mergeCell ref="F18:F19"/>
    <mergeCell ref="G18:G19"/>
    <mergeCell ref="X14:Z15"/>
    <mergeCell ref="A16:A17"/>
    <mergeCell ref="B16:B17"/>
    <mergeCell ref="D16:D17"/>
    <mergeCell ref="E16:E17"/>
    <mergeCell ref="F16:F17"/>
    <mergeCell ref="G16:G17"/>
    <mergeCell ref="X16:Z17"/>
    <mergeCell ref="A14:A15"/>
    <mergeCell ref="B14:B15"/>
    <mergeCell ref="D14:D15"/>
    <mergeCell ref="E14:E15"/>
    <mergeCell ref="F14:F15"/>
    <mergeCell ref="G14:G15"/>
    <mergeCell ref="X10:Z11"/>
    <mergeCell ref="A12:A13"/>
    <mergeCell ref="B12:B13"/>
    <mergeCell ref="D12:D13"/>
    <mergeCell ref="E12:E13"/>
    <mergeCell ref="F12:F13"/>
    <mergeCell ref="G12:G13"/>
    <mergeCell ref="X12:Z13"/>
    <mergeCell ref="A10:A11"/>
    <mergeCell ref="B10:B11"/>
    <mergeCell ref="D10:D11"/>
    <mergeCell ref="E10:E11"/>
    <mergeCell ref="F10:F11"/>
    <mergeCell ref="G10:G11"/>
    <mergeCell ref="A6:A7"/>
    <mergeCell ref="B6:B7"/>
    <mergeCell ref="D6:D7"/>
    <mergeCell ref="E6:E7"/>
    <mergeCell ref="F6:F7"/>
    <mergeCell ref="G6:G7"/>
    <mergeCell ref="X6:Z7"/>
    <mergeCell ref="A8:A9"/>
    <mergeCell ref="B8:B9"/>
    <mergeCell ref="D8:D9"/>
    <mergeCell ref="E8:E9"/>
    <mergeCell ref="F8:F9"/>
    <mergeCell ref="G8:G9"/>
    <mergeCell ref="X8:Z9"/>
    <mergeCell ref="A1:F1"/>
    <mergeCell ref="G1:S1"/>
    <mergeCell ref="A2:W2"/>
    <mergeCell ref="A3:A5"/>
    <mergeCell ref="B3:C5"/>
    <mergeCell ref="D3:G4"/>
    <mergeCell ref="H3:W3"/>
    <mergeCell ref="X3:Z5"/>
    <mergeCell ref="H4:K4"/>
    <mergeCell ref="L4:O4"/>
    <mergeCell ref="P4:S4"/>
    <mergeCell ref="T4:W4"/>
  </mergeCells>
  <pageMargins left="0.7" right="0.7" top="0.75" bottom="0.75" header="0.3" footer="0.3"/>
  <pageSetup paperSize="9" scale="33"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9"/>
  <sheetViews>
    <sheetView view="pageBreakPreview" zoomScale="60" zoomScaleNormal="100" workbookViewId="0">
      <selection activeCell="L9" sqref="L9:O9"/>
    </sheetView>
  </sheetViews>
  <sheetFormatPr defaultRowHeight="15" x14ac:dyDescent="0.25"/>
  <cols>
    <col min="2" max="2" width="16.7109375" customWidth="1"/>
    <col min="5" max="15" width="9.28515625" bestFit="1" customWidth="1"/>
    <col min="16" max="17" width="11.42578125" bestFit="1" customWidth="1"/>
    <col min="18" max="27" width="9.28515625" bestFit="1" customWidth="1"/>
    <col min="29" max="29" width="12.5703125" customWidth="1"/>
  </cols>
  <sheetData>
    <row r="1" spans="1:29" ht="41.25" customHeight="1" x14ac:dyDescent="0.3">
      <c r="A1" s="698" t="s">
        <v>1</v>
      </c>
      <c r="B1" s="698"/>
      <c r="C1" s="698"/>
      <c r="D1" s="698"/>
      <c r="E1" s="698"/>
      <c r="F1" s="698"/>
      <c r="G1" s="786" t="s">
        <v>663</v>
      </c>
      <c r="H1" s="786"/>
      <c r="I1" s="786"/>
      <c r="J1" s="786"/>
      <c r="K1" s="786"/>
      <c r="L1" s="786"/>
      <c r="M1" s="786"/>
      <c r="N1" s="786"/>
      <c r="O1" s="786"/>
      <c r="P1" s="786"/>
      <c r="Q1" s="786"/>
      <c r="R1" s="786"/>
      <c r="S1" s="786"/>
      <c r="T1" s="123"/>
      <c r="U1" s="123"/>
      <c r="V1" s="123"/>
      <c r="W1" s="123"/>
      <c r="X1" s="123"/>
      <c r="Y1" s="123"/>
      <c r="Z1" s="123"/>
      <c r="AA1" s="123"/>
      <c r="AB1" s="123"/>
      <c r="AC1" s="123"/>
    </row>
    <row r="2" spans="1:29" ht="18.75" x14ac:dyDescent="0.3">
      <c r="A2" s="520"/>
      <c r="B2" s="520"/>
      <c r="C2" s="520"/>
      <c r="D2" s="520"/>
      <c r="E2" s="520"/>
      <c r="F2" s="520"/>
      <c r="G2" s="129"/>
      <c r="H2" s="129"/>
      <c r="I2" s="129"/>
      <c r="J2" s="129"/>
      <c r="K2" s="129"/>
      <c r="L2" s="129"/>
      <c r="M2" s="129"/>
      <c r="N2" s="129"/>
      <c r="O2" s="129"/>
      <c r="P2" s="129"/>
      <c r="Q2" s="129"/>
      <c r="R2" s="129"/>
      <c r="S2" s="129"/>
      <c r="T2" s="123"/>
      <c r="U2" s="123"/>
      <c r="V2" s="123"/>
      <c r="W2" s="123"/>
      <c r="X2" s="123"/>
      <c r="Y2" s="123"/>
      <c r="Z2" s="123"/>
      <c r="AA2" s="123"/>
      <c r="AB2" s="123"/>
      <c r="AC2" s="123"/>
    </row>
    <row r="3" spans="1:29" ht="15.75" x14ac:dyDescent="0.25">
      <c r="A3" s="120"/>
      <c r="B3" s="120"/>
      <c r="C3" s="120"/>
      <c r="D3" s="120"/>
      <c r="E3" s="120"/>
      <c r="F3" s="120"/>
      <c r="G3" s="120"/>
      <c r="H3" s="120"/>
      <c r="I3" s="120"/>
      <c r="J3" s="120"/>
      <c r="K3" s="120"/>
      <c r="L3" s="700" t="s">
        <v>3</v>
      </c>
      <c r="M3" s="700"/>
      <c r="N3" s="700"/>
      <c r="O3" s="700"/>
      <c r="P3" s="700"/>
      <c r="Q3" s="700"/>
      <c r="R3" s="700"/>
      <c r="S3" s="700"/>
      <c r="T3" s="700"/>
      <c r="U3" s="700"/>
      <c r="V3" s="700"/>
      <c r="W3" s="130"/>
      <c r="X3" s="130"/>
      <c r="Y3" s="130"/>
      <c r="Z3" s="130"/>
      <c r="AA3" s="130"/>
      <c r="AB3" s="120"/>
      <c r="AC3" s="120"/>
    </row>
    <row r="4" spans="1:29" ht="21" customHeight="1" x14ac:dyDescent="0.3">
      <c r="A4" s="520"/>
      <c r="B4" s="520"/>
      <c r="C4" s="520"/>
      <c r="D4" s="520"/>
      <c r="E4" s="520"/>
      <c r="F4" s="520"/>
      <c r="G4" s="129"/>
      <c r="H4" s="129"/>
      <c r="I4" s="129"/>
      <c r="J4" s="129"/>
      <c r="K4" s="129"/>
      <c r="L4" s="129"/>
      <c r="M4" s="129"/>
      <c r="N4" s="129"/>
      <c r="O4" s="129"/>
      <c r="P4" s="129"/>
      <c r="Q4" s="129"/>
      <c r="R4" s="129"/>
      <c r="S4" s="129"/>
      <c r="T4" s="123"/>
      <c r="U4" s="123"/>
      <c r="V4" s="123"/>
      <c r="W4" s="123"/>
      <c r="X4" s="123"/>
      <c r="Y4" s="123"/>
      <c r="Z4" s="123"/>
      <c r="AA4" s="123"/>
      <c r="AB4" s="123"/>
      <c r="AC4" s="123"/>
    </row>
    <row r="5" spans="1:29" ht="21" customHeight="1" x14ac:dyDescent="0.25">
      <c r="A5" s="696" t="s">
        <v>4</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row>
    <row r="6" spans="1:29" ht="18.75" x14ac:dyDescent="0.3">
      <c r="A6" s="520"/>
      <c r="B6" s="520"/>
      <c r="C6" s="520"/>
      <c r="D6" s="520"/>
      <c r="E6" s="520"/>
      <c r="F6" s="520"/>
      <c r="G6" s="129"/>
      <c r="H6" s="129"/>
      <c r="I6" s="129"/>
      <c r="J6" s="129"/>
      <c r="K6" s="129"/>
      <c r="L6" s="129"/>
      <c r="M6" s="129"/>
      <c r="N6" s="129"/>
      <c r="O6" s="129"/>
      <c r="P6" s="129"/>
      <c r="Q6" s="129"/>
      <c r="R6" s="129"/>
      <c r="S6" s="129"/>
      <c r="T6" s="123"/>
      <c r="U6" s="123"/>
      <c r="V6" s="123"/>
      <c r="W6" s="123"/>
      <c r="X6" s="123"/>
      <c r="Y6" s="123"/>
      <c r="Z6" s="123"/>
      <c r="AA6" s="123"/>
      <c r="AB6" s="123"/>
      <c r="AC6" s="123"/>
    </row>
    <row r="7" spans="1:29" ht="25.5" customHeight="1" x14ac:dyDescent="0.25">
      <c r="A7" s="707" t="s">
        <v>5</v>
      </c>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row>
    <row r="8" spans="1:29" ht="26.25" customHeight="1" x14ac:dyDescent="0.25">
      <c r="A8" s="676" t="s">
        <v>6</v>
      </c>
      <c r="B8" s="679" t="s">
        <v>7</v>
      </c>
      <c r="C8" s="680"/>
      <c r="D8" s="685" t="s">
        <v>8</v>
      </c>
      <c r="E8" s="686"/>
      <c r="F8" s="686"/>
      <c r="G8" s="687"/>
      <c r="H8" s="673" t="s">
        <v>9</v>
      </c>
      <c r="I8" s="673"/>
      <c r="J8" s="673"/>
      <c r="K8" s="673"/>
      <c r="L8" s="673"/>
      <c r="M8" s="673"/>
      <c r="N8" s="673"/>
      <c r="O8" s="673"/>
      <c r="P8" s="673"/>
      <c r="Q8" s="673"/>
      <c r="R8" s="673"/>
      <c r="S8" s="673"/>
      <c r="T8" s="673"/>
      <c r="U8" s="673"/>
      <c r="V8" s="673"/>
      <c r="W8" s="673"/>
      <c r="X8" s="673"/>
      <c r="Y8" s="673"/>
      <c r="Z8" s="673"/>
      <c r="AA8" s="673"/>
      <c r="AB8" s="691" t="s">
        <v>10</v>
      </c>
      <c r="AC8" s="691"/>
    </row>
    <row r="9" spans="1:29" ht="39" customHeight="1" x14ac:dyDescent="0.25">
      <c r="A9" s="677"/>
      <c r="B9" s="681"/>
      <c r="C9" s="682"/>
      <c r="D9" s="688"/>
      <c r="E9" s="689"/>
      <c r="F9" s="689"/>
      <c r="G9" s="690"/>
      <c r="H9" s="673" t="s">
        <v>11</v>
      </c>
      <c r="I9" s="673"/>
      <c r="J9" s="673"/>
      <c r="K9" s="673"/>
      <c r="L9" s="673" t="s">
        <v>12</v>
      </c>
      <c r="M9" s="673"/>
      <c r="N9" s="673"/>
      <c r="O9" s="673"/>
      <c r="P9" s="673" t="s">
        <v>13</v>
      </c>
      <c r="Q9" s="673"/>
      <c r="R9" s="673"/>
      <c r="S9" s="673"/>
      <c r="T9" s="673" t="s">
        <v>14</v>
      </c>
      <c r="U9" s="673"/>
      <c r="V9" s="673"/>
      <c r="W9" s="673"/>
      <c r="X9" s="673" t="s">
        <v>15</v>
      </c>
      <c r="Y9" s="673"/>
      <c r="Z9" s="673"/>
      <c r="AA9" s="673"/>
      <c r="AB9" s="691"/>
      <c r="AC9" s="691"/>
    </row>
    <row r="10" spans="1:29" ht="62.25" x14ac:dyDescent="0.25">
      <c r="A10" s="678"/>
      <c r="B10" s="683"/>
      <c r="C10" s="684"/>
      <c r="D10" s="122" t="s">
        <v>16</v>
      </c>
      <c r="E10" s="122" t="s">
        <v>17</v>
      </c>
      <c r="F10" s="122" t="s">
        <v>18</v>
      </c>
      <c r="G10" s="122" t="s">
        <v>19</v>
      </c>
      <c r="H10" s="122" t="s">
        <v>16</v>
      </c>
      <c r="I10" s="122" t="s">
        <v>17</v>
      </c>
      <c r="J10" s="122" t="s">
        <v>20</v>
      </c>
      <c r="K10" s="122" t="s">
        <v>21</v>
      </c>
      <c r="L10" s="122" t="s">
        <v>16</v>
      </c>
      <c r="M10" s="122" t="s">
        <v>17</v>
      </c>
      <c r="N10" s="122" t="s">
        <v>20</v>
      </c>
      <c r="O10" s="122" t="s">
        <v>21</v>
      </c>
      <c r="P10" s="122" t="s">
        <v>16</v>
      </c>
      <c r="Q10" s="122" t="s">
        <v>17</v>
      </c>
      <c r="R10" s="122" t="s">
        <v>20</v>
      </c>
      <c r="S10" s="122" t="s">
        <v>21</v>
      </c>
      <c r="T10" s="122" t="s">
        <v>16</v>
      </c>
      <c r="U10" s="122" t="s">
        <v>17</v>
      </c>
      <c r="V10" s="122" t="s">
        <v>20</v>
      </c>
      <c r="W10" s="122" t="s">
        <v>21</v>
      </c>
      <c r="X10" s="122" t="s">
        <v>16</v>
      </c>
      <c r="Y10" s="122" t="s">
        <v>17</v>
      </c>
      <c r="Z10" s="122" t="s">
        <v>20</v>
      </c>
      <c r="AA10" s="122" t="s">
        <v>21</v>
      </c>
      <c r="AB10" s="691"/>
      <c r="AC10" s="691"/>
    </row>
    <row r="11" spans="1:29" x14ac:dyDescent="0.25">
      <c r="A11" s="670" t="s">
        <v>22</v>
      </c>
      <c r="B11" s="703" t="s">
        <v>228</v>
      </c>
      <c r="C11" s="521" t="s">
        <v>24</v>
      </c>
      <c r="D11" s="43">
        <v>0</v>
      </c>
      <c r="E11" s="43">
        <v>0</v>
      </c>
      <c r="F11" s="43">
        <v>0</v>
      </c>
      <c r="G11" s="43">
        <v>0</v>
      </c>
      <c r="H11" s="77">
        <v>130252</v>
      </c>
      <c r="I11" s="77">
        <v>130382</v>
      </c>
      <c r="J11" s="77">
        <v>27001</v>
      </c>
      <c r="K11" s="77">
        <v>27131</v>
      </c>
      <c r="L11" s="122">
        <v>200001</v>
      </c>
      <c r="M11" s="122">
        <v>200001</v>
      </c>
      <c r="N11" s="122">
        <v>40001</v>
      </c>
      <c r="O11" s="122">
        <v>40001</v>
      </c>
      <c r="P11" s="122">
        <v>300001</v>
      </c>
      <c r="Q11" s="122">
        <v>300001</v>
      </c>
      <c r="R11" s="122">
        <v>50001</v>
      </c>
      <c r="S11" s="122">
        <v>50001</v>
      </c>
      <c r="T11" s="122">
        <v>380001</v>
      </c>
      <c r="U11" s="122">
        <v>380001</v>
      </c>
      <c r="V11" s="122">
        <v>55001</v>
      </c>
      <c r="W11" s="122">
        <v>55001</v>
      </c>
      <c r="X11" s="122">
        <v>400001</v>
      </c>
      <c r="Y11" s="122">
        <v>400001</v>
      </c>
      <c r="Z11" s="122">
        <v>60001</v>
      </c>
      <c r="AA11" s="122">
        <v>60001</v>
      </c>
      <c r="AB11" s="1008" t="s">
        <v>664</v>
      </c>
      <c r="AC11" s="1009"/>
    </row>
    <row r="12" spans="1:29" ht="25.5" x14ac:dyDescent="0.25">
      <c r="A12" s="671"/>
      <c r="B12" s="694"/>
      <c r="C12" s="521" t="s">
        <v>25</v>
      </c>
      <c r="D12" s="43">
        <v>0</v>
      </c>
      <c r="E12" s="43">
        <v>0</v>
      </c>
      <c r="F12" s="43">
        <v>0</v>
      </c>
      <c r="G12" s="43">
        <v>0</v>
      </c>
      <c r="H12" s="9">
        <v>148952</v>
      </c>
      <c r="I12" s="9">
        <v>149206</v>
      </c>
      <c r="J12" s="9">
        <v>29831</v>
      </c>
      <c r="K12" s="9">
        <v>29831</v>
      </c>
      <c r="L12" s="9">
        <v>192766</v>
      </c>
      <c r="M12" s="9">
        <v>192766</v>
      </c>
      <c r="N12" s="9">
        <v>33972</v>
      </c>
      <c r="O12" s="9">
        <v>33972</v>
      </c>
      <c r="P12" s="9">
        <v>302319.82182146999</v>
      </c>
      <c r="Q12" s="9">
        <v>302319.82182146999</v>
      </c>
      <c r="R12" s="9">
        <v>77664</v>
      </c>
      <c r="S12" s="9">
        <v>77664</v>
      </c>
      <c r="T12" s="9">
        <v>396039</v>
      </c>
      <c r="U12" s="9">
        <v>396039</v>
      </c>
      <c r="V12" s="9">
        <v>93973</v>
      </c>
      <c r="W12" s="9">
        <v>93973</v>
      </c>
      <c r="X12" s="9" t="s">
        <v>236</v>
      </c>
      <c r="Y12" s="9" t="s">
        <v>236</v>
      </c>
      <c r="Z12" s="9" t="s">
        <v>236</v>
      </c>
      <c r="AA12" s="9" t="s">
        <v>236</v>
      </c>
      <c r="AB12" s="1010"/>
      <c r="AC12" s="1011"/>
    </row>
    <row r="13" spans="1:29" x14ac:dyDescent="0.25">
      <c r="A13" s="670" t="s">
        <v>28</v>
      </c>
      <c r="B13" s="703" t="s">
        <v>229</v>
      </c>
      <c r="C13" s="521" t="s">
        <v>24</v>
      </c>
      <c r="D13" s="43">
        <v>41750</v>
      </c>
      <c r="E13" s="43">
        <f>41750+263</f>
        <v>42013</v>
      </c>
      <c r="F13" s="43">
        <v>5500</v>
      </c>
      <c r="G13" s="43">
        <f>5500+263</f>
        <v>5763</v>
      </c>
      <c r="H13" s="9">
        <v>130200</v>
      </c>
      <c r="I13" s="9">
        <v>130330</v>
      </c>
      <c r="J13" s="9">
        <v>27000</v>
      </c>
      <c r="K13" s="9">
        <v>27130</v>
      </c>
      <c r="L13" s="9">
        <v>200000</v>
      </c>
      <c r="M13" s="9">
        <v>200000</v>
      </c>
      <c r="N13" s="9">
        <v>40000</v>
      </c>
      <c r="O13" s="9">
        <v>40000</v>
      </c>
      <c r="P13" s="9">
        <v>300000</v>
      </c>
      <c r="Q13" s="9">
        <v>300000</v>
      </c>
      <c r="R13" s="9">
        <v>50000</v>
      </c>
      <c r="S13" s="9">
        <v>50000</v>
      </c>
      <c r="T13" s="122">
        <v>380000</v>
      </c>
      <c r="U13" s="122">
        <v>380000</v>
      </c>
      <c r="V13" s="122">
        <v>55000</v>
      </c>
      <c r="W13" s="122">
        <v>55000</v>
      </c>
      <c r="X13" s="122">
        <v>400000</v>
      </c>
      <c r="Y13" s="122">
        <v>400000</v>
      </c>
      <c r="Z13" s="122">
        <v>60000</v>
      </c>
      <c r="AA13" s="122">
        <v>60000</v>
      </c>
      <c r="AB13" s="1010"/>
      <c r="AC13" s="1011"/>
    </row>
    <row r="14" spans="1:29" ht="25.5" x14ac:dyDescent="0.25">
      <c r="A14" s="671"/>
      <c r="B14" s="704"/>
      <c r="C14" s="521" t="s">
        <v>25</v>
      </c>
      <c r="D14" s="43">
        <v>41750</v>
      </c>
      <c r="E14" s="43">
        <f>41750+263</f>
        <v>42013</v>
      </c>
      <c r="F14" s="43">
        <v>5500</v>
      </c>
      <c r="G14" s="43">
        <f>5500+263</f>
        <v>5763</v>
      </c>
      <c r="H14" s="9">
        <v>148900</v>
      </c>
      <c r="I14" s="9">
        <v>149154</v>
      </c>
      <c r="J14" s="9">
        <v>29829</v>
      </c>
      <c r="K14" s="9">
        <v>29829</v>
      </c>
      <c r="L14" s="9">
        <v>191902</v>
      </c>
      <c r="M14" s="9">
        <v>192785</v>
      </c>
      <c r="N14" s="9">
        <v>33972</v>
      </c>
      <c r="O14" s="9">
        <v>33972</v>
      </c>
      <c r="P14" s="9">
        <v>302319.82182146999</v>
      </c>
      <c r="Q14" s="9">
        <v>302319.82182146999</v>
      </c>
      <c r="R14" s="9">
        <v>77664</v>
      </c>
      <c r="S14" s="9">
        <v>77664</v>
      </c>
      <c r="T14" s="9">
        <v>396039</v>
      </c>
      <c r="U14" s="9">
        <v>396039</v>
      </c>
      <c r="V14" s="9">
        <v>93973</v>
      </c>
      <c r="W14" s="9">
        <v>93973</v>
      </c>
      <c r="X14" s="9" t="s">
        <v>236</v>
      </c>
      <c r="Y14" s="9" t="s">
        <v>236</v>
      </c>
      <c r="Z14" s="9" t="s">
        <v>236</v>
      </c>
      <c r="AA14" s="9" t="s">
        <v>236</v>
      </c>
      <c r="AB14" s="1010"/>
      <c r="AC14" s="1011"/>
    </row>
    <row r="15" spans="1:29" x14ac:dyDescent="0.25">
      <c r="A15" s="1014" t="s">
        <v>74</v>
      </c>
      <c r="B15" s="703" t="s">
        <v>230</v>
      </c>
      <c r="C15" s="521" t="s">
        <v>24</v>
      </c>
      <c r="D15" s="44">
        <v>2700</v>
      </c>
      <c r="E15" s="44">
        <v>2700</v>
      </c>
      <c r="F15" s="44">
        <v>150</v>
      </c>
      <c r="G15" s="44">
        <v>150</v>
      </c>
      <c r="H15" s="9">
        <v>4500</v>
      </c>
      <c r="I15" s="9">
        <v>4500</v>
      </c>
      <c r="J15" s="9">
        <v>225</v>
      </c>
      <c r="K15" s="9">
        <v>225</v>
      </c>
      <c r="L15" s="9">
        <v>6000</v>
      </c>
      <c r="M15" s="9">
        <v>6000</v>
      </c>
      <c r="N15" s="9">
        <v>300</v>
      </c>
      <c r="O15" s="9">
        <v>300</v>
      </c>
      <c r="P15" s="9">
        <v>7000</v>
      </c>
      <c r="Q15" s="9">
        <v>7000</v>
      </c>
      <c r="R15" s="9">
        <v>300</v>
      </c>
      <c r="S15" s="9">
        <v>300</v>
      </c>
      <c r="T15" s="9">
        <v>7000</v>
      </c>
      <c r="U15" s="9">
        <v>7000</v>
      </c>
      <c r="V15" s="9">
        <v>300</v>
      </c>
      <c r="W15" s="9">
        <v>300</v>
      </c>
      <c r="X15" s="9">
        <v>7000</v>
      </c>
      <c r="Y15" s="9">
        <v>7000</v>
      </c>
      <c r="Z15" s="9">
        <v>300</v>
      </c>
      <c r="AA15" s="9">
        <v>300</v>
      </c>
      <c r="AB15" s="1010"/>
      <c r="AC15" s="1011"/>
    </row>
    <row r="16" spans="1:29" ht="26.25" customHeight="1" x14ac:dyDescent="0.25">
      <c r="A16" s="1015"/>
      <c r="B16" s="704"/>
      <c r="C16" s="521" t="s">
        <v>25</v>
      </c>
      <c r="D16" s="44">
        <v>2700</v>
      </c>
      <c r="E16" s="44">
        <v>2700</v>
      </c>
      <c r="F16" s="44">
        <v>150</v>
      </c>
      <c r="G16" s="44">
        <v>150</v>
      </c>
      <c r="H16" s="9">
        <v>3894</v>
      </c>
      <c r="I16" s="9">
        <v>394</v>
      </c>
      <c r="J16" s="9">
        <v>179</v>
      </c>
      <c r="K16" s="9">
        <v>179</v>
      </c>
      <c r="L16" s="9">
        <v>4962</v>
      </c>
      <c r="M16" s="9">
        <v>4962</v>
      </c>
      <c r="N16" s="9">
        <v>230</v>
      </c>
      <c r="O16" s="9">
        <v>230</v>
      </c>
      <c r="P16" s="9">
        <v>7400</v>
      </c>
      <c r="Q16" s="9">
        <v>7400</v>
      </c>
      <c r="R16" s="9">
        <v>340</v>
      </c>
      <c r="S16" s="9">
        <v>340</v>
      </c>
      <c r="T16" s="9">
        <v>9472</v>
      </c>
      <c r="U16" s="9">
        <v>9472</v>
      </c>
      <c r="V16" s="9">
        <v>375</v>
      </c>
      <c r="W16" s="9">
        <v>375</v>
      </c>
      <c r="X16" s="9" t="s">
        <v>236</v>
      </c>
      <c r="Y16" s="9" t="s">
        <v>236</v>
      </c>
      <c r="Z16" s="9" t="s">
        <v>236</v>
      </c>
      <c r="AA16" s="9" t="s">
        <v>236</v>
      </c>
      <c r="AB16" s="1010"/>
      <c r="AC16" s="1011"/>
    </row>
    <row r="17" spans="1:29" ht="15" customHeight="1" x14ac:dyDescent="0.25">
      <c r="A17" s="1014" t="s">
        <v>92</v>
      </c>
      <c r="B17" s="703" t="s">
        <v>231</v>
      </c>
      <c r="C17" s="521" t="s">
        <v>24</v>
      </c>
      <c r="D17" s="43">
        <v>0</v>
      </c>
      <c r="E17" s="43">
        <v>13</v>
      </c>
      <c r="F17" s="43">
        <v>0</v>
      </c>
      <c r="G17" s="43">
        <v>7</v>
      </c>
      <c r="H17" s="9">
        <v>50</v>
      </c>
      <c r="I17" s="9">
        <v>55</v>
      </c>
      <c r="J17" s="9">
        <v>50</v>
      </c>
      <c r="K17" s="9">
        <v>55</v>
      </c>
      <c r="L17" s="9">
        <v>60</v>
      </c>
      <c r="M17" s="9">
        <v>62</v>
      </c>
      <c r="N17" s="9">
        <v>60</v>
      </c>
      <c r="O17" s="9">
        <v>62</v>
      </c>
      <c r="P17" s="9">
        <v>70</v>
      </c>
      <c r="Q17" s="9">
        <v>70</v>
      </c>
      <c r="R17" s="9">
        <v>70</v>
      </c>
      <c r="S17" s="9">
        <v>70</v>
      </c>
      <c r="T17" s="9">
        <v>80</v>
      </c>
      <c r="U17" s="9">
        <v>80</v>
      </c>
      <c r="V17" s="9">
        <v>80</v>
      </c>
      <c r="W17" s="9">
        <v>80</v>
      </c>
      <c r="X17" s="9">
        <v>90</v>
      </c>
      <c r="Y17" s="9">
        <v>90</v>
      </c>
      <c r="Z17" s="9">
        <v>90</v>
      </c>
      <c r="AA17" s="9">
        <v>90</v>
      </c>
      <c r="AB17" s="1010"/>
      <c r="AC17" s="1011"/>
    </row>
    <row r="18" spans="1:29" ht="44.25" customHeight="1" x14ac:dyDescent="0.25">
      <c r="A18" s="1015"/>
      <c r="B18" s="704"/>
      <c r="C18" s="521" t="s">
        <v>25</v>
      </c>
      <c r="D18" s="43">
        <v>0</v>
      </c>
      <c r="E18" s="43">
        <v>13</v>
      </c>
      <c r="F18" s="43">
        <v>0</v>
      </c>
      <c r="G18" s="43">
        <v>7</v>
      </c>
      <c r="H18" s="9">
        <v>31</v>
      </c>
      <c r="I18" s="9">
        <v>73</v>
      </c>
      <c r="J18" s="9">
        <v>31</v>
      </c>
      <c r="K18" s="9">
        <v>31</v>
      </c>
      <c r="L18" s="9">
        <v>44</v>
      </c>
      <c r="M18" s="9">
        <v>44</v>
      </c>
      <c r="N18" s="9">
        <v>202</v>
      </c>
      <c r="O18" s="9">
        <v>202</v>
      </c>
      <c r="P18" s="9">
        <v>60</v>
      </c>
      <c r="Q18" s="9">
        <v>60</v>
      </c>
      <c r="R18" s="9">
        <v>220</v>
      </c>
      <c r="S18" s="9">
        <v>220</v>
      </c>
      <c r="T18" s="34">
        <v>47</v>
      </c>
      <c r="U18" s="34">
        <v>47</v>
      </c>
      <c r="V18" s="34">
        <v>178</v>
      </c>
      <c r="W18" s="34">
        <v>178</v>
      </c>
      <c r="X18" s="9" t="s">
        <v>236</v>
      </c>
      <c r="Y18" s="9" t="s">
        <v>236</v>
      </c>
      <c r="Z18" s="9" t="s">
        <v>236</v>
      </c>
      <c r="AA18" s="9" t="s">
        <v>236</v>
      </c>
      <c r="AB18" s="1010"/>
      <c r="AC18" s="1011"/>
    </row>
    <row r="19" spans="1:29" x14ac:dyDescent="0.25">
      <c r="A19" s="1014" t="s">
        <v>93</v>
      </c>
      <c r="B19" s="703" t="s">
        <v>232</v>
      </c>
      <c r="C19" s="521" t="s">
        <v>24</v>
      </c>
      <c r="D19" s="43">
        <v>0</v>
      </c>
      <c r="E19" s="43">
        <v>186</v>
      </c>
      <c r="F19" s="43">
        <v>90</v>
      </c>
      <c r="G19" s="43">
        <v>90</v>
      </c>
      <c r="H19" s="9">
        <v>205</v>
      </c>
      <c r="I19" s="9">
        <v>205</v>
      </c>
      <c r="J19" s="9">
        <v>99.000000000000014</v>
      </c>
      <c r="K19" s="9">
        <v>99.000000000000014</v>
      </c>
      <c r="L19" s="9">
        <v>220</v>
      </c>
      <c r="M19" s="9">
        <v>220</v>
      </c>
      <c r="N19" s="9">
        <v>103</v>
      </c>
      <c r="O19" s="9">
        <v>103</v>
      </c>
      <c r="P19" s="9">
        <v>230</v>
      </c>
      <c r="Q19" s="9">
        <v>230</v>
      </c>
      <c r="R19" s="9">
        <v>108</v>
      </c>
      <c r="S19" s="9">
        <v>108</v>
      </c>
      <c r="T19" s="9">
        <v>240</v>
      </c>
      <c r="U19" s="9">
        <v>240</v>
      </c>
      <c r="V19" s="9">
        <v>113</v>
      </c>
      <c r="W19" s="9">
        <v>113</v>
      </c>
      <c r="X19" s="9">
        <v>250</v>
      </c>
      <c r="Y19" s="9">
        <v>250</v>
      </c>
      <c r="Z19" s="9">
        <v>118</v>
      </c>
      <c r="AA19" s="9">
        <v>118</v>
      </c>
      <c r="AB19" s="1010"/>
      <c r="AC19" s="1011"/>
    </row>
    <row r="20" spans="1:29" ht="53.25" customHeight="1" x14ac:dyDescent="0.25">
      <c r="A20" s="1015"/>
      <c r="B20" s="704"/>
      <c r="C20" s="521" t="s">
        <v>25</v>
      </c>
      <c r="D20" s="43">
        <v>0</v>
      </c>
      <c r="E20" s="43">
        <v>186</v>
      </c>
      <c r="F20" s="43">
        <v>90</v>
      </c>
      <c r="G20" s="43">
        <v>90</v>
      </c>
      <c r="H20" s="9">
        <v>73</v>
      </c>
      <c r="I20" s="9">
        <v>88</v>
      </c>
      <c r="J20" s="9">
        <v>31</v>
      </c>
      <c r="K20" s="9">
        <v>120</v>
      </c>
      <c r="L20" s="9">
        <v>146</v>
      </c>
      <c r="M20" s="9">
        <v>146</v>
      </c>
      <c r="N20" s="9">
        <v>129</v>
      </c>
      <c r="O20" s="9">
        <v>129</v>
      </c>
      <c r="P20" s="9">
        <v>100</v>
      </c>
      <c r="Q20" s="9">
        <v>100</v>
      </c>
      <c r="R20" s="9">
        <v>130</v>
      </c>
      <c r="S20" s="9">
        <v>130</v>
      </c>
      <c r="T20" s="34">
        <v>48</v>
      </c>
      <c r="U20" s="34">
        <v>48</v>
      </c>
      <c r="V20" s="34">
        <v>164</v>
      </c>
      <c r="W20" s="34">
        <v>164</v>
      </c>
      <c r="X20" s="9" t="s">
        <v>236</v>
      </c>
      <c r="Y20" s="9" t="s">
        <v>236</v>
      </c>
      <c r="Z20" s="9" t="s">
        <v>236</v>
      </c>
      <c r="AA20" s="9" t="s">
        <v>236</v>
      </c>
      <c r="AB20" s="1010"/>
      <c r="AC20" s="1011"/>
    </row>
    <row r="21" spans="1:29" x14ac:dyDescent="0.25">
      <c r="A21" s="1014" t="s">
        <v>94</v>
      </c>
      <c r="B21" s="703" t="s">
        <v>233</v>
      </c>
      <c r="C21" s="521" t="s">
        <v>24</v>
      </c>
      <c r="D21" s="43">
        <v>7500</v>
      </c>
      <c r="E21" s="43">
        <v>7500</v>
      </c>
      <c r="F21" s="43">
        <v>3660</v>
      </c>
      <c r="G21" s="43">
        <v>3660</v>
      </c>
      <c r="H21" s="9">
        <v>8250</v>
      </c>
      <c r="I21" s="9">
        <v>8250</v>
      </c>
      <c r="J21" s="9">
        <v>4030</v>
      </c>
      <c r="K21" s="9">
        <v>4030</v>
      </c>
      <c r="L21" s="9">
        <v>9100</v>
      </c>
      <c r="M21" s="9">
        <v>9100</v>
      </c>
      <c r="N21" s="9">
        <v>4400</v>
      </c>
      <c r="O21" s="9">
        <v>4400</v>
      </c>
      <c r="P21" s="9">
        <v>10000</v>
      </c>
      <c r="Q21" s="9">
        <v>10000</v>
      </c>
      <c r="R21" s="9">
        <v>4800</v>
      </c>
      <c r="S21" s="9">
        <v>4800</v>
      </c>
      <c r="T21" s="9">
        <v>11000</v>
      </c>
      <c r="U21" s="9">
        <v>11000</v>
      </c>
      <c r="V21" s="9">
        <v>5300</v>
      </c>
      <c r="W21" s="9">
        <v>5300</v>
      </c>
      <c r="X21" s="9">
        <v>12100</v>
      </c>
      <c r="Y21" s="9">
        <v>12100</v>
      </c>
      <c r="Z21" s="9">
        <v>5850</v>
      </c>
      <c r="AA21" s="9">
        <v>5850</v>
      </c>
      <c r="AB21" s="1010"/>
      <c r="AC21" s="1011"/>
    </row>
    <row r="22" spans="1:29" ht="25.5" x14ac:dyDescent="0.25">
      <c r="A22" s="1015"/>
      <c r="B22" s="704"/>
      <c r="C22" s="521" t="s">
        <v>25</v>
      </c>
      <c r="D22" s="43">
        <v>7500</v>
      </c>
      <c r="E22" s="43">
        <v>7500</v>
      </c>
      <c r="F22" s="43">
        <v>3660</v>
      </c>
      <c r="G22" s="43">
        <v>3660</v>
      </c>
      <c r="H22" s="9">
        <v>11370</v>
      </c>
      <c r="I22" s="9">
        <v>11370</v>
      </c>
      <c r="J22" s="9">
        <v>3790</v>
      </c>
      <c r="K22" s="9">
        <v>3790</v>
      </c>
      <c r="L22" s="9">
        <v>15281</v>
      </c>
      <c r="M22" s="9">
        <v>15281</v>
      </c>
      <c r="N22" s="9">
        <v>5457</v>
      </c>
      <c r="O22" s="9">
        <v>5457</v>
      </c>
      <c r="P22" s="9">
        <v>16786</v>
      </c>
      <c r="Q22" s="9">
        <v>16786</v>
      </c>
      <c r="R22" s="9">
        <v>5628</v>
      </c>
      <c r="S22" s="9">
        <v>5628</v>
      </c>
      <c r="T22" s="9">
        <v>17625</v>
      </c>
      <c r="U22" s="9">
        <v>17625</v>
      </c>
      <c r="V22" s="9">
        <v>5739</v>
      </c>
      <c r="W22" s="9">
        <v>5739</v>
      </c>
      <c r="X22" s="9" t="s">
        <v>236</v>
      </c>
      <c r="Y22" s="9" t="s">
        <v>236</v>
      </c>
      <c r="Z22" s="9" t="s">
        <v>236</v>
      </c>
      <c r="AA22" s="9" t="s">
        <v>236</v>
      </c>
      <c r="AB22" s="1010"/>
      <c r="AC22" s="1011"/>
    </row>
    <row r="23" spans="1:29" x14ac:dyDescent="0.25">
      <c r="A23" s="1014" t="s">
        <v>112</v>
      </c>
      <c r="B23" s="703" t="s">
        <v>234</v>
      </c>
      <c r="C23" s="521" t="s">
        <v>24</v>
      </c>
      <c r="D23" s="43">
        <f>30*20*52</f>
        <v>31200</v>
      </c>
      <c r="E23" s="43">
        <v>31200</v>
      </c>
      <c r="F23" s="43">
        <v>3500</v>
      </c>
      <c r="G23" s="43">
        <v>3500</v>
      </c>
      <c r="H23" s="9">
        <v>34300</v>
      </c>
      <c r="I23" s="9">
        <v>34300</v>
      </c>
      <c r="J23" s="9">
        <v>3850</v>
      </c>
      <c r="K23" s="9">
        <v>3850</v>
      </c>
      <c r="L23" s="9">
        <v>37800</v>
      </c>
      <c r="M23" s="9">
        <v>37800</v>
      </c>
      <c r="N23" s="9">
        <v>4250</v>
      </c>
      <c r="O23" s="9">
        <v>4250</v>
      </c>
      <c r="P23" s="9">
        <v>41600</v>
      </c>
      <c r="Q23" s="9">
        <v>41600</v>
      </c>
      <c r="R23" s="9">
        <v>4700</v>
      </c>
      <c r="S23" s="9">
        <v>4700</v>
      </c>
      <c r="T23" s="9">
        <v>45800</v>
      </c>
      <c r="U23" s="9">
        <v>45800</v>
      </c>
      <c r="V23" s="9">
        <v>5200</v>
      </c>
      <c r="W23" s="9">
        <v>5200</v>
      </c>
      <c r="X23" s="9">
        <v>50300</v>
      </c>
      <c r="Y23" s="9">
        <v>50300</v>
      </c>
      <c r="Z23" s="9">
        <v>5700</v>
      </c>
      <c r="AA23" s="9">
        <v>5700</v>
      </c>
      <c r="AB23" s="1010"/>
      <c r="AC23" s="1011"/>
    </row>
    <row r="24" spans="1:29" ht="35.25" customHeight="1" x14ac:dyDescent="0.25">
      <c r="A24" s="1015"/>
      <c r="B24" s="704"/>
      <c r="C24" s="521" t="s">
        <v>25</v>
      </c>
      <c r="D24" s="43">
        <f>30*20*52</f>
        <v>31200</v>
      </c>
      <c r="E24" s="43">
        <v>31200</v>
      </c>
      <c r="F24" s="43">
        <v>3500</v>
      </c>
      <c r="G24" s="43">
        <v>3500</v>
      </c>
      <c r="H24" s="9">
        <v>19224</v>
      </c>
      <c r="I24" s="9">
        <v>19224</v>
      </c>
      <c r="J24" s="9">
        <v>4806</v>
      </c>
      <c r="K24" s="9">
        <v>4806</v>
      </c>
      <c r="L24" s="9">
        <v>24914</v>
      </c>
      <c r="M24" s="9">
        <v>24914</v>
      </c>
      <c r="N24" s="9">
        <v>6170</v>
      </c>
      <c r="O24" s="9">
        <v>6170</v>
      </c>
      <c r="P24" s="9">
        <v>42052</v>
      </c>
      <c r="Q24" s="9">
        <v>42052</v>
      </c>
      <c r="R24" s="9">
        <v>6208</v>
      </c>
      <c r="S24" s="9">
        <v>6208</v>
      </c>
      <c r="T24" s="9">
        <v>52597</v>
      </c>
      <c r="U24" s="9">
        <v>52597</v>
      </c>
      <c r="V24" s="9">
        <v>6332</v>
      </c>
      <c r="W24" s="9">
        <v>6332</v>
      </c>
      <c r="X24" s="9" t="s">
        <v>236</v>
      </c>
      <c r="Y24" s="9" t="s">
        <v>236</v>
      </c>
      <c r="Z24" s="9" t="s">
        <v>236</v>
      </c>
      <c r="AA24" s="9" t="s">
        <v>236</v>
      </c>
      <c r="AB24" s="1012"/>
      <c r="AC24" s="1013"/>
    </row>
    <row r="25" spans="1:29" ht="15" customHeight="1" x14ac:dyDescent="0.25">
      <c r="A25" s="522"/>
      <c r="B25" s="148"/>
      <c r="C25" s="149"/>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524"/>
      <c r="AC25" s="524"/>
    </row>
    <row r="26" spans="1:29" ht="15" customHeight="1" x14ac:dyDescent="0.25">
      <c r="A26" s="522"/>
      <c r="B26" s="148"/>
      <c r="C26" s="149"/>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524"/>
      <c r="AC26" s="524"/>
    </row>
    <row r="27" spans="1:29" ht="15" customHeight="1" x14ac:dyDescent="0.25">
      <c r="A27" s="674" t="s">
        <v>30</v>
      </c>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row>
    <row r="28" spans="1:29" ht="15" customHeight="1" x14ac:dyDescent="0.25">
      <c r="A28" s="675"/>
      <c r="B28" s="675"/>
      <c r="C28" s="675"/>
      <c r="D28" s="675"/>
      <c r="E28" s="675"/>
      <c r="F28" s="675"/>
      <c r="G28" s="675"/>
      <c r="H28" s="675"/>
      <c r="I28" s="675"/>
      <c r="J28" s="675"/>
      <c r="K28" s="675"/>
      <c r="L28" s="675"/>
      <c r="M28" s="675"/>
      <c r="N28" s="675"/>
      <c r="O28" s="675"/>
      <c r="P28" s="675"/>
      <c r="Q28" s="675"/>
      <c r="R28" s="675"/>
      <c r="S28" s="675"/>
      <c r="T28" s="675"/>
      <c r="U28" s="675"/>
      <c r="V28" s="675"/>
      <c r="W28" s="675"/>
      <c r="X28" s="675"/>
      <c r="Y28" s="675"/>
      <c r="Z28" s="675"/>
      <c r="AA28" s="675"/>
      <c r="AB28" s="675"/>
      <c r="AC28" s="675"/>
    </row>
    <row r="29" spans="1:29" ht="15" customHeight="1" x14ac:dyDescent="0.25">
      <c r="A29" s="676" t="s">
        <v>6</v>
      </c>
      <c r="B29" s="679" t="s">
        <v>31</v>
      </c>
      <c r="C29" s="680"/>
      <c r="D29" s="685" t="s">
        <v>32</v>
      </c>
      <c r="E29" s="686"/>
      <c r="F29" s="686"/>
      <c r="G29" s="687"/>
      <c r="H29" s="673" t="s">
        <v>33</v>
      </c>
      <c r="I29" s="673"/>
      <c r="J29" s="673"/>
      <c r="K29" s="673"/>
      <c r="L29" s="673"/>
      <c r="M29" s="673"/>
      <c r="N29" s="673"/>
      <c r="O29" s="673"/>
      <c r="P29" s="673"/>
      <c r="Q29" s="673"/>
      <c r="R29" s="673"/>
      <c r="S29" s="673"/>
      <c r="T29" s="673"/>
      <c r="U29" s="673"/>
      <c r="V29" s="673"/>
      <c r="W29" s="673"/>
      <c r="X29" s="673"/>
      <c r="Y29" s="673"/>
      <c r="Z29" s="673"/>
      <c r="AA29" s="673"/>
      <c r="AB29" s="691" t="s">
        <v>10</v>
      </c>
      <c r="AC29" s="691"/>
    </row>
    <row r="30" spans="1:29" ht="53.25" customHeight="1" x14ac:dyDescent="0.25">
      <c r="A30" s="677"/>
      <c r="B30" s="681"/>
      <c r="C30" s="682"/>
      <c r="D30" s="688"/>
      <c r="E30" s="689"/>
      <c r="F30" s="689"/>
      <c r="G30" s="690"/>
      <c r="H30" s="673" t="s">
        <v>11</v>
      </c>
      <c r="I30" s="673"/>
      <c r="J30" s="673"/>
      <c r="K30" s="673"/>
      <c r="L30" s="673" t="s">
        <v>12</v>
      </c>
      <c r="M30" s="673"/>
      <c r="N30" s="673"/>
      <c r="O30" s="673"/>
      <c r="P30" s="673" t="s">
        <v>13</v>
      </c>
      <c r="Q30" s="673"/>
      <c r="R30" s="673"/>
      <c r="S30" s="673"/>
      <c r="T30" s="673" t="s">
        <v>14</v>
      </c>
      <c r="U30" s="673"/>
      <c r="V30" s="673"/>
      <c r="W30" s="673"/>
      <c r="X30" s="673" t="s">
        <v>15</v>
      </c>
      <c r="Y30" s="673"/>
      <c r="Z30" s="673"/>
      <c r="AA30" s="673"/>
      <c r="AB30" s="691"/>
      <c r="AC30" s="691"/>
    </row>
    <row r="31" spans="1:29" ht="72" customHeight="1" x14ac:dyDescent="0.25">
      <c r="A31" s="678"/>
      <c r="B31" s="683"/>
      <c r="C31" s="684"/>
      <c r="D31" s="122" t="s">
        <v>34</v>
      </c>
      <c r="E31" s="122" t="s">
        <v>35</v>
      </c>
      <c r="F31" s="122" t="s">
        <v>36</v>
      </c>
      <c r="G31" s="122" t="s">
        <v>19</v>
      </c>
      <c r="H31" s="122" t="s">
        <v>37</v>
      </c>
      <c r="I31" s="122" t="s">
        <v>35</v>
      </c>
      <c r="J31" s="122" t="s">
        <v>36</v>
      </c>
      <c r="K31" s="122" t="s">
        <v>21</v>
      </c>
      <c r="L31" s="122" t="s">
        <v>37</v>
      </c>
      <c r="M31" s="122" t="s">
        <v>35</v>
      </c>
      <c r="N31" s="122" t="s">
        <v>36</v>
      </c>
      <c r="O31" s="122" t="s">
        <v>21</v>
      </c>
      <c r="P31" s="122" t="s">
        <v>37</v>
      </c>
      <c r="Q31" s="122" t="s">
        <v>35</v>
      </c>
      <c r="R31" s="122" t="s">
        <v>36</v>
      </c>
      <c r="S31" s="122" t="s">
        <v>21</v>
      </c>
      <c r="T31" s="122" t="s">
        <v>37</v>
      </c>
      <c r="U31" s="122" t="s">
        <v>35</v>
      </c>
      <c r="V31" s="122" t="s">
        <v>36</v>
      </c>
      <c r="W31" s="122" t="s">
        <v>21</v>
      </c>
      <c r="X31" s="122" t="s">
        <v>37</v>
      </c>
      <c r="Y31" s="122" t="s">
        <v>35</v>
      </c>
      <c r="Z31" s="122" t="s">
        <v>36</v>
      </c>
      <c r="AA31" s="122" t="s">
        <v>21</v>
      </c>
      <c r="AB31" s="691"/>
      <c r="AC31" s="691"/>
    </row>
    <row r="32" spans="1:29" ht="18.75" customHeight="1" x14ac:dyDescent="0.25">
      <c r="A32" s="670" t="s">
        <v>22</v>
      </c>
      <c r="B32" s="670" t="s">
        <v>235</v>
      </c>
      <c r="C32" s="521" t="s">
        <v>24</v>
      </c>
      <c r="D32" s="525" t="s">
        <v>236</v>
      </c>
      <c r="E32" s="525" t="s">
        <v>236</v>
      </c>
      <c r="F32" s="525" t="s">
        <v>236</v>
      </c>
      <c r="G32" s="525" t="s">
        <v>236</v>
      </c>
      <c r="H32" s="525" t="s">
        <v>236</v>
      </c>
      <c r="I32" s="525" t="s">
        <v>236</v>
      </c>
      <c r="J32" s="525" t="s">
        <v>236</v>
      </c>
      <c r="K32" s="525" t="s">
        <v>236</v>
      </c>
      <c r="L32" s="525" t="s">
        <v>236</v>
      </c>
      <c r="M32" s="525" t="s">
        <v>236</v>
      </c>
      <c r="N32" s="525" t="s">
        <v>236</v>
      </c>
      <c r="O32" s="525" t="s">
        <v>236</v>
      </c>
      <c r="P32" s="525" t="s">
        <v>236</v>
      </c>
      <c r="Q32" s="525" t="s">
        <v>236</v>
      </c>
      <c r="R32" s="525" t="s">
        <v>236</v>
      </c>
      <c r="S32" s="525" t="s">
        <v>236</v>
      </c>
      <c r="T32" s="525" t="s">
        <v>236</v>
      </c>
      <c r="U32" s="525" t="s">
        <v>236</v>
      </c>
      <c r="V32" s="525" t="s">
        <v>236</v>
      </c>
      <c r="W32" s="525" t="s">
        <v>236</v>
      </c>
      <c r="X32" s="525" t="s">
        <v>236</v>
      </c>
      <c r="Y32" s="525" t="s">
        <v>236</v>
      </c>
      <c r="Z32" s="525" t="s">
        <v>236</v>
      </c>
      <c r="AA32" s="525" t="s">
        <v>236</v>
      </c>
      <c r="AB32" s="669"/>
      <c r="AC32" s="669"/>
    </row>
    <row r="33" spans="1:29" ht="25.5" x14ac:dyDescent="0.25">
      <c r="A33" s="671"/>
      <c r="B33" s="671"/>
      <c r="C33" s="521" t="s">
        <v>25</v>
      </c>
      <c r="D33" s="525" t="s">
        <v>236</v>
      </c>
      <c r="E33" s="525" t="s">
        <v>236</v>
      </c>
      <c r="F33" s="525" t="s">
        <v>236</v>
      </c>
      <c r="G33" s="525" t="s">
        <v>236</v>
      </c>
      <c r="H33" s="525" t="s">
        <v>236</v>
      </c>
      <c r="I33" s="525" t="s">
        <v>236</v>
      </c>
      <c r="J33" s="525" t="s">
        <v>236</v>
      </c>
      <c r="K33" s="525" t="s">
        <v>236</v>
      </c>
      <c r="L33" s="525" t="s">
        <v>236</v>
      </c>
      <c r="M33" s="525" t="s">
        <v>236</v>
      </c>
      <c r="N33" s="525" t="s">
        <v>236</v>
      </c>
      <c r="O33" s="525" t="s">
        <v>236</v>
      </c>
      <c r="P33" s="525" t="s">
        <v>236</v>
      </c>
      <c r="Q33" s="525" t="s">
        <v>236</v>
      </c>
      <c r="R33" s="525" t="s">
        <v>236</v>
      </c>
      <c r="S33" s="525" t="s">
        <v>236</v>
      </c>
      <c r="T33" s="525" t="s">
        <v>236</v>
      </c>
      <c r="U33" s="525" t="s">
        <v>236</v>
      </c>
      <c r="V33" s="525" t="s">
        <v>236</v>
      </c>
      <c r="W33" s="525" t="s">
        <v>236</v>
      </c>
      <c r="X33" s="525" t="s">
        <v>236</v>
      </c>
      <c r="Y33" s="525" t="s">
        <v>236</v>
      </c>
      <c r="Z33" s="525" t="s">
        <v>236</v>
      </c>
      <c r="AA33" s="525" t="s">
        <v>236</v>
      </c>
      <c r="AB33" s="669"/>
      <c r="AC33" s="669"/>
    </row>
    <row r="34" spans="1:29" x14ac:dyDescent="0.25">
      <c r="A34" s="670" t="s">
        <v>39</v>
      </c>
      <c r="B34" s="670" t="s">
        <v>665</v>
      </c>
      <c r="C34" s="521" t="s">
        <v>24</v>
      </c>
      <c r="D34" s="73">
        <v>2000</v>
      </c>
      <c r="E34" s="73">
        <v>2200</v>
      </c>
      <c r="F34" s="73">
        <v>20</v>
      </c>
      <c r="G34" s="73">
        <v>353</v>
      </c>
      <c r="H34" s="126">
        <v>308000</v>
      </c>
      <c r="I34" s="126">
        <v>308000</v>
      </c>
      <c r="J34" s="126">
        <v>27500</v>
      </c>
      <c r="K34" s="126">
        <v>27630</v>
      </c>
      <c r="L34" s="126">
        <v>453183</v>
      </c>
      <c r="M34" s="126">
        <v>453183</v>
      </c>
      <c r="N34" s="126">
        <v>49115</v>
      </c>
      <c r="O34" s="126">
        <v>49115</v>
      </c>
      <c r="P34" s="126">
        <v>658901</v>
      </c>
      <c r="Q34" s="126">
        <v>658901</v>
      </c>
      <c r="R34" s="126">
        <v>59978</v>
      </c>
      <c r="S34" s="126">
        <v>59978</v>
      </c>
      <c r="T34" s="126">
        <v>824121</v>
      </c>
      <c r="U34" s="126">
        <v>824121</v>
      </c>
      <c r="V34" s="126">
        <v>65993</v>
      </c>
      <c r="W34" s="126">
        <v>65993</v>
      </c>
      <c r="X34" s="126">
        <v>869741</v>
      </c>
      <c r="Y34" s="126">
        <v>869741</v>
      </c>
      <c r="Z34" s="126">
        <v>72058</v>
      </c>
      <c r="AA34" s="126">
        <v>72058</v>
      </c>
      <c r="AB34" s="669"/>
      <c r="AC34" s="669"/>
    </row>
    <row r="35" spans="1:29" ht="25.5" x14ac:dyDescent="0.25">
      <c r="A35" s="671"/>
      <c r="B35" s="671"/>
      <c r="C35" s="521" t="s">
        <v>25</v>
      </c>
      <c r="D35" s="73">
        <v>2000</v>
      </c>
      <c r="E35" s="73">
        <v>2200</v>
      </c>
      <c r="F35" s="73">
        <v>20</v>
      </c>
      <c r="G35" s="73">
        <v>353</v>
      </c>
      <c r="H35" s="125">
        <v>332444</v>
      </c>
      <c r="I35" s="125">
        <v>329509</v>
      </c>
      <c r="J35" s="125">
        <v>30041</v>
      </c>
      <c r="K35" s="125">
        <v>30130</v>
      </c>
      <c r="L35" s="125">
        <v>430015</v>
      </c>
      <c r="M35" s="125">
        <v>430898</v>
      </c>
      <c r="N35" s="125">
        <v>34331</v>
      </c>
      <c r="O35" s="125">
        <v>34331</v>
      </c>
      <c r="P35" s="125">
        <v>668584</v>
      </c>
      <c r="Q35" s="125">
        <v>668584</v>
      </c>
      <c r="R35" s="125">
        <v>78024</v>
      </c>
      <c r="S35" s="125">
        <v>78024</v>
      </c>
      <c r="T35" s="125">
        <v>983674</v>
      </c>
      <c r="U35" s="125">
        <v>983674</v>
      </c>
      <c r="V35" s="125">
        <v>97538</v>
      </c>
      <c r="W35" s="125">
        <v>97538</v>
      </c>
      <c r="X35" s="525" t="s">
        <v>236</v>
      </c>
      <c r="Y35" s="525" t="s">
        <v>236</v>
      </c>
      <c r="Z35" s="525" t="s">
        <v>236</v>
      </c>
      <c r="AA35" s="525" t="s">
        <v>236</v>
      </c>
      <c r="AB35" s="669"/>
      <c r="AC35" s="669"/>
    </row>
    <row r="36" spans="1:29" x14ac:dyDescent="0.25">
      <c r="A36" s="670" t="s">
        <v>41</v>
      </c>
      <c r="B36" s="670" t="s">
        <v>666</v>
      </c>
      <c r="C36" s="521" t="s">
        <v>24</v>
      </c>
      <c r="D36" s="73">
        <v>83150</v>
      </c>
      <c r="E36" s="73">
        <v>83612</v>
      </c>
      <c r="F36" s="73">
        <v>12880</v>
      </c>
      <c r="G36" s="73">
        <v>12817</v>
      </c>
      <c r="H36" s="126">
        <v>308000</v>
      </c>
      <c r="I36" s="126">
        <v>308000</v>
      </c>
      <c r="J36" s="126">
        <v>27500</v>
      </c>
      <c r="K36" s="126">
        <v>27500</v>
      </c>
      <c r="L36" s="126">
        <v>453183</v>
      </c>
      <c r="M36" s="126">
        <v>453183</v>
      </c>
      <c r="N36" s="126">
        <v>49115</v>
      </c>
      <c r="O36" s="126">
        <v>49115</v>
      </c>
      <c r="P36" s="126">
        <v>658901</v>
      </c>
      <c r="Q36" s="126">
        <v>658901</v>
      </c>
      <c r="R36" s="126">
        <v>59978</v>
      </c>
      <c r="S36" s="126">
        <v>59978</v>
      </c>
      <c r="T36" s="126">
        <v>824121</v>
      </c>
      <c r="U36" s="126">
        <v>824121</v>
      </c>
      <c r="V36" s="126">
        <v>65993</v>
      </c>
      <c r="W36" s="126">
        <v>65993</v>
      </c>
      <c r="X36" s="126">
        <v>869741</v>
      </c>
      <c r="Y36" s="126">
        <v>869741</v>
      </c>
      <c r="Z36" s="126">
        <v>72058</v>
      </c>
      <c r="AA36" s="126">
        <v>72058</v>
      </c>
      <c r="AB36" s="669"/>
      <c r="AC36" s="669"/>
    </row>
    <row r="37" spans="1:29" ht="25.5" x14ac:dyDescent="0.25">
      <c r="A37" s="671"/>
      <c r="B37" s="671"/>
      <c r="C37" s="521" t="s">
        <v>25</v>
      </c>
      <c r="D37" s="73">
        <v>83150</v>
      </c>
      <c r="E37" s="73">
        <v>83612</v>
      </c>
      <c r="F37" s="73">
        <v>12880</v>
      </c>
      <c r="G37" s="73">
        <v>12817</v>
      </c>
      <c r="H37" s="125">
        <v>332550</v>
      </c>
      <c r="I37" s="125">
        <v>332550</v>
      </c>
      <c r="J37" s="125">
        <v>30042</v>
      </c>
      <c r="K37" s="125">
        <v>30131</v>
      </c>
      <c r="L37" s="125">
        <v>430015</v>
      </c>
      <c r="M37" s="125">
        <v>430898</v>
      </c>
      <c r="N37" s="125">
        <v>34331</v>
      </c>
      <c r="O37" s="125">
        <v>34331</v>
      </c>
      <c r="P37" s="125">
        <v>668584</v>
      </c>
      <c r="Q37" s="125">
        <v>668584</v>
      </c>
      <c r="R37" s="125">
        <v>78024</v>
      </c>
      <c r="S37" s="125">
        <v>78024</v>
      </c>
      <c r="T37" s="125">
        <v>983674</v>
      </c>
      <c r="U37" s="125">
        <v>983674</v>
      </c>
      <c r="V37" s="125">
        <v>97538</v>
      </c>
      <c r="W37" s="125">
        <v>97538</v>
      </c>
      <c r="X37" s="525" t="s">
        <v>236</v>
      </c>
      <c r="Y37" s="525" t="s">
        <v>236</v>
      </c>
      <c r="Z37" s="525" t="s">
        <v>236</v>
      </c>
      <c r="AA37" s="525" t="s">
        <v>236</v>
      </c>
      <c r="AB37" s="669"/>
      <c r="AC37" s="669"/>
    </row>
    <row r="38" spans="1:29" x14ac:dyDescent="0.25">
      <c r="A38" s="670" t="s">
        <v>164</v>
      </c>
      <c r="B38" s="670" t="s">
        <v>667</v>
      </c>
      <c r="C38" s="521" t="s">
        <v>24</v>
      </c>
      <c r="D38" s="126">
        <v>1200</v>
      </c>
      <c r="E38" s="126">
        <v>1200</v>
      </c>
      <c r="F38" s="126">
        <v>60</v>
      </c>
      <c r="G38" s="126">
        <v>60</v>
      </c>
      <c r="H38" s="126">
        <v>1212</v>
      </c>
      <c r="I38" s="126">
        <v>1212</v>
      </c>
      <c r="J38" s="126">
        <v>60</v>
      </c>
      <c r="K38" s="126">
        <v>60</v>
      </c>
      <c r="L38" s="126">
        <v>1224</v>
      </c>
      <c r="M38" s="126">
        <v>1224</v>
      </c>
      <c r="N38" s="126">
        <v>60</v>
      </c>
      <c r="O38" s="126">
        <v>60</v>
      </c>
      <c r="P38" s="126">
        <v>1236</v>
      </c>
      <c r="Q38" s="126">
        <v>1236</v>
      </c>
      <c r="R38" s="126">
        <v>60</v>
      </c>
      <c r="S38" s="126">
        <v>60</v>
      </c>
      <c r="T38" s="126">
        <v>1250</v>
      </c>
      <c r="U38" s="126">
        <v>1250</v>
      </c>
      <c r="V38" s="126">
        <v>60</v>
      </c>
      <c r="W38" s="126">
        <v>60</v>
      </c>
      <c r="X38" s="126">
        <v>1263</v>
      </c>
      <c r="Y38" s="126">
        <v>1263</v>
      </c>
      <c r="Z38" s="126">
        <v>60</v>
      </c>
      <c r="AA38" s="126">
        <v>60</v>
      </c>
      <c r="AB38" s="669"/>
      <c r="AC38" s="669"/>
    </row>
    <row r="39" spans="1:29" ht="25.5" x14ac:dyDescent="0.25">
      <c r="A39" s="671"/>
      <c r="B39" s="671"/>
      <c r="C39" s="521" t="s">
        <v>25</v>
      </c>
      <c r="D39" s="126">
        <v>1200</v>
      </c>
      <c r="E39" s="126">
        <v>1200</v>
      </c>
      <c r="F39" s="126">
        <v>60</v>
      </c>
      <c r="G39" s="126">
        <v>60</v>
      </c>
      <c r="H39" s="125">
        <v>2058</v>
      </c>
      <c r="I39" s="125">
        <v>2058</v>
      </c>
      <c r="J39" s="125">
        <v>60</v>
      </c>
      <c r="K39" s="125">
        <v>60</v>
      </c>
      <c r="L39" s="125">
        <v>5460</v>
      </c>
      <c r="M39" s="125">
        <v>5460</v>
      </c>
      <c r="N39" s="125">
        <v>78</v>
      </c>
      <c r="O39" s="125">
        <v>78</v>
      </c>
      <c r="P39" s="125">
        <v>7314</v>
      </c>
      <c r="Q39" s="125">
        <v>7314</v>
      </c>
      <c r="R39" s="125">
        <v>150</v>
      </c>
      <c r="S39" s="36">
        <v>150</v>
      </c>
      <c r="T39" s="36">
        <f>3584*2+25+520+1+1+165+25+35</f>
        <v>7940</v>
      </c>
      <c r="U39" s="36">
        <v>7940</v>
      </c>
      <c r="V39" s="36">
        <v>160</v>
      </c>
      <c r="W39" s="523">
        <v>160</v>
      </c>
      <c r="X39" s="525" t="s">
        <v>236</v>
      </c>
      <c r="Y39" s="525" t="s">
        <v>236</v>
      </c>
      <c r="Z39" s="525" t="s">
        <v>236</v>
      </c>
      <c r="AA39" s="525" t="s">
        <v>236</v>
      </c>
      <c r="AB39" s="669"/>
      <c r="AC39" s="669"/>
    </row>
    <row r="40" spans="1:29" x14ac:dyDescent="0.25">
      <c r="A40" s="670" t="s">
        <v>166</v>
      </c>
      <c r="B40" s="670" t="s">
        <v>668</v>
      </c>
      <c r="C40" s="521" t="s">
        <v>24</v>
      </c>
      <c r="D40" s="126">
        <v>7300</v>
      </c>
      <c r="E40" s="126">
        <v>7300</v>
      </c>
      <c r="F40" s="126">
        <v>35</v>
      </c>
      <c r="G40" s="126">
        <v>35</v>
      </c>
      <c r="H40" s="126">
        <v>7373</v>
      </c>
      <c r="I40" s="126">
        <v>7373</v>
      </c>
      <c r="J40" s="126">
        <v>35</v>
      </c>
      <c r="K40" s="126">
        <v>35</v>
      </c>
      <c r="L40" s="126">
        <v>7446</v>
      </c>
      <c r="M40" s="126">
        <v>7446</v>
      </c>
      <c r="N40" s="126">
        <v>35</v>
      </c>
      <c r="O40" s="126">
        <v>35</v>
      </c>
      <c r="P40" s="126">
        <v>7520</v>
      </c>
      <c r="Q40" s="126">
        <v>7520</v>
      </c>
      <c r="R40" s="126">
        <v>35</v>
      </c>
      <c r="S40" s="126">
        <v>35</v>
      </c>
      <c r="T40" s="126">
        <v>7595</v>
      </c>
      <c r="U40" s="126">
        <v>7595</v>
      </c>
      <c r="V40" s="126">
        <v>35</v>
      </c>
      <c r="W40" s="126">
        <v>35</v>
      </c>
      <c r="X40" s="126">
        <v>7671</v>
      </c>
      <c r="Y40" s="126">
        <v>7671</v>
      </c>
      <c r="Z40" s="126">
        <v>35</v>
      </c>
      <c r="AA40" s="126">
        <v>35</v>
      </c>
      <c r="AB40" s="669"/>
      <c r="AC40" s="669"/>
    </row>
    <row r="41" spans="1:29" ht="25.5" x14ac:dyDescent="0.25">
      <c r="A41" s="671"/>
      <c r="B41" s="671"/>
      <c r="C41" s="521" t="s">
        <v>25</v>
      </c>
      <c r="D41" s="126">
        <v>7300</v>
      </c>
      <c r="E41" s="126">
        <v>7300</v>
      </c>
      <c r="F41" s="126">
        <v>35</v>
      </c>
      <c r="G41" s="126">
        <v>35</v>
      </c>
      <c r="H41" s="125">
        <v>9923</v>
      </c>
      <c r="I41" s="125">
        <v>9923</v>
      </c>
      <c r="J41" s="125">
        <v>35</v>
      </c>
      <c r="K41" s="125">
        <v>35</v>
      </c>
      <c r="L41" s="125">
        <v>43876</v>
      </c>
      <c r="M41" s="125">
        <v>43876</v>
      </c>
      <c r="N41" s="125">
        <v>35</v>
      </c>
      <c r="O41" s="125">
        <v>35</v>
      </c>
      <c r="P41" s="125">
        <v>52648</v>
      </c>
      <c r="Q41" s="125">
        <v>52648</v>
      </c>
      <c r="R41" s="125">
        <v>35</v>
      </c>
      <c r="S41" s="125">
        <v>35</v>
      </c>
      <c r="T41" s="125">
        <v>62134</v>
      </c>
      <c r="U41" s="125">
        <v>62134</v>
      </c>
      <c r="V41" s="125">
        <v>35</v>
      </c>
      <c r="W41" s="125">
        <v>35</v>
      </c>
      <c r="X41" s="525" t="s">
        <v>236</v>
      </c>
      <c r="Y41" s="525" t="s">
        <v>236</v>
      </c>
      <c r="Z41" s="525" t="s">
        <v>236</v>
      </c>
      <c r="AA41" s="525" t="s">
        <v>236</v>
      </c>
      <c r="AB41" s="669"/>
      <c r="AC41" s="669"/>
    </row>
    <row r="42" spans="1:29" x14ac:dyDescent="0.25">
      <c r="A42" s="121"/>
      <c r="B42" s="121" t="s">
        <v>43</v>
      </c>
      <c r="C42" s="121"/>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row>
    <row r="43" spans="1:29" x14ac:dyDescent="0.25">
      <c r="A43" s="124" t="s">
        <v>44</v>
      </c>
      <c r="B43" s="668" t="s">
        <v>45</v>
      </c>
      <c r="C43" s="668"/>
      <c r="D43" s="668"/>
      <c r="E43" s="668"/>
      <c r="F43" s="668"/>
      <c r="G43" s="668"/>
      <c r="H43" s="668"/>
      <c r="I43" s="668"/>
      <c r="J43" s="668"/>
      <c r="K43" s="668"/>
      <c r="L43" s="668"/>
      <c r="M43" s="668"/>
      <c r="N43" s="668"/>
      <c r="O43" s="668"/>
      <c r="P43" s="668"/>
      <c r="Q43" s="668"/>
      <c r="R43" s="668"/>
      <c r="S43" s="668"/>
      <c r="T43" s="120"/>
      <c r="U43" s="120"/>
      <c r="V43" s="120"/>
      <c r="W43" s="120"/>
      <c r="X43" s="120"/>
      <c r="Y43" s="120"/>
      <c r="Z43" s="120"/>
      <c r="AA43" s="120"/>
      <c r="AB43" s="120"/>
      <c r="AC43" s="120"/>
    </row>
    <row r="44" spans="1:29" x14ac:dyDescent="0.25">
      <c r="A44" s="124" t="s">
        <v>46</v>
      </c>
      <c r="B44" s="668" t="s">
        <v>47</v>
      </c>
      <c r="C44" s="668"/>
      <c r="D44" s="668"/>
      <c r="E44" s="668"/>
      <c r="F44" s="668"/>
      <c r="G44" s="668"/>
      <c r="H44" s="668"/>
      <c r="I44" s="668"/>
      <c r="J44" s="668"/>
      <c r="K44" s="668"/>
      <c r="L44" s="668"/>
      <c r="M44" s="668"/>
      <c r="N44" s="668"/>
      <c r="O44" s="668"/>
      <c r="P44" s="668"/>
      <c r="Q44" s="668"/>
      <c r="R44" s="668"/>
      <c r="S44" s="668"/>
      <c r="T44" s="120"/>
      <c r="U44" s="120"/>
      <c r="V44" s="120"/>
      <c r="W44" s="120"/>
      <c r="X44" s="120"/>
      <c r="Y44" s="120"/>
      <c r="Z44" s="120"/>
      <c r="AA44" s="120"/>
      <c r="AB44" s="120"/>
      <c r="AC44" s="120"/>
    </row>
    <row r="45" spans="1:29" x14ac:dyDescent="0.25">
      <c r="A45" s="120"/>
      <c r="B45" s="668" t="s">
        <v>48</v>
      </c>
      <c r="C45" s="668"/>
      <c r="D45" s="668"/>
      <c r="E45" s="668"/>
      <c r="F45" s="668"/>
      <c r="G45" s="668"/>
      <c r="H45" s="668"/>
      <c r="I45" s="668"/>
      <c r="J45" s="668"/>
      <c r="K45" s="668"/>
      <c r="L45" s="668"/>
      <c r="M45" s="668"/>
      <c r="N45" s="668"/>
      <c r="O45" s="668"/>
      <c r="P45" s="668"/>
      <c r="Q45" s="668"/>
      <c r="R45" s="668"/>
      <c r="S45" s="668"/>
      <c r="T45" s="120"/>
      <c r="U45" s="120"/>
      <c r="V45" s="120"/>
      <c r="W45" s="120"/>
      <c r="X45" s="120"/>
      <c r="Y45" s="120"/>
      <c r="Z45" s="120"/>
      <c r="AA45" s="120"/>
      <c r="AB45" s="120"/>
      <c r="AC45" s="120"/>
    </row>
    <row r="46" spans="1:29" x14ac:dyDescent="0.25">
      <c r="A46" s="120"/>
      <c r="B46" s="668" t="s">
        <v>49</v>
      </c>
      <c r="C46" s="668"/>
      <c r="D46" s="668"/>
      <c r="E46" s="668"/>
      <c r="F46" s="668"/>
      <c r="G46" s="668"/>
      <c r="H46" s="668"/>
      <c r="I46" s="668"/>
      <c r="J46" s="668"/>
      <c r="K46" s="668"/>
      <c r="L46" s="668"/>
      <c r="M46" s="668"/>
      <c r="N46" s="668"/>
      <c r="O46" s="668"/>
      <c r="P46" s="668"/>
      <c r="Q46" s="668"/>
      <c r="R46" s="668"/>
      <c r="S46" s="668"/>
      <c r="T46" s="120"/>
      <c r="U46" s="120"/>
      <c r="V46" s="120"/>
      <c r="W46" s="120"/>
      <c r="X46" s="120"/>
      <c r="Y46" s="120"/>
      <c r="Z46" s="120"/>
      <c r="AA46" s="120"/>
      <c r="AB46" s="120"/>
      <c r="AC46" s="120"/>
    </row>
    <row r="47" spans="1:29" x14ac:dyDescent="0.25">
      <c r="A47" s="120"/>
      <c r="B47" s="668" t="s">
        <v>50</v>
      </c>
      <c r="C47" s="668"/>
      <c r="D47" s="668"/>
      <c r="E47" s="668"/>
      <c r="F47" s="668"/>
      <c r="G47" s="668"/>
      <c r="H47" s="668"/>
      <c r="I47" s="668"/>
      <c r="J47" s="668"/>
      <c r="K47" s="668"/>
      <c r="L47" s="668"/>
      <c r="M47" s="668"/>
      <c r="N47" s="668"/>
      <c r="O47" s="668"/>
      <c r="P47" s="668"/>
      <c r="Q47" s="668"/>
      <c r="R47" s="668"/>
      <c r="S47" s="668"/>
      <c r="T47" s="120"/>
      <c r="U47" s="120"/>
      <c r="V47" s="120"/>
      <c r="W47" s="120"/>
      <c r="X47" s="120"/>
      <c r="Y47" s="120"/>
      <c r="Z47" s="120"/>
      <c r="AA47" s="120"/>
      <c r="AB47" s="120"/>
      <c r="AC47" s="120"/>
    </row>
    <row r="48" spans="1:29" x14ac:dyDescent="0.25">
      <c r="A48" s="120"/>
      <c r="B48" s="668" t="s">
        <v>51</v>
      </c>
      <c r="C48" s="668"/>
      <c r="D48" s="668"/>
      <c r="E48" s="668"/>
      <c r="F48" s="668"/>
      <c r="G48" s="668"/>
      <c r="H48" s="668"/>
      <c r="I48" s="668"/>
      <c r="J48" s="668"/>
      <c r="K48" s="668"/>
      <c r="L48" s="668"/>
      <c r="M48" s="668"/>
      <c r="N48" s="668"/>
      <c r="O48" s="668"/>
      <c r="P48" s="668"/>
      <c r="Q48" s="668"/>
      <c r="R48" s="668"/>
      <c r="S48" s="668"/>
      <c r="T48" s="120"/>
      <c r="U48" s="120"/>
      <c r="V48" s="120"/>
      <c r="W48" s="120"/>
      <c r="X48" s="120"/>
      <c r="Y48" s="120"/>
      <c r="Z48" s="120"/>
      <c r="AA48" s="120"/>
      <c r="AB48" s="120"/>
      <c r="AC48" s="120"/>
    </row>
    <row r="49" spans="1:29" ht="74.25" customHeight="1" x14ac:dyDescent="0.25">
      <c r="A49" s="120"/>
      <c r="B49" s="668" t="s">
        <v>52</v>
      </c>
      <c r="C49" s="668"/>
      <c r="D49" s="668"/>
      <c r="E49" s="668"/>
      <c r="F49" s="668"/>
      <c r="G49" s="668"/>
      <c r="H49" s="668"/>
      <c r="I49" s="668"/>
      <c r="J49" s="668"/>
      <c r="K49" s="668"/>
      <c r="L49" s="668"/>
      <c r="M49" s="668"/>
      <c r="N49" s="668"/>
      <c r="O49" s="668"/>
      <c r="P49" s="668"/>
      <c r="Q49" s="668"/>
      <c r="R49" s="668"/>
      <c r="S49" s="668"/>
      <c r="T49" s="120"/>
      <c r="U49" s="120"/>
      <c r="V49" s="120"/>
      <c r="W49" s="120"/>
      <c r="X49" s="120"/>
      <c r="Y49" s="120"/>
      <c r="Z49" s="120"/>
      <c r="AA49" s="120"/>
      <c r="AB49" s="120"/>
      <c r="AC49" s="120"/>
    </row>
  </sheetData>
  <mergeCells count="68">
    <mergeCell ref="B49:S49"/>
    <mergeCell ref="B44:S44"/>
    <mergeCell ref="B45:S45"/>
    <mergeCell ref="B46:S46"/>
    <mergeCell ref="B47:S47"/>
    <mergeCell ref="B48:S48"/>
    <mergeCell ref="A40:A41"/>
    <mergeCell ref="B40:B41"/>
    <mergeCell ref="AB40:AC40"/>
    <mergeCell ref="AB41:AC41"/>
    <mergeCell ref="B43:S43"/>
    <mergeCell ref="A36:A37"/>
    <mergeCell ref="B36:B37"/>
    <mergeCell ref="AB36:AC36"/>
    <mergeCell ref="AB37:AC37"/>
    <mergeCell ref="A38:A39"/>
    <mergeCell ref="B38:B39"/>
    <mergeCell ref="AB38:AC38"/>
    <mergeCell ref="AB39:AC39"/>
    <mergeCell ref="A32:A33"/>
    <mergeCell ref="B32:B33"/>
    <mergeCell ref="AB32:AC32"/>
    <mergeCell ref="AB33:AC33"/>
    <mergeCell ref="A34:A35"/>
    <mergeCell ref="B34:B35"/>
    <mergeCell ref="AB34:AC34"/>
    <mergeCell ref="AB35:AC35"/>
    <mergeCell ref="AB11:AC24"/>
    <mergeCell ref="A13:A14"/>
    <mergeCell ref="B13:B14"/>
    <mergeCell ref="A15:A16"/>
    <mergeCell ref="B15:B16"/>
    <mergeCell ref="A17:A18"/>
    <mergeCell ref="B17:B18"/>
    <mergeCell ref="A19:A20"/>
    <mergeCell ref="B19:B20"/>
    <mergeCell ref="A21:A22"/>
    <mergeCell ref="B21:B22"/>
    <mergeCell ref="A23:A24"/>
    <mergeCell ref="B23:B24"/>
    <mergeCell ref="AB8:AC10"/>
    <mergeCell ref="H9:K9"/>
    <mergeCell ref="L9:O9"/>
    <mergeCell ref="P9:S9"/>
    <mergeCell ref="T9:W9"/>
    <mergeCell ref="X9:AA9"/>
    <mergeCell ref="A1:F1"/>
    <mergeCell ref="G1:S1"/>
    <mergeCell ref="L3:V3"/>
    <mergeCell ref="A5:AC5"/>
    <mergeCell ref="A7:AC7"/>
    <mergeCell ref="A8:A10"/>
    <mergeCell ref="B8:C10"/>
    <mergeCell ref="D8:G9"/>
    <mergeCell ref="H8:AA8"/>
    <mergeCell ref="A11:A12"/>
    <mergeCell ref="B11:B12"/>
    <mergeCell ref="A27:AC28"/>
    <mergeCell ref="A29:A31"/>
    <mergeCell ref="B29:C31"/>
    <mergeCell ref="D29:G30"/>
    <mergeCell ref="H29:AA29"/>
    <mergeCell ref="AB29:AC31"/>
    <mergeCell ref="H30:K30"/>
    <mergeCell ref="L30:O30"/>
    <mergeCell ref="P30:S30"/>
    <mergeCell ref="T30:W30"/>
    <mergeCell ref="X30:AA30"/>
  </mergeCells>
  <pageMargins left="0.7" right="0.7" top="0.75" bottom="0.75" header="0.3" footer="0.3"/>
  <pageSetup paperSize="9" scale="30"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view="pageBreakPreview" zoomScale="60" zoomScaleNormal="100" workbookViewId="0">
      <selection activeCell="G2" sqref="G2:S2"/>
    </sheetView>
  </sheetViews>
  <sheetFormatPr defaultRowHeight="15" x14ac:dyDescent="0.25"/>
  <cols>
    <col min="2" max="2" width="27.28515625" style="435" customWidth="1"/>
    <col min="29" max="29" width="29" customWidth="1"/>
  </cols>
  <sheetData>
    <row r="1" spans="1:29" s="120" customFormat="1" ht="37.5" customHeight="1" x14ac:dyDescent="0.25">
      <c r="B1" s="435"/>
      <c r="V1" s="697" t="s">
        <v>0</v>
      </c>
      <c r="W1" s="697"/>
      <c r="X1" s="697"/>
      <c r="Y1" s="697"/>
      <c r="Z1" s="697"/>
      <c r="AA1" s="697"/>
      <c r="AB1" s="697"/>
      <c r="AC1" s="697"/>
    </row>
    <row r="2" spans="1:29" s="123" customFormat="1" ht="23.25" customHeight="1" x14ac:dyDescent="0.3">
      <c r="A2" s="698" t="s">
        <v>1</v>
      </c>
      <c r="B2" s="698"/>
      <c r="C2" s="698"/>
      <c r="D2" s="698"/>
      <c r="E2" s="698"/>
      <c r="F2" s="698"/>
      <c r="G2" s="699" t="s">
        <v>473</v>
      </c>
      <c r="H2" s="699"/>
      <c r="I2" s="699"/>
      <c r="J2" s="699"/>
      <c r="K2" s="699"/>
      <c r="L2" s="699"/>
      <c r="M2" s="699"/>
      <c r="N2" s="699"/>
      <c r="O2" s="699"/>
      <c r="P2" s="699"/>
      <c r="Q2" s="699"/>
      <c r="R2" s="699"/>
      <c r="S2" s="699"/>
      <c r="T2" s="477"/>
      <c r="U2" s="477"/>
      <c r="V2" s="477"/>
    </row>
    <row r="3" spans="1:29" s="123" customFormat="1" ht="24.75" customHeight="1" x14ac:dyDescent="0.3">
      <c r="A3" s="470"/>
      <c r="B3" s="470"/>
      <c r="C3" s="470"/>
      <c r="D3" s="470"/>
      <c r="E3" s="470"/>
      <c r="F3" s="470"/>
      <c r="G3" s="129"/>
      <c r="H3" s="129"/>
      <c r="I3" s="129"/>
      <c r="J3" s="129"/>
      <c r="K3" s="129"/>
      <c r="L3" s="129"/>
      <c r="M3" s="129"/>
      <c r="N3" s="129"/>
      <c r="O3" s="129"/>
      <c r="P3" s="129"/>
      <c r="Q3" s="129"/>
      <c r="R3" s="129"/>
      <c r="S3" s="129"/>
    </row>
    <row r="4" spans="1:29" s="120" customFormat="1" ht="15.75" x14ac:dyDescent="0.25">
      <c r="B4" s="435"/>
      <c r="L4" s="700" t="s">
        <v>3</v>
      </c>
      <c r="M4" s="700"/>
      <c r="N4" s="700"/>
      <c r="O4" s="700"/>
      <c r="P4" s="700"/>
      <c r="Q4" s="700"/>
      <c r="R4" s="700"/>
      <c r="S4" s="700"/>
      <c r="T4" s="700"/>
      <c r="U4" s="700"/>
      <c r="V4" s="700"/>
      <c r="W4" s="702">
        <v>42604</v>
      </c>
      <c r="X4" s="702"/>
      <c r="Y4" s="130"/>
      <c r="Z4" s="130"/>
      <c r="AA4" s="130"/>
    </row>
    <row r="5" spans="1:29" s="123" customFormat="1" ht="24.75" customHeight="1" x14ac:dyDescent="0.3">
      <c r="A5" s="470"/>
      <c r="B5" s="470"/>
      <c r="C5" s="470"/>
      <c r="D5" s="470"/>
      <c r="E5" s="470"/>
      <c r="F5" s="470"/>
      <c r="G5" s="129"/>
      <c r="H5" s="129"/>
      <c r="I5" s="129"/>
      <c r="J5" s="129"/>
      <c r="K5" s="129"/>
      <c r="L5" s="129"/>
      <c r="M5" s="129"/>
      <c r="N5" s="129"/>
      <c r="O5" s="129"/>
      <c r="P5" s="129"/>
      <c r="Q5" s="129"/>
      <c r="R5" s="129"/>
      <c r="S5" s="129"/>
    </row>
    <row r="6" spans="1:29" s="123" customFormat="1" ht="24.75" customHeight="1"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s="123" customFormat="1" ht="24.75" customHeight="1" x14ac:dyDescent="0.3">
      <c r="A7" s="470"/>
      <c r="B7" s="470"/>
      <c r="C7" s="470"/>
      <c r="D7" s="470"/>
      <c r="E7" s="470"/>
      <c r="F7" s="470"/>
      <c r="G7" s="129"/>
      <c r="H7" s="129"/>
      <c r="I7" s="129"/>
      <c r="J7" s="129"/>
      <c r="K7" s="129"/>
      <c r="L7" s="129"/>
      <c r="M7" s="129"/>
      <c r="N7" s="129"/>
      <c r="O7" s="129"/>
      <c r="P7" s="129"/>
      <c r="Q7" s="129"/>
      <c r="R7" s="129"/>
      <c r="S7" s="129"/>
    </row>
    <row r="8" spans="1:29" s="123" customFormat="1" ht="24.75" customHeight="1"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s="120" customFormat="1" ht="21.7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s="120" customFormat="1" ht="34.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row>
    <row r="11" spans="1:29" s="120" customFormat="1" ht="75.75" customHeight="1" x14ac:dyDescent="0.25">
      <c r="A11" s="678"/>
      <c r="B11" s="683"/>
      <c r="C11" s="684"/>
      <c r="D11" s="122" t="s">
        <v>16</v>
      </c>
      <c r="E11" s="122" t="s">
        <v>17</v>
      </c>
      <c r="F11" s="122" t="s">
        <v>18</v>
      </c>
      <c r="G11" s="122" t="s">
        <v>19</v>
      </c>
      <c r="H11" s="122" t="s">
        <v>16</v>
      </c>
      <c r="I11" s="122" t="s">
        <v>17</v>
      </c>
      <c r="J11" s="122" t="s">
        <v>20</v>
      </c>
      <c r="K11" s="122" t="s">
        <v>21</v>
      </c>
      <c r="L11" s="122" t="s">
        <v>16</v>
      </c>
      <c r="M11" s="122" t="s">
        <v>17</v>
      </c>
      <c r="N11" s="122" t="s">
        <v>20</v>
      </c>
      <c r="O11" s="122" t="s">
        <v>21</v>
      </c>
      <c r="P11" s="122" t="s">
        <v>16</v>
      </c>
      <c r="Q11" s="122" t="s">
        <v>17</v>
      </c>
      <c r="R11" s="122" t="s">
        <v>20</v>
      </c>
      <c r="S11" s="122" t="s">
        <v>21</v>
      </c>
      <c r="T11" s="122" t="s">
        <v>16</v>
      </c>
      <c r="U11" s="122" t="s">
        <v>17</v>
      </c>
      <c r="V11" s="122" t="s">
        <v>20</v>
      </c>
      <c r="W11" s="122" t="s">
        <v>21</v>
      </c>
      <c r="X11" s="122" t="s">
        <v>16</v>
      </c>
      <c r="Y11" s="122" t="s">
        <v>17</v>
      </c>
      <c r="Z11" s="122" t="s">
        <v>20</v>
      </c>
      <c r="AA11" s="122" t="s">
        <v>21</v>
      </c>
      <c r="AB11" s="691"/>
      <c r="AC11" s="691"/>
    </row>
    <row r="12" spans="1:29" s="120" customFormat="1" ht="44.25" customHeight="1" x14ac:dyDescent="0.25">
      <c r="A12" s="670" t="s">
        <v>22</v>
      </c>
      <c r="B12" s="703" t="s">
        <v>474</v>
      </c>
      <c r="C12" s="472" t="s">
        <v>24</v>
      </c>
      <c r="D12" s="472" t="s">
        <v>445</v>
      </c>
      <c r="E12" s="472" t="s">
        <v>445</v>
      </c>
      <c r="F12" s="472" t="s">
        <v>445</v>
      </c>
      <c r="G12" s="133">
        <v>700000</v>
      </c>
      <c r="H12" s="133">
        <v>50000</v>
      </c>
      <c r="I12" s="133">
        <v>700000</v>
      </c>
      <c r="J12" s="133">
        <v>50000</v>
      </c>
      <c r="K12" s="133">
        <v>700000</v>
      </c>
      <c r="L12" s="133">
        <v>200000</v>
      </c>
      <c r="M12" s="133">
        <v>700000</v>
      </c>
      <c r="N12" s="133">
        <v>200000</v>
      </c>
      <c r="O12" s="133">
        <v>700000</v>
      </c>
      <c r="P12" s="133"/>
      <c r="Q12" s="133">
        <v>400000</v>
      </c>
      <c r="R12" s="133">
        <v>200000</v>
      </c>
      <c r="S12" s="133">
        <v>700000</v>
      </c>
      <c r="T12" s="133">
        <v>300000</v>
      </c>
      <c r="U12" s="133">
        <v>700000</v>
      </c>
      <c r="V12" s="133">
        <v>300000</v>
      </c>
      <c r="W12" s="133">
        <v>700000</v>
      </c>
      <c r="X12" s="133">
        <v>350000</v>
      </c>
      <c r="Y12" s="133">
        <v>400000</v>
      </c>
      <c r="Z12" s="133">
        <v>350000</v>
      </c>
      <c r="AA12" s="133">
        <v>700000</v>
      </c>
      <c r="AB12" s="669"/>
      <c r="AC12" s="669"/>
    </row>
    <row r="13" spans="1:29" s="120" customFormat="1" ht="45.75" customHeight="1" x14ac:dyDescent="0.25">
      <c r="A13" s="671"/>
      <c r="B13" s="694"/>
      <c r="C13" s="472" t="s">
        <v>25</v>
      </c>
      <c r="D13" s="472"/>
      <c r="E13" s="472"/>
      <c r="F13" s="472"/>
      <c r="G13" s="133"/>
      <c r="H13" s="133">
        <v>53000</v>
      </c>
      <c r="I13" s="133">
        <v>750000</v>
      </c>
      <c r="J13" s="133">
        <v>50000</v>
      </c>
      <c r="K13" s="133">
        <v>700000</v>
      </c>
      <c r="L13" s="133"/>
      <c r="M13" s="133"/>
      <c r="N13" s="133"/>
      <c r="O13" s="133"/>
      <c r="P13" s="133"/>
      <c r="Q13" s="133"/>
      <c r="R13" s="133"/>
      <c r="S13" s="133"/>
      <c r="T13" s="133"/>
      <c r="U13" s="133"/>
      <c r="V13" s="133"/>
      <c r="W13" s="133"/>
      <c r="X13" s="133"/>
      <c r="Y13" s="133"/>
      <c r="Z13" s="133"/>
      <c r="AA13" s="133"/>
      <c r="AB13" s="669"/>
      <c r="AC13" s="669"/>
    </row>
    <row r="14" spans="1:29" s="120" customFormat="1" ht="34.5" customHeight="1" x14ac:dyDescent="0.25">
      <c r="A14" s="670" t="s">
        <v>28</v>
      </c>
      <c r="B14" s="703" t="s">
        <v>475</v>
      </c>
      <c r="C14" s="472" t="s">
        <v>24</v>
      </c>
      <c r="D14" s="472" t="s">
        <v>445</v>
      </c>
      <c r="E14" s="472" t="s">
        <v>445</v>
      </c>
      <c r="F14" s="472" t="s">
        <v>445</v>
      </c>
      <c r="G14" s="133">
        <v>120</v>
      </c>
      <c r="H14" s="133">
        <v>11000</v>
      </c>
      <c r="I14" s="133">
        <v>12000</v>
      </c>
      <c r="J14" s="133">
        <v>120</v>
      </c>
      <c r="K14" s="133">
        <v>150</v>
      </c>
      <c r="L14" s="133">
        <v>12000</v>
      </c>
      <c r="M14" s="133">
        <v>12000</v>
      </c>
      <c r="N14" s="133">
        <v>140</v>
      </c>
      <c r="O14" s="133">
        <v>150</v>
      </c>
      <c r="P14" s="133">
        <v>12000</v>
      </c>
      <c r="Q14" s="133">
        <v>12000</v>
      </c>
      <c r="R14" s="133">
        <v>140</v>
      </c>
      <c r="S14" s="133">
        <v>150</v>
      </c>
      <c r="T14" s="133">
        <v>12000</v>
      </c>
      <c r="U14" s="133">
        <v>12000</v>
      </c>
      <c r="V14" s="133">
        <v>140</v>
      </c>
      <c r="W14" s="133">
        <v>150</v>
      </c>
      <c r="X14" s="133">
        <v>12000</v>
      </c>
      <c r="Y14" s="133">
        <v>12000</v>
      </c>
      <c r="Z14" s="133">
        <v>140</v>
      </c>
      <c r="AA14" s="133">
        <v>150</v>
      </c>
      <c r="AB14" s="669"/>
      <c r="AC14" s="669"/>
    </row>
    <row r="15" spans="1:29" s="120" customFormat="1" ht="36" customHeight="1" x14ac:dyDescent="0.25">
      <c r="A15" s="671"/>
      <c r="B15" s="704"/>
      <c r="C15" s="472" t="s">
        <v>25</v>
      </c>
      <c r="D15" s="472"/>
      <c r="E15" s="472"/>
      <c r="F15" s="472"/>
      <c r="G15" s="133"/>
      <c r="H15" s="133">
        <v>17000</v>
      </c>
      <c r="I15" s="133">
        <v>17000</v>
      </c>
      <c r="J15" s="133">
        <v>120</v>
      </c>
      <c r="K15" s="133">
        <v>150</v>
      </c>
      <c r="L15" s="133"/>
      <c r="M15" s="133"/>
      <c r="N15" s="133"/>
      <c r="O15" s="133"/>
      <c r="P15" s="133"/>
      <c r="Q15" s="133"/>
      <c r="R15" s="133"/>
      <c r="S15" s="133"/>
      <c r="T15" s="133"/>
      <c r="U15" s="133"/>
      <c r="V15" s="133"/>
      <c r="W15" s="133"/>
      <c r="X15" s="133"/>
      <c r="Y15" s="133"/>
      <c r="Z15" s="133"/>
      <c r="AA15" s="133"/>
      <c r="AB15" s="669"/>
      <c r="AC15" s="669"/>
    </row>
    <row r="16" spans="1:29" s="120" customFormat="1" ht="51.75" customHeight="1" x14ac:dyDescent="0.25">
      <c r="A16" s="670" t="s">
        <v>309</v>
      </c>
      <c r="B16" s="703" t="s">
        <v>476</v>
      </c>
      <c r="C16" s="472" t="s">
        <v>24</v>
      </c>
      <c r="D16" s="472" t="s">
        <v>445</v>
      </c>
      <c r="E16" s="472" t="s">
        <v>445</v>
      </c>
      <c r="F16" s="472" t="s">
        <v>445</v>
      </c>
      <c r="G16" s="133">
        <v>200000</v>
      </c>
      <c r="H16" s="133">
        <v>10000</v>
      </c>
      <c r="I16" s="133">
        <v>200000</v>
      </c>
      <c r="J16" s="133">
        <v>10000</v>
      </c>
      <c r="K16" s="133">
        <v>200000</v>
      </c>
      <c r="L16" s="133">
        <v>30000</v>
      </c>
      <c r="M16" s="133">
        <v>200000</v>
      </c>
      <c r="N16" s="133">
        <v>30000</v>
      </c>
      <c r="O16" s="133">
        <v>200000</v>
      </c>
      <c r="P16" s="133">
        <v>40000</v>
      </c>
      <c r="Q16" s="133">
        <v>200000</v>
      </c>
      <c r="R16" s="133">
        <v>40000</v>
      </c>
      <c r="S16" s="133">
        <v>200000</v>
      </c>
      <c r="T16" s="133">
        <v>60000</v>
      </c>
      <c r="U16" s="133">
        <v>200000</v>
      </c>
      <c r="V16" s="133">
        <v>60000</v>
      </c>
      <c r="W16" s="133">
        <v>200000</v>
      </c>
      <c r="X16" s="133">
        <v>100000</v>
      </c>
      <c r="Y16" s="133">
        <v>200000</v>
      </c>
      <c r="Z16" s="133">
        <v>100000</v>
      </c>
      <c r="AA16" s="133">
        <v>200000</v>
      </c>
      <c r="AB16" s="669"/>
      <c r="AC16" s="669"/>
    </row>
    <row r="17" spans="1:29" s="120" customFormat="1" ht="57" customHeight="1" x14ac:dyDescent="0.25">
      <c r="A17" s="671"/>
      <c r="B17" s="704"/>
      <c r="C17" s="472" t="s">
        <v>25</v>
      </c>
      <c r="D17" s="472"/>
      <c r="E17" s="472"/>
      <c r="F17" s="472"/>
      <c r="G17" s="133"/>
      <c r="H17" s="133">
        <v>10000</v>
      </c>
      <c r="I17" s="133">
        <v>200000</v>
      </c>
      <c r="J17" s="133">
        <v>10000</v>
      </c>
      <c r="K17" s="133">
        <v>200000</v>
      </c>
      <c r="L17" s="133"/>
      <c r="M17" s="133"/>
      <c r="N17" s="133"/>
      <c r="O17" s="133"/>
      <c r="P17" s="133"/>
      <c r="Q17" s="133"/>
      <c r="R17" s="133"/>
      <c r="S17" s="133"/>
      <c r="T17" s="133"/>
      <c r="U17" s="133"/>
      <c r="V17" s="133"/>
      <c r="W17" s="133"/>
      <c r="X17" s="133"/>
      <c r="Y17" s="133"/>
      <c r="Z17" s="133"/>
      <c r="AA17" s="133"/>
      <c r="AB17" s="669"/>
      <c r="AC17" s="669"/>
    </row>
    <row r="18" spans="1:29" s="120" customFormat="1" ht="56.25" customHeight="1" x14ac:dyDescent="0.25">
      <c r="A18" s="670" t="s">
        <v>92</v>
      </c>
      <c r="B18" s="703" t="s">
        <v>477</v>
      </c>
      <c r="C18" s="472" t="s">
        <v>24</v>
      </c>
      <c r="D18" s="472" t="s">
        <v>445</v>
      </c>
      <c r="E18" s="472" t="s">
        <v>445</v>
      </c>
      <c r="F18" s="472" t="s">
        <v>445</v>
      </c>
      <c r="G18" s="133">
        <v>25000</v>
      </c>
      <c r="H18" s="133">
        <v>5000</v>
      </c>
      <c r="I18" s="133">
        <v>25000</v>
      </c>
      <c r="J18" s="133">
        <v>5000</v>
      </c>
      <c r="K18" s="133">
        <v>25000</v>
      </c>
      <c r="L18" s="133">
        <v>8000</v>
      </c>
      <c r="M18" s="133">
        <v>25000</v>
      </c>
      <c r="N18" s="133">
        <v>8000</v>
      </c>
      <c r="O18" s="133">
        <v>25000</v>
      </c>
      <c r="P18" s="133">
        <v>10000</v>
      </c>
      <c r="Q18" s="133">
        <v>25000</v>
      </c>
      <c r="R18" s="133">
        <v>10000</v>
      </c>
      <c r="S18" s="133">
        <v>25000</v>
      </c>
      <c r="T18" s="133">
        <v>15000</v>
      </c>
      <c r="U18" s="133">
        <v>25000</v>
      </c>
      <c r="V18" s="133">
        <v>15000</v>
      </c>
      <c r="W18" s="133">
        <v>25000</v>
      </c>
      <c r="X18" s="133">
        <v>20000</v>
      </c>
      <c r="Y18" s="133">
        <v>25000</v>
      </c>
      <c r="Z18" s="133">
        <v>20000</v>
      </c>
      <c r="AA18" s="133">
        <v>25000</v>
      </c>
      <c r="AB18" s="669"/>
      <c r="AC18" s="669"/>
    </row>
    <row r="19" spans="1:29" s="120" customFormat="1" ht="73.5" customHeight="1" x14ac:dyDescent="0.25">
      <c r="A19" s="671"/>
      <c r="B19" s="704"/>
      <c r="C19" s="472" t="s">
        <v>25</v>
      </c>
      <c r="D19" s="472"/>
      <c r="E19" s="472"/>
      <c r="F19" s="472"/>
      <c r="G19" s="133"/>
      <c r="H19" s="133">
        <v>0</v>
      </c>
      <c r="I19" s="133">
        <v>0</v>
      </c>
      <c r="J19" s="133">
        <v>0</v>
      </c>
      <c r="K19" s="133">
        <v>0</v>
      </c>
      <c r="L19" s="133"/>
      <c r="M19" s="133"/>
      <c r="N19" s="133"/>
      <c r="O19" s="133"/>
      <c r="P19" s="133"/>
      <c r="Q19" s="133"/>
      <c r="R19" s="133"/>
      <c r="S19" s="133"/>
      <c r="T19" s="133"/>
      <c r="U19" s="133"/>
      <c r="V19" s="133"/>
      <c r="W19" s="133"/>
      <c r="X19" s="133"/>
      <c r="Y19" s="133"/>
      <c r="Z19" s="133"/>
      <c r="AA19" s="133"/>
      <c r="AB19" s="705" t="s">
        <v>466</v>
      </c>
      <c r="AC19" s="706"/>
    </row>
    <row r="20" spans="1:29" s="120" customFormat="1" ht="15" customHeight="1" x14ac:dyDescent="0.25">
      <c r="A20" s="674" t="s">
        <v>30</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row>
    <row r="21" spans="1:29" s="120" customFormat="1" ht="23.25" customHeight="1" x14ac:dyDescent="0.25">
      <c r="A21" s="675"/>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row>
    <row r="22" spans="1:29" s="120" customFormat="1" ht="24.75" customHeight="1" x14ac:dyDescent="0.25">
      <c r="A22" s="676" t="s">
        <v>6</v>
      </c>
      <c r="B22" s="679" t="s">
        <v>31</v>
      </c>
      <c r="C22" s="680"/>
      <c r="D22" s="685" t="s">
        <v>32</v>
      </c>
      <c r="E22" s="686"/>
      <c r="F22" s="686"/>
      <c r="G22" s="687"/>
      <c r="H22" s="673" t="s">
        <v>33</v>
      </c>
      <c r="I22" s="673"/>
      <c r="J22" s="673"/>
      <c r="K22" s="673"/>
      <c r="L22" s="673"/>
      <c r="M22" s="673"/>
      <c r="N22" s="673"/>
      <c r="O22" s="673"/>
      <c r="P22" s="673"/>
      <c r="Q22" s="673"/>
      <c r="R22" s="673"/>
      <c r="S22" s="673"/>
      <c r="T22" s="673"/>
      <c r="U22" s="673"/>
      <c r="V22" s="673"/>
      <c r="W22" s="673"/>
      <c r="X22" s="673"/>
      <c r="Y22" s="673"/>
      <c r="Z22" s="673"/>
      <c r="AA22" s="673"/>
      <c r="AB22" s="691" t="s">
        <v>10</v>
      </c>
      <c r="AC22" s="691"/>
    </row>
    <row r="23" spans="1:29" s="120" customFormat="1" ht="34.5" customHeight="1" x14ac:dyDescent="0.25">
      <c r="A23" s="677"/>
      <c r="B23" s="681"/>
      <c r="C23" s="682"/>
      <c r="D23" s="688"/>
      <c r="E23" s="689"/>
      <c r="F23" s="689"/>
      <c r="G23" s="690"/>
      <c r="H23" s="673" t="s">
        <v>11</v>
      </c>
      <c r="I23" s="673"/>
      <c r="J23" s="673"/>
      <c r="K23" s="673"/>
      <c r="L23" s="673" t="s">
        <v>12</v>
      </c>
      <c r="M23" s="673"/>
      <c r="N23" s="673"/>
      <c r="O23" s="673"/>
      <c r="P23" s="673" t="s">
        <v>13</v>
      </c>
      <c r="Q23" s="673"/>
      <c r="R23" s="673"/>
      <c r="S23" s="673"/>
      <c r="T23" s="673" t="s">
        <v>14</v>
      </c>
      <c r="U23" s="673"/>
      <c r="V23" s="673"/>
      <c r="W23" s="673"/>
      <c r="X23" s="673" t="s">
        <v>15</v>
      </c>
      <c r="Y23" s="673"/>
      <c r="Z23" s="673"/>
      <c r="AA23" s="673"/>
      <c r="AB23" s="691"/>
      <c r="AC23" s="691"/>
    </row>
    <row r="24" spans="1:29" s="120" customFormat="1" ht="98.25" customHeight="1" x14ac:dyDescent="0.25">
      <c r="A24" s="678"/>
      <c r="B24" s="683"/>
      <c r="C24" s="684"/>
      <c r="D24" s="122" t="s">
        <v>34</v>
      </c>
      <c r="E24" s="122" t="s">
        <v>35</v>
      </c>
      <c r="F24" s="122" t="s">
        <v>36</v>
      </c>
      <c r="G24" s="122" t="s">
        <v>19</v>
      </c>
      <c r="H24" s="122" t="s">
        <v>37</v>
      </c>
      <c r="I24" s="122" t="s">
        <v>35</v>
      </c>
      <c r="J24" s="122" t="s">
        <v>36</v>
      </c>
      <c r="K24" s="122" t="s">
        <v>21</v>
      </c>
      <c r="L24" s="122" t="s">
        <v>37</v>
      </c>
      <c r="M24" s="122" t="s">
        <v>35</v>
      </c>
      <c r="N24" s="122" t="s">
        <v>36</v>
      </c>
      <c r="O24" s="122" t="s">
        <v>21</v>
      </c>
      <c r="P24" s="122" t="s">
        <v>37</v>
      </c>
      <c r="Q24" s="122" t="s">
        <v>35</v>
      </c>
      <c r="R24" s="122" t="s">
        <v>36</v>
      </c>
      <c r="S24" s="122" t="s">
        <v>21</v>
      </c>
      <c r="T24" s="122" t="s">
        <v>37</v>
      </c>
      <c r="U24" s="122" t="s">
        <v>35</v>
      </c>
      <c r="V24" s="122" t="s">
        <v>36</v>
      </c>
      <c r="W24" s="122" t="s">
        <v>21</v>
      </c>
      <c r="X24" s="122" t="s">
        <v>37</v>
      </c>
      <c r="Y24" s="122" t="s">
        <v>35</v>
      </c>
      <c r="Z24" s="122" t="s">
        <v>36</v>
      </c>
      <c r="AA24" s="122" t="s">
        <v>21</v>
      </c>
      <c r="AB24" s="691"/>
      <c r="AC24" s="691"/>
    </row>
    <row r="25" spans="1:29" s="120" customFormat="1" ht="18" customHeight="1" x14ac:dyDescent="0.25">
      <c r="A25" s="670" t="s">
        <v>22</v>
      </c>
      <c r="B25" s="693" t="s">
        <v>469</v>
      </c>
      <c r="C25" s="472" t="s">
        <v>24</v>
      </c>
      <c r="D25" s="9"/>
      <c r="E25" s="9"/>
      <c r="F25" s="9"/>
      <c r="G25" s="9"/>
      <c r="H25" s="9"/>
      <c r="I25" s="9"/>
      <c r="J25" s="9"/>
      <c r="K25" s="9"/>
      <c r="L25" s="9"/>
      <c r="M25" s="9"/>
      <c r="N25" s="9"/>
      <c r="O25" s="9"/>
      <c r="P25" s="9"/>
      <c r="Q25" s="9"/>
      <c r="R25" s="9"/>
      <c r="S25" s="9"/>
      <c r="T25" s="9"/>
      <c r="U25" s="9"/>
      <c r="V25" s="9"/>
      <c r="W25" s="9"/>
      <c r="X25" s="9"/>
      <c r="Y25" s="9"/>
      <c r="Z25" s="25"/>
      <c r="AA25" s="25"/>
      <c r="AB25" s="669"/>
      <c r="AC25" s="669"/>
    </row>
    <row r="26" spans="1:29" s="120" customFormat="1" ht="25.5" x14ac:dyDescent="0.25">
      <c r="A26" s="671"/>
      <c r="B26" s="694"/>
      <c r="C26" s="472" t="s">
        <v>25</v>
      </c>
      <c r="D26" s="9"/>
      <c r="E26" s="9"/>
      <c r="F26" s="9"/>
      <c r="G26" s="9"/>
      <c r="H26" s="9"/>
      <c r="I26" s="9"/>
      <c r="J26" s="9"/>
      <c r="K26" s="9"/>
      <c r="L26" s="9"/>
      <c r="M26" s="9"/>
      <c r="N26" s="9"/>
      <c r="O26" s="9"/>
      <c r="P26" s="9"/>
      <c r="Q26" s="9"/>
      <c r="R26" s="9"/>
      <c r="S26" s="9"/>
      <c r="T26" s="9"/>
      <c r="U26" s="9"/>
      <c r="V26" s="9"/>
      <c r="W26" s="9"/>
      <c r="X26" s="9"/>
      <c r="Y26" s="9"/>
      <c r="Z26" s="25"/>
      <c r="AA26" s="25"/>
      <c r="AB26" s="669"/>
      <c r="AC26" s="669"/>
    </row>
    <row r="27" spans="1:29" s="120" customFormat="1" ht="54.75" customHeight="1" x14ac:dyDescent="0.25">
      <c r="A27" s="670" t="s">
        <v>39</v>
      </c>
      <c r="B27" s="693" t="s">
        <v>478</v>
      </c>
      <c r="C27" s="472" t="s">
        <v>24</v>
      </c>
      <c r="D27" s="133"/>
      <c r="E27" s="133"/>
      <c r="F27" s="133">
        <v>2000</v>
      </c>
      <c r="G27" s="133">
        <v>4000</v>
      </c>
      <c r="H27" s="478"/>
      <c r="I27" s="478"/>
      <c r="J27" s="478">
        <v>3000</v>
      </c>
      <c r="K27" s="478">
        <v>4100</v>
      </c>
      <c r="L27" s="133"/>
      <c r="M27" s="133"/>
      <c r="N27" s="133">
        <v>3500</v>
      </c>
      <c r="O27" s="133">
        <v>4100</v>
      </c>
      <c r="P27" s="133"/>
      <c r="Q27" s="133"/>
      <c r="R27" s="133">
        <v>3800</v>
      </c>
      <c r="S27" s="133">
        <v>4200</v>
      </c>
      <c r="T27" s="133"/>
      <c r="U27" s="133"/>
      <c r="V27" s="133">
        <v>4100</v>
      </c>
      <c r="W27" s="133">
        <v>4300</v>
      </c>
      <c r="X27" s="133"/>
      <c r="Y27" s="133"/>
      <c r="Z27" s="133">
        <v>4200</v>
      </c>
      <c r="AA27" s="133">
        <v>4500</v>
      </c>
      <c r="AB27" s="669"/>
      <c r="AC27" s="669"/>
    </row>
    <row r="28" spans="1:29" s="120" customFormat="1" ht="81" customHeight="1" x14ac:dyDescent="0.25">
      <c r="A28" s="671"/>
      <c r="B28" s="694"/>
      <c r="C28" s="472" t="s">
        <v>25</v>
      </c>
      <c r="D28" s="58"/>
      <c r="E28" s="58"/>
      <c r="F28" s="58"/>
      <c r="G28" s="58"/>
      <c r="H28" s="8"/>
      <c r="I28" s="8"/>
      <c r="J28" s="133">
        <v>3500</v>
      </c>
      <c r="K28" s="133">
        <v>4100</v>
      </c>
      <c r="L28" s="8"/>
      <c r="M28" s="8"/>
      <c r="N28" s="8"/>
      <c r="O28" s="8"/>
      <c r="P28" s="8"/>
      <c r="Q28" s="8"/>
      <c r="R28" s="8"/>
      <c r="S28" s="8"/>
      <c r="T28" s="8"/>
      <c r="U28" s="8"/>
      <c r="V28" s="8"/>
      <c r="W28" s="8"/>
      <c r="X28" s="8"/>
      <c r="Y28" s="8"/>
      <c r="Z28" s="8"/>
      <c r="AA28" s="8"/>
      <c r="AB28" s="669"/>
      <c r="AC28" s="669"/>
    </row>
    <row r="29" spans="1:29" s="120" customFormat="1" x14ac:dyDescent="0.25">
      <c r="A29" s="121"/>
      <c r="B29" s="479" t="s">
        <v>43</v>
      </c>
      <c r="C29" s="121"/>
    </row>
    <row r="30" spans="1:29" s="120" customFormat="1" ht="29.25" customHeight="1" x14ac:dyDescent="0.25">
      <c r="A30" s="124" t="s">
        <v>44</v>
      </c>
      <c r="B30" s="668" t="s">
        <v>45</v>
      </c>
      <c r="C30" s="668"/>
      <c r="D30" s="668"/>
      <c r="E30" s="668"/>
      <c r="F30" s="668"/>
      <c r="G30" s="668"/>
      <c r="H30" s="668"/>
      <c r="I30" s="668"/>
      <c r="J30" s="668"/>
      <c r="K30" s="668"/>
      <c r="L30" s="668"/>
      <c r="M30" s="668"/>
      <c r="N30" s="668"/>
      <c r="O30" s="668"/>
      <c r="P30" s="668"/>
      <c r="Q30" s="668"/>
      <c r="R30" s="668"/>
      <c r="S30" s="668"/>
    </row>
    <row r="31" spans="1:29" s="120" customFormat="1" ht="28.5" customHeight="1" x14ac:dyDescent="0.25">
      <c r="A31" s="124" t="s">
        <v>46</v>
      </c>
      <c r="B31" s="668" t="s">
        <v>47</v>
      </c>
      <c r="C31" s="668"/>
      <c r="D31" s="668"/>
      <c r="E31" s="668"/>
      <c r="F31" s="668"/>
      <c r="G31" s="668"/>
      <c r="H31" s="668"/>
      <c r="I31" s="668"/>
      <c r="J31" s="668"/>
      <c r="K31" s="668"/>
      <c r="L31" s="668"/>
      <c r="M31" s="668"/>
      <c r="N31" s="668"/>
      <c r="O31" s="668"/>
      <c r="P31" s="668"/>
      <c r="Q31" s="668"/>
      <c r="R31" s="668"/>
      <c r="S31" s="668"/>
    </row>
    <row r="32" spans="1:29" s="120" customFormat="1" ht="20.25" customHeight="1" x14ac:dyDescent="0.25">
      <c r="B32" s="668" t="s">
        <v>48</v>
      </c>
      <c r="C32" s="668"/>
      <c r="D32" s="668"/>
      <c r="E32" s="668"/>
      <c r="F32" s="668"/>
      <c r="G32" s="668"/>
      <c r="H32" s="668"/>
      <c r="I32" s="668"/>
      <c r="J32" s="668"/>
      <c r="K32" s="668"/>
      <c r="L32" s="668"/>
      <c r="M32" s="668"/>
      <c r="N32" s="668"/>
      <c r="O32" s="668"/>
      <c r="P32" s="668"/>
      <c r="Q32" s="668"/>
      <c r="R32" s="668"/>
      <c r="S32" s="668"/>
    </row>
    <row r="33" spans="2:19" s="120" customFormat="1" ht="19.5" customHeight="1" x14ac:dyDescent="0.25">
      <c r="B33" s="668" t="s">
        <v>49</v>
      </c>
      <c r="C33" s="668"/>
      <c r="D33" s="668"/>
      <c r="E33" s="668"/>
      <c r="F33" s="668"/>
      <c r="G33" s="668"/>
      <c r="H33" s="668"/>
      <c r="I33" s="668"/>
      <c r="J33" s="668"/>
      <c r="K33" s="668"/>
      <c r="L33" s="668"/>
      <c r="M33" s="668"/>
      <c r="N33" s="668"/>
      <c r="O33" s="668"/>
      <c r="P33" s="668"/>
      <c r="Q33" s="668"/>
      <c r="R33" s="668"/>
      <c r="S33" s="668"/>
    </row>
    <row r="34" spans="2:19" s="120" customFormat="1" ht="28.5" customHeight="1" x14ac:dyDescent="0.25">
      <c r="B34" s="668" t="s">
        <v>50</v>
      </c>
      <c r="C34" s="668"/>
      <c r="D34" s="668"/>
      <c r="E34" s="668"/>
      <c r="F34" s="668"/>
      <c r="G34" s="668"/>
      <c r="H34" s="668"/>
      <c r="I34" s="668"/>
      <c r="J34" s="668"/>
      <c r="K34" s="668"/>
      <c r="L34" s="668"/>
      <c r="M34" s="668"/>
      <c r="N34" s="668"/>
      <c r="O34" s="668"/>
      <c r="P34" s="668"/>
      <c r="Q34" s="668"/>
      <c r="R34" s="668"/>
      <c r="S34" s="668"/>
    </row>
    <row r="35" spans="2:19" s="120" customFormat="1" ht="29.25" customHeight="1" x14ac:dyDescent="0.25">
      <c r="B35" s="668" t="s">
        <v>51</v>
      </c>
      <c r="C35" s="668"/>
      <c r="D35" s="668"/>
      <c r="E35" s="668"/>
      <c r="F35" s="668"/>
      <c r="G35" s="668"/>
      <c r="H35" s="668"/>
      <c r="I35" s="668"/>
      <c r="J35" s="668"/>
      <c r="K35" s="668"/>
      <c r="L35" s="668"/>
      <c r="M35" s="668"/>
      <c r="N35" s="668"/>
      <c r="O35" s="668"/>
      <c r="P35" s="668"/>
      <c r="Q35" s="668"/>
      <c r="R35" s="668"/>
      <c r="S35" s="668"/>
    </row>
    <row r="36" spans="2:19" s="120" customFormat="1" ht="90" customHeight="1" x14ac:dyDescent="0.25">
      <c r="B36" s="668" t="s">
        <v>52</v>
      </c>
      <c r="C36" s="668"/>
      <c r="D36" s="668"/>
      <c r="E36" s="668"/>
      <c r="F36" s="668"/>
      <c r="G36" s="668"/>
      <c r="H36" s="668"/>
      <c r="I36" s="668"/>
      <c r="J36" s="668"/>
      <c r="K36" s="668"/>
      <c r="L36" s="668"/>
      <c r="M36" s="668"/>
      <c r="N36" s="668"/>
      <c r="O36" s="668"/>
      <c r="P36" s="668"/>
      <c r="Q36" s="668"/>
      <c r="R36" s="668"/>
      <c r="S36" s="668"/>
    </row>
    <row r="37" spans="2:19" s="120" customFormat="1" x14ac:dyDescent="0.25">
      <c r="B37" s="480"/>
      <c r="C37" s="115"/>
    </row>
  </sheetData>
  <mergeCells count="59">
    <mergeCell ref="A8:AC8"/>
    <mergeCell ref="V1:AC1"/>
    <mergeCell ref="A2:F2"/>
    <mergeCell ref="G2:S2"/>
    <mergeCell ref="L4:V4"/>
    <mergeCell ref="A6:AC6"/>
    <mergeCell ref="A9:A11"/>
    <mergeCell ref="B9:C11"/>
    <mergeCell ref="D9:G10"/>
    <mergeCell ref="H9:AA9"/>
    <mergeCell ref="AB9:AC11"/>
    <mergeCell ref="H10:K10"/>
    <mergeCell ref="L10:O10"/>
    <mergeCell ref="P10:S10"/>
    <mergeCell ref="T10:W10"/>
    <mergeCell ref="X10:AA10"/>
    <mergeCell ref="A12:A13"/>
    <mergeCell ref="B12:B13"/>
    <mergeCell ref="AB12:AC12"/>
    <mergeCell ref="AB13:AC13"/>
    <mergeCell ref="A14:A15"/>
    <mergeCell ref="B14:B15"/>
    <mergeCell ref="AB14:AC14"/>
    <mergeCell ref="AB15:AC15"/>
    <mergeCell ref="AB16:AC16"/>
    <mergeCell ref="AB17:AC17"/>
    <mergeCell ref="A18:A19"/>
    <mergeCell ref="B18:B19"/>
    <mergeCell ref="AB18:AC18"/>
    <mergeCell ref="AB19:AC19"/>
    <mergeCell ref="L23:O23"/>
    <mergeCell ref="P23:S23"/>
    <mergeCell ref="T23:W23"/>
    <mergeCell ref="A16:A17"/>
    <mergeCell ref="B16:B17"/>
    <mergeCell ref="A25:A26"/>
    <mergeCell ref="B25:B26"/>
    <mergeCell ref="AB25:AC25"/>
    <mergeCell ref="AB26:AC26"/>
    <mergeCell ref="A27:A28"/>
    <mergeCell ref="B27:B28"/>
    <mergeCell ref="AB27:AC27"/>
    <mergeCell ref="AB28:AC28"/>
    <mergeCell ref="B36:S36"/>
    <mergeCell ref="W4:X4"/>
    <mergeCell ref="B30:S30"/>
    <mergeCell ref="B31:S31"/>
    <mergeCell ref="B32:S32"/>
    <mergeCell ref="B33:S33"/>
    <mergeCell ref="B34:S34"/>
    <mergeCell ref="B35:S35"/>
    <mergeCell ref="X23:AA23"/>
    <mergeCell ref="A20:AC21"/>
    <mergeCell ref="A22:A24"/>
    <mergeCell ref="B22:C24"/>
    <mergeCell ref="D22:G23"/>
    <mergeCell ref="H22:AA22"/>
    <mergeCell ref="AB22:AC24"/>
    <mergeCell ref="H23:K23"/>
  </mergeCells>
  <pageMargins left="0.7" right="0.7" top="0.75" bottom="0.75" header="0.3" footer="0.3"/>
  <pageSetup paperSize="9" scale="28"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view="pageBreakPreview" zoomScale="60" zoomScaleNormal="100" workbookViewId="0">
      <selection activeCell="G1" sqref="G1:Z1"/>
    </sheetView>
  </sheetViews>
  <sheetFormatPr defaultRowHeight="15" x14ac:dyDescent="0.25"/>
  <cols>
    <col min="2" max="2" width="31.7109375" customWidth="1"/>
    <col min="32" max="32" width="44.42578125" customWidth="1"/>
  </cols>
  <sheetData>
    <row r="1" spans="1:44" s="41" customFormat="1" ht="39" customHeight="1" x14ac:dyDescent="0.3">
      <c r="A1" s="816" t="s">
        <v>1</v>
      </c>
      <c r="B1" s="816"/>
      <c r="C1" s="816"/>
      <c r="D1" s="816"/>
      <c r="E1" s="816"/>
      <c r="F1" s="816"/>
      <c r="G1" s="1016" t="s">
        <v>564</v>
      </c>
      <c r="H1" s="1016"/>
      <c r="I1" s="1016"/>
      <c r="J1" s="1016"/>
      <c r="K1" s="1016"/>
      <c r="L1" s="1016"/>
      <c r="M1" s="1016"/>
      <c r="N1" s="1016"/>
      <c r="O1" s="1016"/>
      <c r="P1" s="1016"/>
      <c r="Q1" s="1016"/>
      <c r="R1" s="1016"/>
      <c r="S1" s="1016"/>
      <c r="T1" s="1016"/>
      <c r="U1" s="1016"/>
      <c r="V1" s="1016"/>
      <c r="W1" s="1016"/>
      <c r="X1" s="1016"/>
      <c r="Y1" s="1016"/>
      <c r="Z1" s="1016"/>
      <c r="AA1" s="120"/>
      <c r="AB1" s="120"/>
      <c r="AC1" s="120"/>
      <c r="AD1" s="120"/>
    </row>
    <row r="2" spans="1:44" s="41" customFormat="1" ht="17.25" customHeight="1" x14ac:dyDescent="0.3">
      <c r="A2" s="476"/>
      <c r="B2" s="476"/>
      <c r="C2" s="476"/>
      <c r="D2" s="476"/>
      <c r="E2" s="476"/>
      <c r="F2" s="476"/>
      <c r="G2" s="490"/>
      <c r="H2" s="490"/>
      <c r="I2" s="490"/>
      <c r="J2" s="490"/>
      <c r="K2" s="490"/>
      <c r="L2" s="490"/>
      <c r="M2" s="490"/>
      <c r="N2" s="490"/>
      <c r="O2" s="490"/>
      <c r="P2" s="490"/>
      <c r="Q2" s="490"/>
      <c r="U2" s="700" t="s">
        <v>3</v>
      </c>
      <c r="V2" s="700"/>
      <c r="W2" s="700"/>
      <c r="X2" s="700"/>
      <c r="Y2" s="700"/>
      <c r="Z2" s="700"/>
      <c r="AA2" s="700"/>
      <c r="AB2" s="700"/>
      <c r="AC2" s="700"/>
      <c r="AD2" s="700"/>
      <c r="AE2" s="700"/>
      <c r="AF2" s="130" t="s">
        <v>565</v>
      </c>
      <c r="AG2" s="463"/>
    </row>
    <row r="3" spans="1:44" s="41" customFormat="1" ht="17.25" customHeight="1" x14ac:dyDescent="0.3">
      <c r="A3" s="696" t="s">
        <v>4</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463"/>
    </row>
    <row r="4" spans="1:44" s="41" customFormat="1" ht="31.5" customHeight="1" x14ac:dyDescent="0.3">
      <c r="A4" s="1017" t="s">
        <v>5</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463"/>
    </row>
    <row r="5" spans="1:44" s="120" customFormat="1" ht="15" customHeight="1" x14ac:dyDescent="0.25">
      <c r="A5" s="820" t="s">
        <v>566</v>
      </c>
      <c r="B5" s="1018" t="s">
        <v>7</v>
      </c>
      <c r="C5" s="1019"/>
      <c r="D5" s="826" t="s">
        <v>567</v>
      </c>
      <c r="E5" s="827"/>
      <c r="F5" s="827"/>
      <c r="G5" s="828"/>
      <c r="H5" s="1022" t="s">
        <v>9</v>
      </c>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4"/>
      <c r="AF5" s="691" t="s">
        <v>10</v>
      </c>
    </row>
    <row r="6" spans="1:44" s="120" customFormat="1" ht="51" customHeight="1" x14ac:dyDescent="0.25">
      <c r="A6" s="821"/>
      <c r="B6" s="1020"/>
      <c r="C6" s="1021"/>
      <c r="D6" s="829"/>
      <c r="E6" s="830"/>
      <c r="F6" s="830"/>
      <c r="G6" s="831"/>
      <c r="H6" s="1026" t="s">
        <v>568</v>
      </c>
      <c r="I6" s="1026"/>
      <c r="J6" s="1026"/>
      <c r="K6" s="1026"/>
      <c r="L6" s="1026" t="s">
        <v>569</v>
      </c>
      <c r="M6" s="1026"/>
      <c r="N6" s="1026"/>
      <c r="O6" s="1026"/>
      <c r="P6" s="832" t="s">
        <v>570</v>
      </c>
      <c r="Q6" s="832"/>
      <c r="R6" s="832"/>
      <c r="S6" s="832"/>
      <c r="T6" s="832" t="s">
        <v>571</v>
      </c>
      <c r="U6" s="832"/>
      <c r="V6" s="832"/>
      <c r="W6" s="832"/>
      <c r="X6" s="832" t="s">
        <v>572</v>
      </c>
      <c r="Y6" s="832"/>
      <c r="Z6" s="832"/>
      <c r="AA6" s="832"/>
      <c r="AB6" s="832" t="s">
        <v>573</v>
      </c>
      <c r="AC6" s="832"/>
      <c r="AD6" s="832"/>
      <c r="AE6" s="832"/>
      <c r="AF6" s="691"/>
    </row>
    <row r="7" spans="1:44" s="120" customFormat="1" ht="75.75" customHeight="1" x14ac:dyDescent="0.25">
      <c r="A7" s="821"/>
      <c r="B7" s="1020"/>
      <c r="C7" s="1021"/>
      <c r="D7" s="491" t="s">
        <v>16</v>
      </c>
      <c r="E7" s="491" t="s">
        <v>17</v>
      </c>
      <c r="F7" s="491" t="s">
        <v>20</v>
      </c>
      <c r="G7" s="491" t="s">
        <v>21</v>
      </c>
      <c r="H7" s="492" t="s">
        <v>16</v>
      </c>
      <c r="I7" s="492" t="s">
        <v>17</v>
      </c>
      <c r="J7" s="492" t="s">
        <v>20</v>
      </c>
      <c r="K7" s="492" t="s">
        <v>21</v>
      </c>
      <c r="L7" s="492" t="s">
        <v>16</v>
      </c>
      <c r="M7" s="492" t="s">
        <v>17</v>
      </c>
      <c r="N7" s="492" t="s">
        <v>20</v>
      </c>
      <c r="O7" s="492" t="s">
        <v>21</v>
      </c>
      <c r="P7" s="491" t="s">
        <v>16</v>
      </c>
      <c r="Q7" s="491" t="s">
        <v>17</v>
      </c>
      <c r="R7" s="491" t="s">
        <v>20</v>
      </c>
      <c r="S7" s="491" t="s">
        <v>21</v>
      </c>
      <c r="T7" s="491" t="s">
        <v>16</v>
      </c>
      <c r="U7" s="491" t="s">
        <v>17</v>
      </c>
      <c r="V7" s="491" t="s">
        <v>20</v>
      </c>
      <c r="W7" s="491" t="s">
        <v>21</v>
      </c>
      <c r="X7" s="491" t="s">
        <v>16</v>
      </c>
      <c r="Y7" s="491" t="s">
        <v>17</v>
      </c>
      <c r="Z7" s="491" t="s">
        <v>20</v>
      </c>
      <c r="AA7" s="491" t="s">
        <v>21</v>
      </c>
      <c r="AB7" s="491" t="s">
        <v>16</v>
      </c>
      <c r="AC7" s="491" t="s">
        <v>17</v>
      </c>
      <c r="AD7" s="491" t="s">
        <v>20</v>
      </c>
      <c r="AE7" s="491" t="s">
        <v>21</v>
      </c>
      <c r="AF7" s="1025"/>
      <c r="AH7" s="493"/>
      <c r="AI7" s="493"/>
      <c r="AJ7" s="493"/>
      <c r="AK7" s="494"/>
      <c r="AL7" s="494"/>
      <c r="AM7" s="494"/>
      <c r="AN7" s="494"/>
      <c r="AO7" s="494"/>
      <c r="AP7" s="494"/>
      <c r="AQ7" s="494"/>
      <c r="AR7" s="494"/>
    </row>
    <row r="8" spans="1:44" s="120" customFormat="1" ht="22.5" customHeight="1" x14ac:dyDescent="0.25">
      <c r="A8" s="1027" t="s">
        <v>22</v>
      </c>
      <c r="B8" s="1028" t="s">
        <v>574</v>
      </c>
      <c r="C8" s="495" t="s">
        <v>24</v>
      </c>
      <c r="D8" s="496"/>
      <c r="E8" s="496"/>
      <c r="F8" s="496"/>
      <c r="G8" s="496"/>
      <c r="H8" s="497"/>
      <c r="I8" s="497"/>
      <c r="J8" s="497"/>
      <c r="K8" s="497"/>
      <c r="L8" s="498">
        <v>1200</v>
      </c>
      <c r="M8" s="498">
        <v>12000</v>
      </c>
      <c r="N8" s="498">
        <v>1200</v>
      </c>
      <c r="O8" s="498">
        <v>12000</v>
      </c>
      <c r="P8" s="498">
        <v>1800</v>
      </c>
      <c r="Q8" s="498">
        <v>12000</v>
      </c>
      <c r="R8" s="498">
        <v>1800</v>
      </c>
      <c r="S8" s="498">
        <v>12000</v>
      </c>
      <c r="T8" s="498">
        <v>2400</v>
      </c>
      <c r="U8" s="498">
        <v>12000</v>
      </c>
      <c r="V8" s="498">
        <v>2400</v>
      </c>
      <c r="W8" s="498">
        <v>12000</v>
      </c>
      <c r="X8" s="499">
        <v>3000</v>
      </c>
      <c r="Y8" s="499">
        <v>12000</v>
      </c>
      <c r="Z8" s="499">
        <v>3000</v>
      </c>
      <c r="AA8" s="499">
        <v>12000</v>
      </c>
      <c r="AB8" s="499">
        <v>3600</v>
      </c>
      <c r="AC8" s="499">
        <v>12000</v>
      </c>
      <c r="AD8" s="499">
        <v>3600</v>
      </c>
      <c r="AE8" s="499">
        <v>12000</v>
      </c>
      <c r="AF8" s="1029" t="s">
        <v>575</v>
      </c>
      <c r="AH8" s="500"/>
      <c r="AI8" s="500"/>
      <c r="AJ8" s="500"/>
      <c r="AK8" s="494"/>
      <c r="AL8" s="494"/>
      <c r="AM8" s="494"/>
      <c r="AN8" s="494"/>
      <c r="AO8" s="494"/>
      <c r="AP8" s="494"/>
      <c r="AQ8" s="494"/>
      <c r="AR8" s="494"/>
    </row>
    <row r="9" spans="1:44" s="120" customFormat="1" ht="22.5" customHeight="1" x14ac:dyDescent="0.25">
      <c r="A9" s="1027"/>
      <c r="B9" s="1028"/>
      <c r="C9" s="495" t="s">
        <v>25</v>
      </c>
      <c r="D9" s="496">
        <v>0</v>
      </c>
      <c r="E9" s="496">
        <v>12000</v>
      </c>
      <c r="F9" s="496">
        <v>0</v>
      </c>
      <c r="G9" s="496">
        <v>12000</v>
      </c>
      <c r="H9" s="497">
        <v>586</v>
      </c>
      <c r="I9" s="498">
        <v>12069</v>
      </c>
      <c r="J9" s="497">
        <v>586</v>
      </c>
      <c r="K9" s="498">
        <v>12069</v>
      </c>
      <c r="L9" s="497">
        <v>625</v>
      </c>
      <c r="M9" s="498">
        <v>8475</v>
      </c>
      <c r="N9" s="497">
        <v>625</v>
      </c>
      <c r="O9" s="498">
        <v>8475</v>
      </c>
      <c r="P9" s="497">
        <v>925</v>
      </c>
      <c r="Q9" s="497">
        <v>8052</v>
      </c>
      <c r="R9" s="497">
        <v>925</v>
      </c>
      <c r="S9" s="497">
        <v>8052</v>
      </c>
      <c r="T9" s="497">
        <v>885</v>
      </c>
      <c r="U9" s="497">
        <v>5711</v>
      </c>
      <c r="V9" s="497">
        <v>885</v>
      </c>
      <c r="W9" s="497">
        <v>5771</v>
      </c>
      <c r="X9" s="499"/>
      <c r="Y9" s="499"/>
      <c r="Z9" s="499"/>
      <c r="AA9" s="499"/>
      <c r="AB9" s="499"/>
      <c r="AC9" s="499"/>
      <c r="AD9" s="499"/>
      <c r="AE9" s="499"/>
      <c r="AF9" s="1030"/>
      <c r="AH9" s="501"/>
      <c r="AI9" s="501"/>
      <c r="AJ9" s="501"/>
      <c r="AK9" s="500"/>
      <c r="AL9" s="494"/>
      <c r="AM9" s="494"/>
      <c r="AN9" s="494"/>
      <c r="AO9" s="494"/>
      <c r="AP9" s="494"/>
      <c r="AQ9" s="494"/>
      <c r="AR9" s="494"/>
    </row>
    <row r="10" spans="1:44" s="120" customFormat="1" ht="22.5" customHeight="1" x14ac:dyDescent="0.25">
      <c r="A10" s="1027" t="s">
        <v>72</v>
      </c>
      <c r="B10" s="1028" t="s">
        <v>576</v>
      </c>
      <c r="C10" s="495" t="s">
        <v>24</v>
      </c>
      <c r="D10" s="496"/>
      <c r="E10" s="496"/>
      <c r="F10" s="496"/>
      <c r="G10" s="496"/>
      <c r="H10" s="497"/>
      <c r="I10" s="497"/>
      <c r="J10" s="497"/>
      <c r="K10" s="497"/>
      <c r="L10" s="497">
        <v>700</v>
      </c>
      <c r="M10" s="498">
        <v>7000</v>
      </c>
      <c r="N10" s="497">
        <v>700</v>
      </c>
      <c r="O10" s="498">
        <v>7000</v>
      </c>
      <c r="P10" s="498">
        <v>1050</v>
      </c>
      <c r="Q10" s="498">
        <v>7000</v>
      </c>
      <c r="R10" s="498">
        <v>1050</v>
      </c>
      <c r="S10" s="498">
        <v>7000</v>
      </c>
      <c r="T10" s="498">
        <v>1400</v>
      </c>
      <c r="U10" s="498">
        <v>7000</v>
      </c>
      <c r="V10" s="498">
        <v>1400</v>
      </c>
      <c r="W10" s="498">
        <v>7000</v>
      </c>
      <c r="X10" s="499">
        <v>1750</v>
      </c>
      <c r="Y10" s="499">
        <v>7000</v>
      </c>
      <c r="Z10" s="499">
        <v>1750</v>
      </c>
      <c r="AA10" s="499">
        <v>7000</v>
      </c>
      <c r="AB10" s="499">
        <v>2100</v>
      </c>
      <c r="AC10" s="499">
        <v>7000</v>
      </c>
      <c r="AD10" s="499">
        <v>2100</v>
      </c>
      <c r="AE10" s="499">
        <v>7000</v>
      </c>
      <c r="AF10" s="1029" t="s">
        <v>575</v>
      </c>
      <c r="AH10" s="500"/>
      <c r="AI10" s="500"/>
      <c r="AJ10" s="500"/>
      <c r="AK10" s="494"/>
      <c r="AL10" s="494"/>
      <c r="AM10" s="494"/>
      <c r="AN10" s="494"/>
      <c r="AO10" s="494"/>
      <c r="AP10" s="494"/>
      <c r="AQ10" s="494"/>
      <c r="AR10" s="494"/>
    </row>
    <row r="11" spans="1:44" s="120" customFormat="1" ht="22.5" customHeight="1" x14ac:dyDescent="0.25">
      <c r="A11" s="1027"/>
      <c r="B11" s="1028"/>
      <c r="C11" s="495" t="s">
        <v>25</v>
      </c>
      <c r="D11" s="496">
        <v>0</v>
      </c>
      <c r="E11" s="496">
        <v>7000</v>
      </c>
      <c r="F11" s="496">
        <v>0</v>
      </c>
      <c r="G11" s="496">
        <v>7000</v>
      </c>
      <c r="H11" s="497">
        <v>245</v>
      </c>
      <c r="I11" s="498">
        <v>7051</v>
      </c>
      <c r="J11" s="497">
        <v>245</v>
      </c>
      <c r="K11" s="498">
        <v>7051</v>
      </c>
      <c r="L11" s="497">
        <v>251</v>
      </c>
      <c r="M11" s="498">
        <v>5022</v>
      </c>
      <c r="N11" s="497">
        <v>251</v>
      </c>
      <c r="O11" s="498">
        <v>5022</v>
      </c>
      <c r="P11" s="497">
        <v>319</v>
      </c>
      <c r="Q11" s="497">
        <v>4392</v>
      </c>
      <c r="R11" s="497">
        <v>319</v>
      </c>
      <c r="S11" s="497">
        <v>4392</v>
      </c>
      <c r="T11" s="497">
        <v>329</v>
      </c>
      <c r="U11" s="497">
        <v>3116</v>
      </c>
      <c r="V11" s="497">
        <v>329</v>
      </c>
      <c r="W11" s="497">
        <v>3116</v>
      </c>
      <c r="X11" s="499"/>
      <c r="Y11" s="499"/>
      <c r="Z11" s="499"/>
      <c r="AA11" s="499"/>
      <c r="AB11" s="499"/>
      <c r="AC11" s="499"/>
      <c r="AD11" s="499"/>
      <c r="AE11" s="499"/>
      <c r="AF11" s="1030"/>
      <c r="AH11" s="501"/>
      <c r="AI11" s="501"/>
      <c r="AJ11" s="501"/>
      <c r="AK11" s="500"/>
      <c r="AL11" s="494"/>
      <c r="AM11" s="494"/>
      <c r="AN11" s="494"/>
      <c r="AO11" s="494"/>
      <c r="AP11" s="494"/>
      <c r="AQ11" s="494"/>
      <c r="AR11" s="494"/>
    </row>
    <row r="12" spans="1:44" s="120" customFormat="1" ht="22.5" customHeight="1" x14ac:dyDescent="0.25">
      <c r="A12" s="1027" t="s">
        <v>74</v>
      </c>
      <c r="B12" s="1028" t="s">
        <v>577</v>
      </c>
      <c r="C12" s="495" t="s">
        <v>24</v>
      </c>
      <c r="D12" s="496"/>
      <c r="E12" s="496"/>
      <c r="F12" s="496"/>
      <c r="G12" s="496"/>
      <c r="H12" s="497"/>
      <c r="I12" s="497"/>
      <c r="J12" s="497"/>
      <c r="K12" s="497"/>
      <c r="L12" s="497">
        <v>300</v>
      </c>
      <c r="M12" s="498">
        <v>3000</v>
      </c>
      <c r="N12" s="497">
        <v>300</v>
      </c>
      <c r="O12" s="498">
        <v>3000</v>
      </c>
      <c r="P12" s="497">
        <v>450</v>
      </c>
      <c r="Q12" s="498">
        <v>3000</v>
      </c>
      <c r="R12" s="497">
        <v>450</v>
      </c>
      <c r="S12" s="498">
        <v>3000</v>
      </c>
      <c r="T12" s="497">
        <v>600</v>
      </c>
      <c r="U12" s="498">
        <v>3000</v>
      </c>
      <c r="V12" s="497">
        <v>600</v>
      </c>
      <c r="W12" s="498">
        <v>3000</v>
      </c>
      <c r="X12" s="499">
        <v>750</v>
      </c>
      <c r="Y12" s="499">
        <v>3000</v>
      </c>
      <c r="Z12" s="499">
        <v>750</v>
      </c>
      <c r="AA12" s="499">
        <v>3000</v>
      </c>
      <c r="AB12" s="499">
        <v>900</v>
      </c>
      <c r="AC12" s="499">
        <v>3000</v>
      </c>
      <c r="AD12" s="499">
        <v>900</v>
      </c>
      <c r="AE12" s="499">
        <v>3000</v>
      </c>
      <c r="AF12" s="1029" t="s">
        <v>575</v>
      </c>
      <c r="AG12" s="494"/>
      <c r="AH12" s="500"/>
      <c r="AI12" s="500"/>
      <c r="AJ12" s="500"/>
      <c r="AK12" s="494"/>
      <c r="AL12" s="494"/>
      <c r="AM12" s="494"/>
      <c r="AN12" s="494"/>
      <c r="AO12" s="494"/>
      <c r="AP12" s="494"/>
      <c r="AQ12" s="494"/>
      <c r="AR12" s="494"/>
    </row>
    <row r="13" spans="1:44" s="120" customFormat="1" ht="22.5" customHeight="1" x14ac:dyDescent="0.25">
      <c r="A13" s="1027"/>
      <c r="B13" s="1028"/>
      <c r="C13" s="495" t="s">
        <v>25</v>
      </c>
      <c r="D13" s="496">
        <v>0</v>
      </c>
      <c r="E13" s="496">
        <v>3000</v>
      </c>
      <c r="F13" s="496">
        <v>0</v>
      </c>
      <c r="G13" s="496">
        <v>3000</v>
      </c>
      <c r="H13" s="497">
        <v>125</v>
      </c>
      <c r="I13" s="498">
        <v>3025</v>
      </c>
      <c r="J13" s="497">
        <v>125</v>
      </c>
      <c r="K13" s="498">
        <v>3025</v>
      </c>
      <c r="L13" s="497">
        <v>111</v>
      </c>
      <c r="M13" s="498">
        <v>2198</v>
      </c>
      <c r="N13" s="497">
        <v>111</v>
      </c>
      <c r="O13" s="498">
        <v>2198</v>
      </c>
      <c r="P13" s="497">
        <v>203</v>
      </c>
      <c r="Q13" s="497">
        <v>2196</v>
      </c>
      <c r="R13" s="497">
        <v>203</v>
      </c>
      <c r="S13" s="497">
        <v>2196</v>
      </c>
      <c r="T13" s="497">
        <v>172</v>
      </c>
      <c r="U13" s="497">
        <v>1558</v>
      </c>
      <c r="V13" s="497">
        <v>172</v>
      </c>
      <c r="W13" s="497">
        <v>1558</v>
      </c>
      <c r="X13" s="499"/>
      <c r="Y13" s="499"/>
      <c r="Z13" s="499"/>
      <c r="AA13" s="499"/>
      <c r="AB13" s="499"/>
      <c r="AC13" s="499"/>
      <c r="AD13" s="499"/>
      <c r="AE13" s="499"/>
      <c r="AF13" s="1030"/>
      <c r="AG13" s="494"/>
      <c r="AH13" s="501"/>
      <c r="AI13" s="501"/>
      <c r="AJ13" s="501"/>
      <c r="AK13" s="500"/>
      <c r="AL13" s="494"/>
      <c r="AM13" s="494"/>
      <c r="AN13" s="494"/>
      <c r="AO13" s="494"/>
      <c r="AP13" s="494"/>
      <c r="AQ13" s="494"/>
      <c r="AR13" s="494"/>
    </row>
    <row r="14" spans="1:44" s="120" customFormat="1" ht="22.5" customHeight="1" x14ac:dyDescent="0.25">
      <c r="A14" s="1031" t="s">
        <v>92</v>
      </c>
      <c r="B14" s="1032" t="s">
        <v>578</v>
      </c>
      <c r="C14" s="495" t="s">
        <v>24</v>
      </c>
      <c r="D14" s="496"/>
      <c r="E14" s="496"/>
      <c r="F14" s="496"/>
      <c r="G14" s="496"/>
      <c r="H14" s="497"/>
      <c r="I14" s="497"/>
      <c r="J14" s="497"/>
      <c r="K14" s="497"/>
      <c r="L14" s="497">
        <v>50</v>
      </c>
      <c r="M14" s="497">
        <v>500</v>
      </c>
      <c r="N14" s="497">
        <v>50</v>
      </c>
      <c r="O14" s="497">
        <v>500</v>
      </c>
      <c r="P14" s="497">
        <v>75</v>
      </c>
      <c r="Q14" s="497">
        <v>500</v>
      </c>
      <c r="R14" s="497">
        <v>75</v>
      </c>
      <c r="S14" s="497">
        <v>500</v>
      </c>
      <c r="T14" s="497">
        <v>100</v>
      </c>
      <c r="U14" s="497">
        <v>500</v>
      </c>
      <c r="V14" s="497">
        <v>100</v>
      </c>
      <c r="W14" s="497">
        <v>500</v>
      </c>
      <c r="X14" s="502">
        <v>125</v>
      </c>
      <c r="Y14" s="502">
        <v>500</v>
      </c>
      <c r="Z14" s="502">
        <v>125</v>
      </c>
      <c r="AA14" s="502">
        <v>500</v>
      </c>
      <c r="AB14" s="502">
        <v>150</v>
      </c>
      <c r="AC14" s="502">
        <v>500</v>
      </c>
      <c r="AD14" s="502">
        <v>150</v>
      </c>
      <c r="AE14" s="502">
        <v>500</v>
      </c>
      <c r="AF14" s="1033"/>
      <c r="AG14" s="494"/>
      <c r="AH14" s="500"/>
      <c r="AI14" s="500"/>
      <c r="AJ14" s="500"/>
      <c r="AK14" s="494"/>
      <c r="AL14" s="494"/>
      <c r="AM14" s="494"/>
      <c r="AN14" s="494"/>
      <c r="AO14" s="494"/>
      <c r="AP14" s="494"/>
      <c r="AQ14" s="494"/>
      <c r="AR14" s="494"/>
    </row>
    <row r="15" spans="1:44" s="120" customFormat="1" ht="22.5" customHeight="1" x14ac:dyDescent="0.25">
      <c r="A15" s="1031"/>
      <c r="B15" s="1032"/>
      <c r="C15" s="495" t="s">
        <v>25</v>
      </c>
      <c r="D15" s="503">
        <v>0</v>
      </c>
      <c r="E15" s="503">
        <v>0</v>
      </c>
      <c r="F15" s="503">
        <v>0</v>
      </c>
      <c r="G15" s="503">
        <v>0</v>
      </c>
      <c r="H15" s="497">
        <v>2</v>
      </c>
      <c r="I15" s="497">
        <v>11</v>
      </c>
      <c r="J15" s="497">
        <v>2</v>
      </c>
      <c r="K15" s="497">
        <v>11</v>
      </c>
      <c r="L15" s="497">
        <v>9</v>
      </c>
      <c r="M15" s="497">
        <v>17</v>
      </c>
      <c r="N15" s="497">
        <v>9</v>
      </c>
      <c r="O15" s="497">
        <v>17</v>
      </c>
      <c r="P15" s="497">
        <v>15</v>
      </c>
      <c r="Q15" s="497">
        <v>21</v>
      </c>
      <c r="R15" s="497">
        <v>15</v>
      </c>
      <c r="S15" s="497">
        <v>21</v>
      </c>
      <c r="T15" s="497">
        <v>6</v>
      </c>
      <c r="U15" s="497">
        <v>8</v>
      </c>
      <c r="V15" s="497">
        <v>6</v>
      </c>
      <c r="W15" s="497">
        <v>8</v>
      </c>
      <c r="X15" s="502"/>
      <c r="Y15" s="502"/>
      <c r="Z15" s="502"/>
      <c r="AA15" s="502"/>
      <c r="AB15" s="502"/>
      <c r="AC15" s="502"/>
      <c r="AD15" s="502"/>
      <c r="AE15" s="502"/>
      <c r="AF15" s="1034"/>
      <c r="AG15" s="494"/>
      <c r="AH15" s="501"/>
      <c r="AI15" s="501"/>
      <c r="AJ15" s="501"/>
      <c r="AK15" s="494"/>
      <c r="AL15" s="494"/>
      <c r="AM15" s="494"/>
      <c r="AN15" s="494"/>
      <c r="AO15" s="494"/>
      <c r="AP15" s="494"/>
      <c r="AQ15" s="494"/>
      <c r="AR15" s="494"/>
    </row>
    <row r="16" spans="1:44" s="463" customFormat="1" ht="33" customHeight="1" x14ac:dyDescent="0.25">
      <c r="A16" s="1031" t="s">
        <v>93</v>
      </c>
      <c r="B16" s="1035" t="s">
        <v>579</v>
      </c>
      <c r="C16" s="495" t="s">
        <v>24</v>
      </c>
      <c r="D16" s="503"/>
      <c r="E16" s="503"/>
      <c r="F16" s="503"/>
      <c r="G16" s="503"/>
      <c r="H16" s="497"/>
      <c r="I16" s="497"/>
      <c r="J16" s="497"/>
      <c r="K16" s="497"/>
      <c r="L16" s="498">
        <v>102930</v>
      </c>
      <c r="M16" s="498">
        <v>102930</v>
      </c>
      <c r="N16" s="497">
        <v>115</v>
      </c>
      <c r="O16" s="497">
        <v>115</v>
      </c>
      <c r="P16" s="498">
        <v>104000</v>
      </c>
      <c r="Q16" s="498">
        <v>104000</v>
      </c>
      <c r="R16" s="497">
        <v>119</v>
      </c>
      <c r="S16" s="497">
        <v>119</v>
      </c>
      <c r="T16" s="498">
        <v>104000</v>
      </c>
      <c r="U16" s="498">
        <v>104000</v>
      </c>
      <c r="V16" s="497">
        <v>119</v>
      </c>
      <c r="W16" s="497">
        <v>119</v>
      </c>
      <c r="X16" s="502">
        <v>104000</v>
      </c>
      <c r="Y16" s="502">
        <v>104000</v>
      </c>
      <c r="Z16" s="502">
        <v>119</v>
      </c>
      <c r="AA16" s="502">
        <v>119</v>
      </c>
      <c r="AB16" s="502">
        <v>104000</v>
      </c>
      <c r="AC16" s="502">
        <v>104000</v>
      </c>
      <c r="AD16" s="502">
        <v>119</v>
      </c>
      <c r="AE16" s="502">
        <v>119</v>
      </c>
      <c r="AF16" s="1033"/>
      <c r="AG16" s="494"/>
      <c r="AH16" s="500"/>
      <c r="AI16" s="500"/>
      <c r="AJ16" s="500"/>
      <c r="AK16" s="494"/>
      <c r="AL16" s="494"/>
      <c r="AM16" s="494"/>
      <c r="AN16" s="494"/>
      <c r="AO16" s="494"/>
      <c r="AP16" s="494"/>
      <c r="AQ16" s="494"/>
      <c r="AR16" s="494"/>
    </row>
    <row r="17" spans="1:36" s="494" customFormat="1" ht="33" customHeight="1" x14ac:dyDescent="0.25">
      <c r="A17" s="1031"/>
      <c r="B17" s="1035"/>
      <c r="C17" s="495" t="s">
        <v>25</v>
      </c>
      <c r="D17" s="503">
        <v>0</v>
      </c>
      <c r="E17" s="503">
        <v>0</v>
      </c>
      <c r="F17" s="503">
        <v>0</v>
      </c>
      <c r="G17" s="503">
        <v>0</v>
      </c>
      <c r="H17" s="497">
        <v>322880</v>
      </c>
      <c r="I17" s="497">
        <v>322880</v>
      </c>
      <c r="J17" s="497">
        <v>119</v>
      </c>
      <c r="K17" s="497">
        <v>119</v>
      </c>
      <c r="L17" s="497">
        <v>394084</v>
      </c>
      <c r="M17" s="497">
        <v>394084</v>
      </c>
      <c r="N17" s="497">
        <v>119</v>
      </c>
      <c r="O17" s="497">
        <v>119</v>
      </c>
      <c r="P17" s="497">
        <v>435619</v>
      </c>
      <c r="Q17" s="497">
        <v>435619</v>
      </c>
      <c r="R17" s="497">
        <v>119</v>
      </c>
      <c r="S17" s="497">
        <v>119</v>
      </c>
      <c r="T17" s="497">
        <v>286677</v>
      </c>
      <c r="U17" s="497">
        <v>286677</v>
      </c>
      <c r="V17" s="497">
        <v>119</v>
      </c>
      <c r="W17" s="497">
        <v>119</v>
      </c>
      <c r="X17" s="504"/>
      <c r="Y17" s="504"/>
      <c r="Z17" s="504"/>
      <c r="AA17" s="504"/>
      <c r="AB17" s="504"/>
      <c r="AC17" s="504"/>
      <c r="AD17" s="504"/>
      <c r="AE17" s="504"/>
      <c r="AF17" s="1034"/>
      <c r="AH17" s="500"/>
      <c r="AI17" s="500"/>
      <c r="AJ17" s="500"/>
    </row>
    <row r="18" spans="1:36" s="494" customFormat="1" ht="12.75" x14ac:dyDescent="0.25"/>
    <row r="19" spans="1:36" s="120" customFormat="1" ht="15.75" x14ac:dyDescent="0.25">
      <c r="A19" s="1017" t="s">
        <v>30</v>
      </c>
      <c r="B19" s="1017"/>
      <c r="C19" s="1017"/>
      <c r="D19" s="1017"/>
      <c r="E19" s="1017"/>
      <c r="F19" s="1017"/>
      <c r="G19" s="1017"/>
      <c r="H19" s="1017"/>
      <c r="I19" s="1017"/>
      <c r="J19" s="1017"/>
      <c r="K19" s="1017"/>
      <c r="L19" s="1017"/>
      <c r="M19" s="1017"/>
      <c r="N19" s="1017"/>
      <c r="O19" s="1017"/>
      <c r="P19" s="1017"/>
      <c r="Q19" s="1017"/>
      <c r="R19" s="1017"/>
      <c r="S19" s="1017"/>
      <c r="T19" s="1017"/>
      <c r="U19" s="1017"/>
      <c r="V19" s="1017"/>
      <c r="W19" s="1017"/>
      <c r="X19" s="1017"/>
      <c r="Y19" s="1017"/>
      <c r="Z19" s="1017"/>
      <c r="AA19" s="1017"/>
      <c r="AB19" s="1017"/>
      <c r="AC19" s="1017"/>
      <c r="AD19" s="1017"/>
      <c r="AE19" s="1017"/>
      <c r="AF19" s="1017"/>
    </row>
    <row r="20" spans="1:36" s="120" customFormat="1" ht="45" customHeight="1" x14ac:dyDescent="0.25">
      <c r="A20" s="496" t="s">
        <v>22</v>
      </c>
      <c r="B20" s="496" t="s">
        <v>580</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8"/>
    </row>
    <row r="21" spans="1:36" s="120" customFormat="1" ht="22.5" customHeight="1" x14ac:dyDescent="0.25">
      <c r="A21" s="1031" t="s">
        <v>39</v>
      </c>
      <c r="B21" s="1032" t="s">
        <v>581</v>
      </c>
      <c r="C21" s="495" t="s">
        <v>24</v>
      </c>
      <c r="D21" s="43"/>
      <c r="E21" s="43"/>
      <c r="F21" s="43"/>
      <c r="G21" s="43"/>
      <c r="H21" s="43"/>
      <c r="I21" s="43"/>
      <c r="J21" s="43"/>
      <c r="K21" s="43"/>
      <c r="L21" s="498">
        <v>60000</v>
      </c>
      <c r="M21" s="498">
        <v>60000</v>
      </c>
      <c r="N21" s="497">
        <v>150</v>
      </c>
      <c r="O21" s="497">
        <v>150</v>
      </c>
      <c r="P21" s="498">
        <v>60000</v>
      </c>
      <c r="Q21" s="498">
        <v>60000</v>
      </c>
      <c r="R21" s="497">
        <v>150</v>
      </c>
      <c r="S21" s="497">
        <v>150</v>
      </c>
      <c r="T21" s="498">
        <v>60000</v>
      </c>
      <c r="U21" s="498">
        <v>60000</v>
      </c>
      <c r="V21" s="497">
        <v>150</v>
      </c>
      <c r="W21" s="497">
        <v>150</v>
      </c>
      <c r="X21" s="499">
        <v>60000</v>
      </c>
      <c r="Y21" s="499">
        <v>60000</v>
      </c>
      <c r="Z21" s="499">
        <v>150</v>
      </c>
      <c r="AA21" s="499">
        <v>150</v>
      </c>
      <c r="AB21" s="499">
        <v>60000</v>
      </c>
      <c r="AC21" s="499">
        <v>60000</v>
      </c>
      <c r="AD21" s="499">
        <v>150</v>
      </c>
      <c r="AE21" s="499">
        <v>150</v>
      </c>
      <c r="AF21" s="1033"/>
      <c r="AH21" s="500"/>
      <c r="AI21" s="500"/>
      <c r="AJ21" s="500"/>
    </row>
    <row r="22" spans="1:36" s="120" customFormat="1" ht="22.5" customHeight="1" x14ac:dyDescent="0.25">
      <c r="A22" s="1031"/>
      <c r="B22" s="1032"/>
      <c r="C22" s="495" t="s">
        <v>25</v>
      </c>
      <c r="D22" s="496">
        <v>0</v>
      </c>
      <c r="E22" s="496">
        <v>0</v>
      </c>
      <c r="F22" s="496">
        <v>0</v>
      </c>
      <c r="G22" s="496">
        <v>150</v>
      </c>
      <c r="H22" s="498">
        <v>61457</v>
      </c>
      <c r="I22" s="498">
        <v>61457</v>
      </c>
      <c r="J22" s="497">
        <v>150</v>
      </c>
      <c r="K22" s="497">
        <v>150</v>
      </c>
      <c r="L22" s="498">
        <v>62437</v>
      </c>
      <c r="M22" s="498">
        <v>62437</v>
      </c>
      <c r="N22" s="497">
        <v>150</v>
      </c>
      <c r="O22" s="497">
        <v>150</v>
      </c>
      <c r="P22" s="497">
        <v>64173</v>
      </c>
      <c r="Q22" s="497">
        <v>64173</v>
      </c>
      <c r="R22" s="497">
        <v>150</v>
      </c>
      <c r="S22" s="497">
        <v>150</v>
      </c>
      <c r="T22" s="497">
        <v>40637</v>
      </c>
      <c r="U22" s="497">
        <v>40637</v>
      </c>
      <c r="V22" s="497">
        <v>150</v>
      </c>
      <c r="W22" s="497">
        <v>150</v>
      </c>
      <c r="X22" s="499"/>
      <c r="Y22" s="499"/>
      <c r="Z22" s="499"/>
      <c r="AA22" s="499"/>
      <c r="AB22" s="499"/>
      <c r="AC22" s="499"/>
      <c r="AD22" s="499"/>
      <c r="AE22" s="499"/>
      <c r="AF22" s="1034"/>
      <c r="AH22" s="500"/>
      <c r="AI22" s="500"/>
      <c r="AJ22" s="500"/>
    </row>
    <row r="23" spans="1:36" s="120" customFormat="1" ht="22.5" customHeight="1" x14ac:dyDescent="0.25">
      <c r="A23" s="1031" t="s">
        <v>41</v>
      </c>
      <c r="B23" s="1032" t="s">
        <v>582</v>
      </c>
      <c r="C23" s="495" t="s">
        <v>24</v>
      </c>
      <c r="D23" s="496"/>
      <c r="E23" s="496"/>
      <c r="F23" s="496"/>
      <c r="G23" s="496"/>
      <c r="H23" s="497"/>
      <c r="I23" s="497"/>
      <c r="J23" s="497"/>
      <c r="K23" s="497"/>
      <c r="L23" s="498">
        <v>15000</v>
      </c>
      <c r="M23" s="498">
        <v>15000</v>
      </c>
      <c r="N23" s="497">
        <v>150</v>
      </c>
      <c r="O23" s="497">
        <v>150</v>
      </c>
      <c r="P23" s="498">
        <v>15000</v>
      </c>
      <c r="Q23" s="498">
        <v>15000</v>
      </c>
      <c r="R23" s="497">
        <v>150</v>
      </c>
      <c r="S23" s="497">
        <v>150</v>
      </c>
      <c r="T23" s="498">
        <v>15000</v>
      </c>
      <c r="U23" s="498">
        <v>15000</v>
      </c>
      <c r="V23" s="497">
        <v>150</v>
      </c>
      <c r="W23" s="497">
        <v>150</v>
      </c>
      <c r="X23" s="499">
        <v>15000</v>
      </c>
      <c r="Y23" s="499">
        <v>15000</v>
      </c>
      <c r="Z23" s="499">
        <v>150</v>
      </c>
      <c r="AA23" s="499">
        <v>150</v>
      </c>
      <c r="AB23" s="499">
        <v>15000</v>
      </c>
      <c r="AC23" s="499">
        <v>15000</v>
      </c>
      <c r="AD23" s="499">
        <v>150</v>
      </c>
      <c r="AE23" s="499">
        <v>150</v>
      </c>
      <c r="AF23" s="1033"/>
      <c r="AH23" s="500"/>
      <c r="AI23" s="500"/>
      <c r="AJ23" s="500"/>
    </row>
    <row r="24" spans="1:36" s="120" customFormat="1" ht="22.5" customHeight="1" x14ac:dyDescent="0.25">
      <c r="A24" s="1031"/>
      <c r="B24" s="1032"/>
      <c r="C24" s="495" t="s">
        <v>25</v>
      </c>
      <c r="D24" s="496">
        <v>0</v>
      </c>
      <c r="E24" s="496">
        <v>0</v>
      </c>
      <c r="F24" s="496">
        <v>0</v>
      </c>
      <c r="G24" s="496">
        <v>150</v>
      </c>
      <c r="H24" s="498">
        <v>14770</v>
      </c>
      <c r="I24" s="498">
        <v>14770</v>
      </c>
      <c r="J24" s="497">
        <v>150</v>
      </c>
      <c r="K24" s="497">
        <v>150</v>
      </c>
      <c r="L24" s="498">
        <v>16249</v>
      </c>
      <c r="M24" s="498">
        <v>16249</v>
      </c>
      <c r="N24" s="497">
        <v>150</v>
      </c>
      <c r="O24" s="497">
        <v>150</v>
      </c>
      <c r="P24" s="497">
        <v>15132</v>
      </c>
      <c r="Q24" s="497">
        <v>15132</v>
      </c>
      <c r="R24" s="497">
        <v>150</v>
      </c>
      <c r="S24" s="497">
        <v>150</v>
      </c>
      <c r="T24" s="497">
        <v>9325</v>
      </c>
      <c r="U24" s="497">
        <v>9325</v>
      </c>
      <c r="V24" s="497">
        <v>150</v>
      </c>
      <c r="W24" s="497">
        <v>150</v>
      </c>
      <c r="X24" s="499"/>
      <c r="Y24" s="499"/>
      <c r="Z24" s="499"/>
      <c r="AA24" s="499"/>
      <c r="AB24" s="499"/>
      <c r="AC24" s="499"/>
      <c r="AD24" s="499"/>
      <c r="AE24" s="499"/>
      <c r="AF24" s="1034"/>
      <c r="AH24" s="500"/>
      <c r="AI24" s="500"/>
      <c r="AJ24" s="500"/>
    </row>
    <row r="25" spans="1:36" s="120" customFormat="1" ht="22.5" customHeight="1" x14ac:dyDescent="0.25">
      <c r="A25" s="1031" t="s">
        <v>164</v>
      </c>
      <c r="B25" s="1032" t="s">
        <v>583</v>
      </c>
      <c r="C25" s="495" t="s">
        <v>24</v>
      </c>
      <c r="D25" s="496"/>
      <c r="E25" s="496"/>
      <c r="F25" s="496"/>
      <c r="G25" s="496"/>
      <c r="H25" s="497"/>
      <c r="I25" s="497"/>
      <c r="J25" s="497"/>
      <c r="K25" s="497"/>
      <c r="L25" s="497">
        <v>20000</v>
      </c>
      <c r="M25" s="497">
        <v>22000</v>
      </c>
      <c r="N25" s="497">
        <v>150</v>
      </c>
      <c r="O25" s="497">
        <v>150</v>
      </c>
      <c r="P25" s="498">
        <v>20000</v>
      </c>
      <c r="Q25" s="498">
        <v>22000</v>
      </c>
      <c r="R25" s="497">
        <v>150</v>
      </c>
      <c r="S25" s="497">
        <v>150</v>
      </c>
      <c r="T25" s="498">
        <v>20000</v>
      </c>
      <c r="U25" s="498">
        <v>22000</v>
      </c>
      <c r="V25" s="497">
        <v>150</v>
      </c>
      <c r="W25" s="497">
        <v>150</v>
      </c>
      <c r="X25" s="502">
        <v>20000</v>
      </c>
      <c r="Y25" s="499">
        <v>22000</v>
      </c>
      <c r="Z25" s="499">
        <v>150</v>
      </c>
      <c r="AA25" s="499">
        <v>150</v>
      </c>
      <c r="AB25" s="499">
        <v>20000</v>
      </c>
      <c r="AC25" s="499">
        <v>22000</v>
      </c>
      <c r="AD25" s="499">
        <v>150</v>
      </c>
      <c r="AE25" s="499">
        <v>150</v>
      </c>
      <c r="AF25" s="1033"/>
      <c r="AH25" s="500"/>
      <c r="AI25" s="500"/>
      <c r="AJ25" s="500"/>
    </row>
    <row r="26" spans="1:36" s="120" customFormat="1" ht="22.5" customHeight="1" x14ac:dyDescent="0.25">
      <c r="A26" s="1031"/>
      <c r="B26" s="1032"/>
      <c r="C26" s="495" t="s">
        <v>25</v>
      </c>
      <c r="D26" s="496">
        <v>0</v>
      </c>
      <c r="E26" s="496">
        <v>0</v>
      </c>
      <c r="F26" s="496">
        <v>0</v>
      </c>
      <c r="G26" s="496">
        <v>150</v>
      </c>
      <c r="H26" s="498">
        <v>20601</v>
      </c>
      <c r="I26" s="498">
        <v>22156</v>
      </c>
      <c r="J26" s="497">
        <v>150</v>
      </c>
      <c r="K26" s="497">
        <v>150</v>
      </c>
      <c r="L26" s="498">
        <v>14153</v>
      </c>
      <c r="M26" s="498">
        <v>15712</v>
      </c>
      <c r="N26" s="497">
        <v>150</v>
      </c>
      <c r="O26" s="497">
        <v>150</v>
      </c>
      <c r="P26" s="497">
        <v>14640</v>
      </c>
      <c r="Q26" s="497">
        <v>14640</v>
      </c>
      <c r="R26" s="497">
        <v>150</v>
      </c>
      <c r="S26" s="497">
        <v>150</v>
      </c>
      <c r="T26" s="497">
        <v>10385</v>
      </c>
      <c r="U26" s="497">
        <v>10385</v>
      </c>
      <c r="V26" s="497">
        <v>150</v>
      </c>
      <c r="W26" s="497">
        <v>150</v>
      </c>
      <c r="X26" s="499"/>
      <c r="Y26" s="499"/>
      <c r="Z26" s="499"/>
      <c r="AA26" s="499"/>
      <c r="AB26" s="499"/>
      <c r="AC26" s="499"/>
      <c r="AD26" s="499"/>
      <c r="AE26" s="499"/>
      <c r="AF26" s="1034"/>
      <c r="AH26" s="500"/>
      <c r="AI26" s="500"/>
      <c r="AJ26" s="500"/>
    </row>
    <row r="27" spans="1:36" s="120" customFormat="1" x14ac:dyDescent="0.25">
      <c r="A27" s="1036" t="s">
        <v>584</v>
      </c>
      <c r="B27" s="1037"/>
      <c r="C27" s="1037"/>
      <c r="D27" s="1037"/>
      <c r="E27" s="1037"/>
      <c r="F27" s="1037"/>
      <c r="G27" s="1037"/>
      <c r="H27" s="1037"/>
      <c r="I27" s="1037"/>
      <c r="J27" s="1037"/>
      <c r="K27" s="1037"/>
      <c r="L27" s="1037"/>
      <c r="M27" s="1037"/>
      <c r="N27" s="1037"/>
      <c r="O27" s="1037"/>
      <c r="P27" s="1037"/>
      <c r="Q27" s="1037"/>
      <c r="R27" s="1037"/>
      <c r="S27" s="1037"/>
      <c r="T27" s="1037"/>
      <c r="U27" s="1037"/>
      <c r="V27" s="1037"/>
      <c r="W27" s="1037"/>
      <c r="X27" s="1037"/>
      <c r="Y27" s="1037"/>
      <c r="Z27" s="1037"/>
      <c r="AA27" s="1037"/>
      <c r="AB27" s="1037"/>
      <c r="AC27" s="1037"/>
      <c r="AD27" s="1037"/>
      <c r="AE27" s="1037"/>
    </row>
    <row r="28" spans="1:36" s="120" customFormat="1" x14ac:dyDescent="0.25">
      <c r="A28" s="1037"/>
      <c r="B28" s="1037"/>
      <c r="C28" s="1037"/>
      <c r="D28" s="1037"/>
      <c r="E28" s="1037"/>
      <c r="F28" s="1037"/>
      <c r="G28" s="1037"/>
      <c r="H28" s="1037"/>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row>
    <row r="29" spans="1:36" s="120" customFormat="1" ht="41.25" customHeight="1" x14ac:dyDescent="0.25">
      <c r="A29" s="1038"/>
      <c r="B29" s="1038"/>
      <c r="C29" s="1038"/>
      <c r="D29" s="1038"/>
      <c r="E29" s="1038"/>
      <c r="F29" s="1038"/>
      <c r="G29" s="1038"/>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8"/>
      <c r="AD29" s="1038"/>
      <c r="AE29" s="1038"/>
    </row>
    <row r="30" spans="1:36" s="120" customFormat="1" x14ac:dyDescent="0.25"/>
    <row r="31" spans="1:36" s="120" customFormat="1" x14ac:dyDescent="0.25">
      <c r="B31" s="99"/>
      <c r="C31" s="99"/>
    </row>
  </sheetData>
  <mergeCells count="42">
    <mergeCell ref="A27:AE29"/>
    <mergeCell ref="A23:A24"/>
    <mergeCell ref="B23:B24"/>
    <mergeCell ref="AF23:AF24"/>
    <mergeCell ref="A25:A26"/>
    <mergeCell ref="B25:B26"/>
    <mergeCell ref="AF25:AF26"/>
    <mergeCell ref="A16:A17"/>
    <mergeCell ref="B16:B17"/>
    <mergeCell ref="AF16:AF17"/>
    <mergeCell ref="A19:AF19"/>
    <mergeCell ref="A21:A22"/>
    <mergeCell ref="B21:B22"/>
    <mergeCell ref="AF21:AF22"/>
    <mergeCell ref="A12:A13"/>
    <mergeCell ref="B12:B13"/>
    <mergeCell ref="AF12:AF13"/>
    <mergeCell ref="A14:A15"/>
    <mergeCell ref="B14:B15"/>
    <mergeCell ref="AF14:AF15"/>
    <mergeCell ref="A8:A9"/>
    <mergeCell ref="B8:B9"/>
    <mergeCell ref="AF8:AF9"/>
    <mergeCell ref="A10:A11"/>
    <mergeCell ref="B10:B11"/>
    <mergeCell ref="AF10:AF11"/>
    <mergeCell ref="AB6:AE6"/>
    <mergeCell ref="A1:F1"/>
    <mergeCell ref="G1:Z1"/>
    <mergeCell ref="U2:AE2"/>
    <mergeCell ref="A3:AF3"/>
    <mergeCell ref="A4:AF4"/>
    <mergeCell ref="A5:A7"/>
    <mergeCell ref="B5:C7"/>
    <mergeCell ref="D5:G6"/>
    <mergeCell ref="H5:AE5"/>
    <mergeCell ref="AF5:AF7"/>
    <mergeCell ref="H6:K6"/>
    <mergeCell ref="L6:O6"/>
    <mergeCell ref="P6:S6"/>
    <mergeCell ref="T6:W6"/>
    <mergeCell ref="X6:AA6"/>
  </mergeCells>
  <pageMargins left="0.7" right="0.7" top="0.75" bottom="0.75" header="0.3" footer="0.3"/>
  <pageSetup paperSize="9" scale="24"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60" zoomScaleNormal="100" workbookViewId="0">
      <selection activeCell="K38" sqref="K38"/>
    </sheetView>
  </sheetViews>
  <sheetFormatPr defaultRowHeight="15" x14ac:dyDescent="0.25"/>
  <cols>
    <col min="1" max="1" width="5.85546875" customWidth="1"/>
    <col min="2" max="2" width="34.5703125" style="31" customWidth="1"/>
    <col min="12" max="12" width="48" customWidth="1"/>
  </cols>
  <sheetData>
    <row r="1" spans="1:12" ht="15.75" x14ac:dyDescent="0.25">
      <c r="A1" s="529" t="s">
        <v>669</v>
      </c>
      <c r="B1" s="530"/>
      <c r="C1" s="529"/>
      <c r="D1" s="529"/>
      <c r="E1" s="529"/>
      <c r="F1" s="529"/>
      <c r="G1" s="529"/>
      <c r="H1" s="529"/>
      <c r="I1" s="529"/>
      <c r="J1" s="529"/>
      <c r="K1" s="529"/>
      <c r="L1" s="529"/>
    </row>
    <row r="2" spans="1:12" s="120" customFormat="1" x14ac:dyDescent="0.25">
      <c r="A2" s="529"/>
      <c r="B2" s="530"/>
      <c r="C2" s="529"/>
      <c r="D2" s="529"/>
      <c r="E2" s="529"/>
      <c r="F2" s="529"/>
      <c r="G2" s="529"/>
      <c r="H2" s="529"/>
      <c r="I2" s="529"/>
      <c r="J2" s="529"/>
      <c r="K2" s="529"/>
      <c r="L2" s="529"/>
    </row>
    <row r="3" spans="1:12" x14ac:dyDescent="0.25">
      <c r="A3" s="40" t="s">
        <v>86</v>
      </c>
      <c r="B3" s="531"/>
      <c r="C3" s="40"/>
      <c r="D3" s="40"/>
      <c r="E3" s="40"/>
      <c r="F3" s="40"/>
      <c r="G3" s="40"/>
      <c r="H3" s="40"/>
      <c r="I3" s="40"/>
      <c r="J3" s="40"/>
      <c r="K3" s="40"/>
      <c r="L3" s="40"/>
    </row>
    <row r="4" spans="1:12" x14ac:dyDescent="0.25">
      <c r="A4" s="1039" t="s">
        <v>6</v>
      </c>
      <c r="B4" s="1042" t="s">
        <v>670</v>
      </c>
      <c r="C4" s="1039"/>
      <c r="D4" s="1045" t="s">
        <v>9</v>
      </c>
      <c r="E4" s="1046"/>
      <c r="F4" s="1046"/>
      <c r="G4" s="1046"/>
      <c r="H4" s="1046"/>
      <c r="I4" s="1046"/>
      <c r="J4" s="1046"/>
      <c r="K4" s="1046"/>
      <c r="L4" s="1047"/>
    </row>
    <row r="5" spans="1:12" x14ac:dyDescent="0.25">
      <c r="A5" s="1040"/>
      <c r="B5" s="1043"/>
      <c r="C5" s="1040"/>
      <c r="D5" s="1048" t="s">
        <v>136</v>
      </c>
      <c r="E5" s="1048"/>
      <c r="F5" s="1048"/>
      <c r="G5" s="1048"/>
      <c r="H5" s="1045" t="s">
        <v>671</v>
      </c>
      <c r="I5" s="1046"/>
      <c r="J5" s="1046"/>
      <c r="K5" s="1046"/>
      <c r="L5" s="1047"/>
    </row>
    <row r="6" spans="1:12" ht="72.75" x14ac:dyDescent="0.25">
      <c r="A6" s="1041"/>
      <c r="B6" s="1044"/>
      <c r="C6" s="1041"/>
      <c r="D6" s="93" t="s">
        <v>672</v>
      </c>
      <c r="E6" s="93" t="s">
        <v>673</v>
      </c>
      <c r="F6" s="532" t="s">
        <v>674</v>
      </c>
      <c r="G6" s="93" t="s">
        <v>675</v>
      </c>
      <c r="H6" s="532" t="s">
        <v>676</v>
      </c>
      <c r="I6" s="93" t="s">
        <v>677</v>
      </c>
      <c r="J6" s="532" t="s">
        <v>678</v>
      </c>
      <c r="K6" s="93" t="s">
        <v>679</v>
      </c>
      <c r="L6" s="93" t="s">
        <v>374</v>
      </c>
    </row>
    <row r="7" spans="1:12" x14ac:dyDescent="0.25">
      <c r="A7" s="1049">
        <v>1</v>
      </c>
      <c r="B7" s="898" t="s">
        <v>403</v>
      </c>
      <c r="C7" s="439" t="s">
        <v>680</v>
      </c>
      <c r="D7" s="527">
        <v>621</v>
      </c>
      <c r="E7" s="527">
        <v>6206</v>
      </c>
      <c r="F7" s="527">
        <v>621</v>
      </c>
      <c r="G7" s="527">
        <v>6206</v>
      </c>
      <c r="H7" s="527">
        <v>621</v>
      </c>
      <c r="I7" s="527">
        <v>6206</v>
      </c>
      <c r="J7" s="527"/>
      <c r="K7" s="527"/>
      <c r="L7" s="869" t="s">
        <v>681</v>
      </c>
    </row>
    <row r="8" spans="1:12" ht="27.75" customHeight="1" x14ac:dyDescent="0.25">
      <c r="A8" s="1050"/>
      <c r="B8" s="899"/>
      <c r="C8" s="439" t="s">
        <v>682</v>
      </c>
      <c r="D8" s="545">
        <v>80</v>
      </c>
      <c r="E8" s="545">
        <v>3117</v>
      </c>
      <c r="F8" s="545">
        <v>80</v>
      </c>
      <c r="G8" s="545">
        <v>3117</v>
      </c>
      <c r="H8" s="545">
        <v>89</v>
      </c>
      <c r="I8" s="545">
        <v>3000</v>
      </c>
      <c r="J8" s="527">
        <v>89</v>
      </c>
      <c r="K8" s="527">
        <v>3000</v>
      </c>
      <c r="L8" s="870"/>
    </row>
    <row r="9" spans="1:12" x14ac:dyDescent="0.25">
      <c r="A9" s="1049">
        <v>2</v>
      </c>
      <c r="B9" s="898" t="s">
        <v>404</v>
      </c>
      <c r="C9" s="533" t="s">
        <v>680</v>
      </c>
      <c r="D9" s="543">
        <v>51</v>
      </c>
      <c r="E9" s="543">
        <v>508</v>
      </c>
      <c r="F9" s="543">
        <v>51</v>
      </c>
      <c r="G9" s="543">
        <v>508</v>
      </c>
      <c r="H9" s="543">
        <v>51</v>
      </c>
      <c r="I9" s="543">
        <v>508</v>
      </c>
      <c r="J9" s="526"/>
      <c r="K9" s="526"/>
      <c r="L9" s="1051" t="s">
        <v>683</v>
      </c>
    </row>
    <row r="10" spans="1:12" x14ac:dyDescent="0.25">
      <c r="A10" s="1050"/>
      <c r="B10" s="899"/>
      <c r="C10" s="533" t="s">
        <v>682</v>
      </c>
      <c r="D10" s="543">
        <v>7</v>
      </c>
      <c r="E10" s="543">
        <v>294</v>
      </c>
      <c r="F10" s="543">
        <v>7</v>
      </c>
      <c r="G10" s="543">
        <v>294</v>
      </c>
      <c r="H10" s="543">
        <v>8</v>
      </c>
      <c r="I10" s="543">
        <v>250</v>
      </c>
      <c r="J10" s="526">
        <v>8</v>
      </c>
      <c r="K10" s="526">
        <v>250</v>
      </c>
      <c r="L10" s="1052"/>
    </row>
    <row r="11" spans="1:12" x14ac:dyDescent="0.25">
      <c r="A11" s="1049">
        <v>3</v>
      </c>
      <c r="B11" s="898" t="s">
        <v>405</v>
      </c>
      <c r="C11" s="439" t="s">
        <v>680</v>
      </c>
      <c r="D11" s="545">
        <v>486</v>
      </c>
      <c r="E11" s="545">
        <v>4864</v>
      </c>
      <c r="F11" s="545">
        <v>486</v>
      </c>
      <c r="G11" s="545">
        <v>4864</v>
      </c>
      <c r="H11" s="545">
        <v>486</v>
      </c>
      <c r="I11" s="545">
        <v>4864</v>
      </c>
      <c r="J11" s="527"/>
      <c r="K11" s="527"/>
      <c r="L11" s="1051" t="s">
        <v>683</v>
      </c>
    </row>
    <row r="12" spans="1:12" ht="33" customHeight="1" x14ac:dyDescent="0.25">
      <c r="A12" s="1050"/>
      <c r="B12" s="899"/>
      <c r="C12" s="439" t="s">
        <v>682</v>
      </c>
      <c r="D12" s="545">
        <v>21</v>
      </c>
      <c r="E12" s="545">
        <v>2868</v>
      </c>
      <c r="F12" s="545">
        <v>21</v>
      </c>
      <c r="G12" s="545">
        <v>2868</v>
      </c>
      <c r="H12" s="545">
        <v>24</v>
      </c>
      <c r="I12" s="545">
        <v>2500</v>
      </c>
      <c r="J12" s="527">
        <v>24</v>
      </c>
      <c r="K12" s="527">
        <v>2500</v>
      </c>
      <c r="L12" s="1052"/>
    </row>
    <row r="13" spans="1:12" x14ac:dyDescent="0.25">
      <c r="A13" s="1049">
        <v>4</v>
      </c>
      <c r="B13" s="898" t="s">
        <v>406</v>
      </c>
      <c r="C13" s="533" t="s">
        <v>680</v>
      </c>
      <c r="D13" s="543">
        <v>396</v>
      </c>
      <c r="E13" s="543">
        <v>3955</v>
      </c>
      <c r="F13" s="543">
        <v>396</v>
      </c>
      <c r="G13" s="543">
        <v>3955</v>
      </c>
      <c r="H13" s="543">
        <v>396</v>
      </c>
      <c r="I13" s="543">
        <v>3955</v>
      </c>
      <c r="J13" s="526"/>
      <c r="K13" s="526"/>
      <c r="L13" s="1051" t="s">
        <v>683</v>
      </c>
    </row>
    <row r="14" spans="1:12" x14ac:dyDescent="0.25">
      <c r="A14" s="1050"/>
      <c r="B14" s="899"/>
      <c r="C14" s="533" t="s">
        <v>682</v>
      </c>
      <c r="D14" s="543">
        <v>44</v>
      </c>
      <c r="E14" s="543">
        <v>225</v>
      </c>
      <c r="F14" s="543">
        <v>44</v>
      </c>
      <c r="G14" s="543">
        <v>225</v>
      </c>
      <c r="H14" s="543">
        <v>49</v>
      </c>
      <c r="I14" s="543">
        <v>200</v>
      </c>
      <c r="J14" s="526">
        <v>49</v>
      </c>
      <c r="K14" s="526">
        <v>200</v>
      </c>
      <c r="L14" s="1052"/>
    </row>
    <row r="15" spans="1:12" ht="38.25" customHeight="1" x14ac:dyDescent="0.25">
      <c r="A15" s="1049">
        <v>5</v>
      </c>
      <c r="B15" s="898" t="s">
        <v>407</v>
      </c>
      <c r="C15" s="546" t="s">
        <v>680</v>
      </c>
      <c r="D15" s="545">
        <v>297</v>
      </c>
      <c r="E15" s="545">
        <v>593</v>
      </c>
      <c r="F15" s="545">
        <v>297</v>
      </c>
      <c r="G15" s="545">
        <v>593</v>
      </c>
      <c r="H15" s="545">
        <v>297</v>
      </c>
      <c r="I15" s="545">
        <v>593</v>
      </c>
      <c r="J15" s="527"/>
      <c r="K15" s="527"/>
      <c r="L15" s="1053" t="s">
        <v>684</v>
      </c>
    </row>
    <row r="16" spans="1:12" ht="42" customHeight="1" x14ac:dyDescent="0.25">
      <c r="A16" s="1050"/>
      <c r="B16" s="899"/>
      <c r="C16" s="546" t="s">
        <v>682</v>
      </c>
      <c r="D16" s="545">
        <v>1</v>
      </c>
      <c r="E16" s="545">
        <v>129</v>
      </c>
      <c r="F16" s="545">
        <v>1</v>
      </c>
      <c r="G16" s="545">
        <v>129</v>
      </c>
      <c r="H16" s="545">
        <v>2</v>
      </c>
      <c r="I16" s="545">
        <v>100</v>
      </c>
      <c r="J16" s="527">
        <v>2</v>
      </c>
      <c r="K16" s="527">
        <v>100</v>
      </c>
      <c r="L16" s="1054"/>
    </row>
    <row r="17" spans="1:12" x14ac:dyDescent="0.25">
      <c r="A17" s="1049">
        <v>6</v>
      </c>
      <c r="B17" s="898" t="s">
        <v>408</v>
      </c>
      <c r="C17" s="533" t="s">
        <v>680</v>
      </c>
      <c r="D17" s="543">
        <v>6</v>
      </c>
      <c r="E17" s="543">
        <v>58</v>
      </c>
      <c r="F17" s="543">
        <v>6</v>
      </c>
      <c r="G17" s="543">
        <v>58</v>
      </c>
      <c r="H17" s="543">
        <v>6</v>
      </c>
      <c r="I17" s="543">
        <v>58</v>
      </c>
      <c r="J17" s="526"/>
      <c r="K17" s="526"/>
      <c r="L17" s="1051" t="s">
        <v>683</v>
      </c>
    </row>
    <row r="18" spans="1:12" x14ac:dyDescent="0.25">
      <c r="A18" s="1050"/>
      <c r="B18" s="899"/>
      <c r="C18" s="533" t="s">
        <v>682</v>
      </c>
      <c r="D18" s="543">
        <v>1</v>
      </c>
      <c r="E18" s="543">
        <v>15</v>
      </c>
      <c r="F18" s="543">
        <v>1</v>
      </c>
      <c r="G18" s="543">
        <v>15</v>
      </c>
      <c r="H18" s="543">
        <v>2</v>
      </c>
      <c r="I18" s="543">
        <v>10</v>
      </c>
      <c r="J18" s="526">
        <v>2</v>
      </c>
      <c r="K18" s="526">
        <v>10</v>
      </c>
      <c r="L18" s="1052"/>
    </row>
    <row r="19" spans="1:12" x14ac:dyDescent="0.25">
      <c r="A19" s="1049">
        <v>7</v>
      </c>
      <c r="B19" s="898" t="s">
        <v>409</v>
      </c>
      <c r="C19" s="533" t="s">
        <v>680</v>
      </c>
      <c r="D19" s="543">
        <v>237</v>
      </c>
      <c r="E19" s="543">
        <v>2365</v>
      </c>
      <c r="F19" s="543">
        <v>237</v>
      </c>
      <c r="G19" s="543">
        <v>2365</v>
      </c>
      <c r="H19" s="543">
        <v>237</v>
      </c>
      <c r="I19" s="543">
        <v>2365</v>
      </c>
      <c r="J19" s="526"/>
      <c r="K19" s="526"/>
      <c r="L19" s="1051" t="s">
        <v>683</v>
      </c>
    </row>
    <row r="20" spans="1:12" x14ac:dyDescent="0.25">
      <c r="A20" s="1050"/>
      <c r="B20" s="899"/>
      <c r="C20" s="533" t="s">
        <v>682</v>
      </c>
      <c r="D20" s="543">
        <v>1107</v>
      </c>
      <c r="E20" s="543">
        <v>1742</v>
      </c>
      <c r="F20" s="543">
        <v>1107</v>
      </c>
      <c r="G20" s="543">
        <v>1742</v>
      </c>
      <c r="H20" s="544">
        <v>1229</v>
      </c>
      <c r="I20" s="543">
        <v>1500</v>
      </c>
      <c r="J20" s="526">
        <v>1229</v>
      </c>
      <c r="K20" s="526">
        <v>1500</v>
      </c>
      <c r="L20" s="1052"/>
    </row>
    <row r="21" spans="1:12" x14ac:dyDescent="0.25">
      <c r="A21" s="1049">
        <v>8</v>
      </c>
      <c r="B21" s="898" t="s">
        <v>410</v>
      </c>
      <c r="C21" s="533" t="s">
        <v>680</v>
      </c>
      <c r="D21" s="543">
        <v>137</v>
      </c>
      <c r="E21" s="543">
        <v>1366</v>
      </c>
      <c r="F21" s="543">
        <v>137</v>
      </c>
      <c r="G21" s="543">
        <v>1366</v>
      </c>
      <c r="H21" s="544">
        <v>137</v>
      </c>
      <c r="I21" s="543">
        <v>1366</v>
      </c>
      <c r="J21" s="526"/>
      <c r="K21" s="526"/>
      <c r="L21" s="1051" t="s">
        <v>683</v>
      </c>
    </row>
    <row r="22" spans="1:12" x14ac:dyDescent="0.25">
      <c r="A22" s="1050"/>
      <c r="B22" s="899"/>
      <c r="C22" s="533" t="s">
        <v>682</v>
      </c>
      <c r="D22" s="543">
        <v>0</v>
      </c>
      <c r="E22" s="543">
        <v>259</v>
      </c>
      <c r="F22" s="543">
        <v>0</v>
      </c>
      <c r="G22" s="543">
        <v>259</v>
      </c>
      <c r="H22" s="543">
        <v>1</v>
      </c>
      <c r="I22" s="543">
        <v>250</v>
      </c>
      <c r="J22" s="526">
        <v>1</v>
      </c>
      <c r="K22" s="526">
        <v>250</v>
      </c>
      <c r="L22" s="1052"/>
    </row>
    <row r="23" spans="1:12" x14ac:dyDescent="0.25">
      <c r="A23" s="1049">
        <v>9</v>
      </c>
      <c r="B23" s="898" t="s">
        <v>411</v>
      </c>
      <c r="C23" s="533" t="s">
        <v>680</v>
      </c>
      <c r="D23" s="543">
        <v>114</v>
      </c>
      <c r="E23" s="543">
        <v>1143</v>
      </c>
      <c r="F23" s="543">
        <v>114</v>
      </c>
      <c r="G23" s="543">
        <v>1143</v>
      </c>
      <c r="H23" s="543">
        <v>114</v>
      </c>
      <c r="I23" s="543">
        <v>1143</v>
      </c>
      <c r="J23" s="526"/>
      <c r="K23" s="526"/>
      <c r="L23" s="1051" t="s">
        <v>683</v>
      </c>
    </row>
    <row r="24" spans="1:12" ht="37.5" customHeight="1" x14ac:dyDescent="0.25">
      <c r="A24" s="1050"/>
      <c r="B24" s="899"/>
      <c r="C24" s="533" t="s">
        <v>682</v>
      </c>
      <c r="D24" s="543">
        <v>0</v>
      </c>
      <c r="E24" s="543">
        <v>1602</v>
      </c>
      <c r="F24" s="543">
        <v>0</v>
      </c>
      <c r="G24" s="543">
        <v>1602</v>
      </c>
      <c r="H24" s="543">
        <v>1</v>
      </c>
      <c r="I24" s="543">
        <v>1500</v>
      </c>
      <c r="J24" s="526">
        <v>1</v>
      </c>
      <c r="K24" s="526">
        <v>1500</v>
      </c>
      <c r="L24" s="1052"/>
    </row>
    <row r="25" spans="1:12" x14ac:dyDescent="0.25">
      <c r="A25" s="1049">
        <v>10</v>
      </c>
      <c r="B25" s="898" t="s">
        <v>412</v>
      </c>
      <c r="C25" s="533" t="s">
        <v>680</v>
      </c>
      <c r="D25" s="543">
        <v>50</v>
      </c>
      <c r="E25" s="543">
        <v>500</v>
      </c>
      <c r="F25" s="543">
        <v>50</v>
      </c>
      <c r="G25" s="543">
        <v>500</v>
      </c>
      <c r="H25" s="543">
        <v>50</v>
      </c>
      <c r="I25" s="543">
        <v>500</v>
      </c>
      <c r="J25" s="526"/>
      <c r="K25" s="526"/>
      <c r="L25" s="1051" t="s">
        <v>683</v>
      </c>
    </row>
    <row r="26" spans="1:12" ht="46.5" customHeight="1" x14ac:dyDescent="0.25">
      <c r="A26" s="1050"/>
      <c r="B26" s="899"/>
      <c r="C26" s="533" t="s">
        <v>682</v>
      </c>
      <c r="D26" s="543">
        <v>11</v>
      </c>
      <c r="E26" s="543">
        <v>244</v>
      </c>
      <c r="F26" s="543">
        <v>11</v>
      </c>
      <c r="G26" s="543">
        <v>244</v>
      </c>
      <c r="H26" s="543">
        <v>13</v>
      </c>
      <c r="I26" s="543">
        <v>200</v>
      </c>
      <c r="J26" s="526">
        <v>13</v>
      </c>
      <c r="K26" s="526">
        <v>200</v>
      </c>
      <c r="L26" s="1052"/>
    </row>
    <row r="27" spans="1:12" ht="43.5" customHeight="1" x14ac:dyDescent="0.25">
      <c r="A27" s="1049">
        <v>11</v>
      </c>
      <c r="B27" s="898" t="s">
        <v>413</v>
      </c>
      <c r="C27" s="533" t="s">
        <v>680</v>
      </c>
      <c r="D27" s="543">
        <v>15</v>
      </c>
      <c r="E27" s="543">
        <v>30</v>
      </c>
      <c r="F27" s="543">
        <v>15</v>
      </c>
      <c r="G27" s="543">
        <v>30</v>
      </c>
      <c r="H27" s="543">
        <v>15</v>
      </c>
      <c r="I27" s="543">
        <v>30</v>
      </c>
      <c r="J27" s="526"/>
      <c r="K27" s="526"/>
      <c r="L27" s="1053" t="s">
        <v>685</v>
      </c>
    </row>
    <row r="28" spans="1:12" ht="37.5" customHeight="1" x14ac:dyDescent="0.25">
      <c r="A28" s="1050"/>
      <c r="B28" s="899"/>
      <c r="C28" s="533" t="s">
        <v>682</v>
      </c>
      <c r="D28" s="543">
        <v>0</v>
      </c>
      <c r="E28" s="543">
        <v>51</v>
      </c>
      <c r="F28" s="543">
        <v>0</v>
      </c>
      <c r="G28" s="543">
        <v>51</v>
      </c>
      <c r="H28" s="543">
        <v>1</v>
      </c>
      <c r="I28" s="543">
        <v>50</v>
      </c>
      <c r="J28" s="526">
        <v>1</v>
      </c>
      <c r="K28" s="526">
        <v>50</v>
      </c>
      <c r="L28" s="1054"/>
    </row>
    <row r="29" spans="1:12" ht="17.25" customHeight="1" x14ac:dyDescent="0.25">
      <c r="A29" s="1049">
        <v>12</v>
      </c>
      <c r="B29" s="898" t="s">
        <v>414</v>
      </c>
      <c r="C29" s="533" t="s">
        <v>680</v>
      </c>
      <c r="D29" s="543">
        <v>10</v>
      </c>
      <c r="E29" s="543">
        <v>100</v>
      </c>
      <c r="F29" s="543">
        <v>10</v>
      </c>
      <c r="G29" s="543">
        <v>100</v>
      </c>
      <c r="H29" s="543">
        <v>10</v>
      </c>
      <c r="I29" s="543">
        <v>100</v>
      </c>
      <c r="J29" s="526"/>
      <c r="K29" s="526"/>
      <c r="L29" s="1051" t="s">
        <v>683</v>
      </c>
    </row>
    <row r="30" spans="1:12" ht="23.25" customHeight="1" x14ac:dyDescent="0.25">
      <c r="A30" s="1050"/>
      <c r="B30" s="899"/>
      <c r="C30" s="533" t="s">
        <v>682</v>
      </c>
      <c r="D30" s="543">
        <v>0</v>
      </c>
      <c r="E30" s="543">
        <v>175</v>
      </c>
      <c r="F30" s="543">
        <v>0</v>
      </c>
      <c r="G30" s="543">
        <v>175</v>
      </c>
      <c r="H30" s="543">
        <v>1</v>
      </c>
      <c r="I30" s="543">
        <v>150</v>
      </c>
      <c r="J30" s="526">
        <v>1</v>
      </c>
      <c r="K30" s="526">
        <v>150</v>
      </c>
      <c r="L30" s="1052"/>
    </row>
    <row r="31" spans="1:12" x14ac:dyDescent="0.25">
      <c r="A31" s="1049">
        <v>13</v>
      </c>
      <c r="B31" s="898" t="s">
        <v>415</v>
      </c>
      <c r="C31" s="533" t="s">
        <v>680</v>
      </c>
      <c r="D31" s="543">
        <v>137</v>
      </c>
      <c r="E31" s="543">
        <v>1366</v>
      </c>
      <c r="F31" s="543">
        <v>137</v>
      </c>
      <c r="G31" s="543">
        <v>1366</v>
      </c>
      <c r="H31" s="543">
        <v>137</v>
      </c>
      <c r="I31" s="543">
        <v>1366</v>
      </c>
      <c r="J31" s="526"/>
      <c r="K31" s="526"/>
      <c r="L31" s="1051" t="s">
        <v>683</v>
      </c>
    </row>
    <row r="32" spans="1:12" x14ac:dyDescent="0.25">
      <c r="A32" s="1050"/>
      <c r="B32" s="899"/>
      <c r="C32" s="533" t="s">
        <v>682</v>
      </c>
      <c r="D32" s="543">
        <v>0</v>
      </c>
      <c r="E32" s="543">
        <v>164</v>
      </c>
      <c r="F32" s="543">
        <v>0</v>
      </c>
      <c r="G32" s="543">
        <v>164</v>
      </c>
      <c r="H32" s="543">
        <v>1</v>
      </c>
      <c r="I32" s="543">
        <v>150</v>
      </c>
      <c r="J32" s="526">
        <v>1</v>
      </c>
      <c r="K32" s="526">
        <v>150</v>
      </c>
      <c r="L32" s="1052"/>
    </row>
    <row r="33" spans="1:12" x14ac:dyDescent="0.25">
      <c r="A33" s="1049">
        <v>14</v>
      </c>
      <c r="B33" s="898" t="s">
        <v>416</v>
      </c>
      <c r="C33" s="533" t="s">
        <v>680</v>
      </c>
      <c r="D33" s="543">
        <v>61</v>
      </c>
      <c r="E33" s="543">
        <v>609</v>
      </c>
      <c r="F33" s="543">
        <v>61</v>
      </c>
      <c r="G33" s="543">
        <v>609</v>
      </c>
      <c r="H33" s="543">
        <v>61</v>
      </c>
      <c r="I33" s="543">
        <v>609</v>
      </c>
      <c r="J33" s="526"/>
      <c r="K33" s="526"/>
      <c r="L33" s="1051" t="s">
        <v>683</v>
      </c>
    </row>
    <row r="34" spans="1:12" x14ac:dyDescent="0.25">
      <c r="A34" s="1050"/>
      <c r="B34" s="899"/>
      <c r="C34" s="533" t="s">
        <v>682</v>
      </c>
      <c r="D34" s="543">
        <v>10</v>
      </c>
      <c r="E34" s="543">
        <v>1121</v>
      </c>
      <c r="F34" s="543">
        <v>10</v>
      </c>
      <c r="G34" s="543">
        <v>1121</v>
      </c>
      <c r="H34" s="543">
        <v>12</v>
      </c>
      <c r="I34" s="543">
        <v>1000</v>
      </c>
      <c r="J34" s="526">
        <v>12</v>
      </c>
      <c r="K34" s="526">
        <v>1000</v>
      </c>
      <c r="L34" s="1052"/>
    </row>
    <row r="35" spans="1:12" x14ac:dyDescent="0.25">
      <c r="A35" s="1049">
        <v>15</v>
      </c>
      <c r="B35" s="898" t="s">
        <v>417</v>
      </c>
      <c r="C35" s="533" t="s">
        <v>680</v>
      </c>
      <c r="D35" s="543">
        <v>82</v>
      </c>
      <c r="E35" s="543">
        <v>822</v>
      </c>
      <c r="F35" s="543">
        <v>82</v>
      </c>
      <c r="G35" s="543">
        <v>822</v>
      </c>
      <c r="H35" s="543">
        <v>82</v>
      </c>
      <c r="I35" s="543">
        <v>822</v>
      </c>
      <c r="J35" s="526"/>
      <c r="K35" s="526"/>
      <c r="L35" s="1051" t="s">
        <v>683</v>
      </c>
    </row>
    <row r="36" spans="1:12" x14ac:dyDescent="0.25">
      <c r="A36" s="1050"/>
      <c r="B36" s="899"/>
      <c r="C36" s="533" t="s">
        <v>682</v>
      </c>
      <c r="D36" s="543">
        <v>56</v>
      </c>
      <c r="E36" s="543">
        <v>840</v>
      </c>
      <c r="F36" s="543">
        <v>56</v>
      </c>
      <c r="G36" s="543">
        <v>840</v>
      </c>
      <c r="H36" s="543">
        <v>63</v>
      </c>
      <c r="I36" s="543">
        <v>800</v>
      </c>
      <c r="J36" s="526">
        <v>63</v>
      </c>
      <c r="K36" s="526">
        <v>800</v>
      </c>
      <c r="L36" s="1052"/>
    </row>
    <row r="37" spans="1:12" x14ac:dyDescent="0.25">
      <c r="A37" s="1049">
        <v>16</v>
      </c>
      <c r="B37" s="898" t="s">
        <v>418</v>
      </c>
      <c r="C37" s="533" t="s">
        <v>680</v>
      </c>
      <c r="D37" s="543">
        <v>0</v>
      </c>
      <c r="E37" s="543">
        <v>2</v>
      </c>
      <c r="F37" s="543">
        <v>0</v>
      </c>
      <c r="G37" s="543">
        <v>2</v>
      </c>
      <c r="H37" s="543">
        <v>0</v>
      </c>
      <c r="I37" s="543">
        <v>2</v>
      </c>
      <c r="J37" s="526"/>
      <c r="K37" s="526"/>
      <c r="L37" s="1051" t="s">
        <v>683</v>
      </c>
    </row>
    <row r="38" spans="1:12" x14ac:dyDescent="0.25">
      <c r="A38" s="1050"/>
      <c r="B38" s="899"/>
      <c r="C38" s="533" t="s">
        <v>682</v>
      </c>
      <c r="D38" s="543">
        <v>0</v>
      </c>
      <c r="E38" s="543">
        <v>2</v>
      </c>
      <c r="F38" s="543">
        <v>0</v>
      </c>
      <c r="G38" s="543">
        <v>2</v>
      </c>
      <c r="H38" s="543">
        <v>1</v>
      </c>
      <c r="I38" s="543">
        <v>1</v>
      </c>
      <c r="J38" s="526">
        <v>1</v>
      </c>
      <c r="K38" s="526">
        <v>1</v>
      </c>
      <c r="L38" s="1052"/>
    </row>
    <row r="39" spans="1:12" ht="25.5" customHeight="1" x14ac:dyDescent="0.25">
      <c r="A39" s="535"/>
      <c r="B39" s="1055" t="s">
        <v>686</v>
      </c>
      <c r="C39" s="1055"/>
      <c r="D39" s="1055"/>
      <c r="E39" s="1055"/>
      <c r="F39" s="1055"/>
      <c r="G39" s="1055"/>
      <c r="H39" s="1055"/>
      <c r="I39" s="1055"/>
      <c r="J39" s="1055"/>
      <c r="K39" s="1055"/>
      <c r="L39" s="1055"/>
    </row>
    <row r="40" spans="1:12" x14ac:dyDescent="0.25">
      <c r="A40" s="535"/>
      <c r="B40" s="1056" t="s">
        <v>687</v>
      </c>
      <c r="C40" s="1056"/>
      <c r="D40" s="1056"/>
      <c r="E40" s="1056"/>
      <c r="F40" s="1056"/>
      <c r="G40" s="1056"/>
      <c r="H40" s="1056"/>
      <c r="I40" s="1056"/>
      <c r="J40" s="1056"/>
      <c r="K40" s="1056"/>
      <c r="L40" s="1056"/>
    </row>
    <row r="41" spans="1:12" x14ac:dyDescent="0.25">
      <c r="A41" s="535"/>
      <c r="B41" s="1056" t="s">
        <v>688</v>
      </c>
      <c r="C41" s="1056"/>
      <c r="D41" s="1056"/>
      <c r="E41" s="1056"/>
      <c r="F41" s="1056"/>
      <c r="G41" s="1056"/>
      <c r="H41" s="1056"/>
      <c r="I41" s="1056"/>
      <c r="J41" s="1056"/>
      <c r="K41" s="1056"/>
      <c r="L41" s="1056"/>
    </row>
    <row r="42" spans="1:12" x14ac:dyDescent="0.25">
      <c r="A42" s="535"/>
      <c r="B42" s="1056" t="s">
        <v>689</v>
      </c>
      <c r="C42" s="1056"/>
      <c r="D42" s="1056"/>
      <c r="E42" s="1056"/>
      <c r="F42" s="1056"/>
      <c r="G42" s="1056"/>
      <c r="H42" s="1056"/>
      <c r="I42" s="1056"/>
      <c r="J42" s="1056"/>
      <c r="K42" s="1056"/>
      <c r="L42" s="1056"/>
    </row>
    <row r="43" spans="1:12" x14ac:dyDescent="0.25">
      <c r="A43" s="535"/>
      <c r="B43" s="536"/>
      <c r="C43" s="536"/>
      <c r="D43" s="536"/>
      <c r="E43" s="536"/>
      <c r="F43" s="536"/>
      <c r="G43" s="536"/>
      <c r="H43" s="536"/>
      <c r="I43" s="536"/>
      <c r="J43" s="536"/>
      <c r="K43" s="536"/>
      <c r="L43" s="536"/>
    </row>
    <row r="44" spans="1:12" x14ac:dyDescent="0.25">
      <c r="A44" s="535"/>
      <c r="B44" s="536"/>
      <c r="C44" s="536"/>
      <c r="D44" s="536"/>
      <c r="E44" s="536"/>
      <c r="F44" s="536"/>
      <c r="G44" s="536"/>
      <c r="H44" s="536"/>
      <c r="I44" s="536"/>
      <c r="J44" s="536"/>
      <c r="K44" s="536"/>
      <c r="L44" s="536"/>
    </row>
    <row r="45" spans="1:12" x14ac:dyDescent="0.25">
      <c r="A45" s="40" t="s">
        <v>80</v>
      </c>
      <c r="B45" s="531"/>
      <c r="C45" s="40"/>
      <c r="D45" s="40"/>
      <c r="E45" s="40"/>
      <c r="F45" s="40"/>
      <c r="G45" s="40"/>
      <c r="H45" s="40"/>
      <c r="I45" s="40"/>
      <c r="J45" s="40"/>
      <c r="K45" s="40"/>
      <c r="L45" s="40"/>
    </row>
    <row r="46" spans="1:12" ht="51" customHeight="1" x14ac:dyDescent="0.25">
      <c r="A46" s="1057" t="s">
        <v>6</v>
      </c>
      <c r="B46" s="1042" t="s">
        <v>31</v>
      </c>
      <c r="C46" s="537"/>
      <c r="D46" s="1060" t="s">
        <v>690</v>
      </c>
      <c r="E46" s="1061"/>
      <c r="F46" s="1061"/>
      <c r="G46" s="1062"/>
      <c r="H46" s="542" t="s">
        <v>33</v>
      </c>
      <c r="I46" s="542"/>
      <c r="J46" s="542"/>
      <c r="K46" s="542"/>
      <c r="L46" s="1057" t="s">
        <v>374</v>
      </c>
    </row>
    <row r="47" spans="1:12" ht="26.25" customHeight="1" x14ac:dyDescent="0.25">
      <c r="A47" s="1058"/>
      <c r="B47" s="1043"/>
      <c r="C47" s="537"/>
      <c r="D47" s="1063" t="s">
        <v>136</v>
      </c>
      <c r="E47" s="1064"/>
      <c r="F47" s="1064"/>
      <c r="G47" s="1065"/>
      <c r="H47" s="1063" t="s">
        <v>671</v>
      </c>
      <c r="I47" s="1064"/>
      <c r="J47" s="1064"/>
      <c r="K47" s="1065"/>
      <c r="L47" s="1058"/>
    </row>
    <row r="48" spans="1:12" ht="72" x14ac:dyDescent="0.25">
      <c r="A48" s="1059"/>
      <c r="B48" s="1044"/>
      <c r="C48" s="538"/>
      <c r="D48" s="93" t="s">
        <v>37</v>
      </c>
      <c r="E48" s="93" t="s">
        <v>35</v>
      </c>
      <c r="F48" s="93" t="s">
        <v>36</v>
      </c>
      <c r="G48" s="93" t="s">
        <v>21</v>
      </c>
      <c r="H48" s="93" t="s">
        <v>37</v>
      </c>
      <c r="I48" s="93" t="s">
        <v>691</v>
      </c>
      <c r="J48" s="93" t="s">
        <v>36</v>
      </c>
      <c r="K48" s="93" t="s">
        <v>21</v>
      </c>
      <c r="L48" s="1059"/>
    </row>
    <row r="49" spans="1:12" x14ac:dyDescent="0.25">
      <c r="A49" s="533" t="s">
        <v>22</v>
      </c>
      <c r="B49" s="534" t="s">
        <v>419</v>
      </c>
      <c r="C49" s="533"/>
      <c r="D49" s="539"/>
      <c r="E49" s="539"/>
      <c r="F49" s="539"/>
      <c r="G49" s="539"/>
      <c r="H49" s="539"/>
      <c r="I49" s="539"/>
      <c r="J49" s="539"/>
      <c r="K49" s="539"/>
      <c r="L49" s="539"/>
    </row>
    <row r="50" spans="1:12" x14ac:dyDescent="0.25">
      <c r="A50" s="1049" t="s">
        <v>39</v>
      </c>
      <c r="B50" s="1051" t="s">
        <v>420</v>
      </c>
      <c r="C50" s="533" t="s">
        <v>680</v>
      </c>
      <c r="D50" s="539">
        <v>240</v>
      </c>
      <c r="E50" s="539">
        <v>4800</v>
      </c>
      <c r="F50" s="539">
        <v>155</v>
      </c>
      <c r="G50" s="539">
        <v>4800</v>
      </c>
      <c r="H50" s="539">
        <v>480</v>
      </c>
      <c r="I50" s="539">
        <v>4800</v>
      </c>
      <c r="J50" s="539">
        <v>155</v>
      </c>
      <c r="K50" s="539">
        <v>4800</v>
      </c>
      <c r="L50" s="1069" t="s">
        <v>681</v>
      </c>
    </row>
    <row r="51" spans="1:12" ht="28.5" customHeight="1" x14ac:dyDescent="0.25">
      <c r="A51" s="1050"/>
      <c r="B51" s="1052"/>
      <c r="C51" s="533" t="s">
        <v>682</v>
      </c>
      <c r="D51" s="539">
        <v>240</v>
      </c>
      <c r="E51" s="539">
        <v>4800</v>
      </c>
      <c r="F51" s="540">
        <v>155</v>
      </c>
      <c r="G51" s="539">
        <v>4800</v>
      </c>
      <c r="H51" s="539">
        <v>2277</v>
      </c>
      <c r="I51" s="539">
        <v>24630</v>
      </c>
      <c r="J51" s="539">
        <v>174</v>
      </c>
      <c r="K51" s="539">
        <v>7010</v>
      </c>
      <c r="L51" s="1070"/>
    </row>
    <row r="52" spans="1:12" x14ac:dyDescent="0.25">
      <c r="A52" s="40"/>
      <c r="B52" s="1055" t="s">
        <v>692</v>
      </c>
      <c r="C52" s="1055"/>
      <c r="D52" s="1055"/>
      <c r="E52" s="1055"/>
      <c r="F52" s="1055"/>
      <c r="G52" s="1055"/>
      <c r="H52" s="1055"/>
      <c r="I52" s="1055"/>
      <c r="J52" s="1055"/>
      <c r="K52" s="1055"/>
      <c r="L52" s="1055"/>
    </row>
    <row r="53" spans="1:12" x14ac:dyDescent="0.25">
      <c r="A53" s="40"/>
      <c r="B53" s="1068" t="s">
        <v>693</v>
      </c>
      <c r="C53" s="1068"/>
      <c r="D53" s="1068"/>
      <c r="E53" s="1068"/>
      <c r="F53" s="1068"/>
      <c r="G53" s="1068"/>
      <c r="H53" s="1068"/>
      <c r="I53" s="1068"/>
      <c r="J53" s="1068"/>
      <c r="K53" s="1068"/>
      <c r="L53" s="1068"/>
    </row>
    <row r="54" spans="1:12" x14ac:dyDescent="0.25">
      <c r="A54" s="40"/>
      <c r="B54" s="541" t="s">
        <v>421</v>
      </c>
      <c r="C54" s="535"/>
      <c r="D54" s="535"/>
      <c r="E54" s="535"/>
      <c r="F54" s="535"/>
      <c r="G54" s="535"/>
      <c r="H54" s="535"/>
      <c r="I54" s="535"/>
      <c r="J54" s="535"/>
      <c r="K54" s="535"/>
      <c r="L54" s="535"/>
    </row>
    <row r="55" spans="1:12" ht="23.25" customHeight="1" x14ac:dyDescent="0.25">
      <c r="A55" s="535" t="s">
        <v>44</v>
      </c>
      <c r="B55" s="1068" t="s">
        <v>45</v>
      </c>
      <c r="C55" s="1068"/>
      <c r="D55" s="1068"/>
      <c r="E55" s="1068"/>
      <c r="F55" s="1068"/>
      <c r="G55" s="1068"/>
      <c r="H55" s="1068"/>
      <c r="I55" s="1068"/>
      <c r="J55" s="1068"/>
      <c r="K55" s="1068"/>
      <c r="L55" s="1068"/>
    </row>
    <row r="56" spans="1:12" x14ac:dyDescent="0.25">
      <c r="A56" s="535" t="s">
        <v>46</v>
      </c>
      <c r="B56" s="1066" t="s">
        <v>47</v>
      </c>
      <c r="C56" s="1066"/>
      <c r="D56" s="1066"/>
      <c r="E56" s="1066"/>
      <c r="F56" s="1066"/>
      <c r="G56" s="1066"/>
      <c r="H56" s="1066"/>
      <c r="I56" s="1066"/>
      <c r="J56" s="1066"/>
      <c r="K56" s="1066"/>
      <c r="L56" s="1066"/>
    </row>
    <row r="57" spans="1:12" x14ac:dyDescent="0.25">
      <c r="A57" s="535"/>
      <c r="B57" s="541"/>
      <c r="C57" s="535"/>
      <c r="D57" s="535"/>
      <c r="E57" s="535"/>
      <c r="F57" s="535"/>
      <c r="G57" s="535"/>
      <c r="H57" s="535"/>
      <c r="I57" s="535"/>
      <c r="J57" s="535"/>
      <c r="K57" s="535"/>
      <c r="L57" s="535"/>
    </row>
    <row r="58" spans="1:12" ht="23.25" x14ac:dyDescent="0.25">
      <c r="A58" s="40"/>
      <c r="B58" s="541" t="s">
        <v>694</v>
      </c>
      <c r="C58" s="535"/>
      <c r="D58" s="535"/>
      <c r="E58" s="535"/>
      <c r="F58" s="535"/>
      <c r="G58" s="535"/>
      <c r="H58" s="535"/>
      <c r="I58" s="535"/>
      <c r="J58" s="535"/>
      <c r="K58" s="535"/>
      <c r="L58" s="535"/>
    </row>
    <row r="59" spans="1:12" ht="21.75" customHeight="1" x14ac:dyDescent="0.25">
      <c r="A59" s="40"/>
      <c r="B59" s="1067" t="s">
        <v>695</v>
      </c>
      <c r="C59" s="1067"/>
      <c r="D59" s="1067"/>
      <c r="E59" s="1067"/>
      <c r="F59" s="1067"/>
      <c r="G59" s="1067"/>
      <c r="H59" s="1067"/>
      <c r="I59" s="1067"/>
      <c r="J59" s="1067"/>
      <c r="K59" s="1067"/>
      <c r="L59" s="1067"/>
    </row>
    <row r="60" spans="1:12" x14ac:dyDescent="0.25">
      <c r="A60" s="40"/>
      <c r="B60" s="1066" t="s">
        <v>696</v>
      </c>
      <c r="C60" s="1066"/>
      <c r="D60" s="1066"/>
      <c r="E60" s="1066"/>
      <c r="F60" s="1066"/>
      <c r="G60" s="1066"/>
      <c r="H60" s="1066"/>
      <c r="I60" s="1066"/>
      <c r="J60" s="1066"/>
      <c r="K60" s="1066"/>
      <c r="L60" s="1066"/>
    </row>
    <row r="61" spans="1:12" ht="37.5" customHeight="1" x14ac:dyDescent="0.25">
      <c r="A61" s="40"/>
      <c r="B61" s="1068" t="s">
        <v>697</v>
      </c>
      <c r="C61" s="1068"/>
      <c r="D61" s="1068"/>
      <c r="E61" s="1068"/>
      <c r="F61" s="1068"/>
      <c r="G61" s="1068"/>
      <c r="H61" s="1068"/>
      <c r="I61" s="1068"/>
      <c r="J61" s="1068"/>
      <c r="K61" s="1068"/>
      <c r="L61" s="1068"/>
    </row>
  </sheetData>
  <mergeCells count="74">
    <mergeCell ref="B56:L56"/>
    <mergeCell ref="B59:L59"/>
    <mergeCell ref="B60:L60"/>
    <mergeCell ref="B61:L61"/>
    <mergeCell ref="A50:A51"/>
    <mergeCell ref="B50:B51"/>
    <mergeCell ref="L50:L51"/>
    <mergeCell ref="B52:L52"/>
    <mergeCell ref="B53:L53"/>
    <mergeCell ref="B55:L55"/>
    <mergeCell ref="B39:L39"/>
    <mergeCell ref="B40:L40"/>
    <mergeCell ref="B41:L41"/>
    <mergeCell ref="B42:L42"/>
    <mergeCell ref="A46:A48"/>
    <mergeCell ref="B46:B48"/>
    <mergeCell ref="D46:G46"/>
    <mergeCell ref="L46:L48"/>
    <mergeCell ref="D47:G47"/>
    <mergeCell ref="H47:K47"/>
    <mergeCell ref="A35:A36"/>
    <mergeCell ref="B35:B36"/>
    <mergeCell ref="L35:L36"/>
    <mergeCell ref="A37:A38"/>
    <mergeCell ref="B37:B38"/>
    <mergeCell ref="L37:L38"/>
    <mergeCell ref="A31:A32"/>
    <mergeCell ref="B31:B32"/>
    <mergeCell ref="L31:L32"/>
    <mergeCell ref="A33:A34"/>
    <mergeCell ref="B33:B34"/>
    <mergeCell ref="L33:L34"/>
    <mergeCell ref="A27:A28"/>
    <mergeCell ref="B27:B28"/>
    <mergeCell ref="L27:L28"/>
    <mergeCell ref="A29:A30"/>
    <mergeCell ref="B29:B30"/>
    <mergeCell ref="L29:L30"/>
    <mergeCell ref="A23:A24"/>
    <mergeCell ref="B23:B24"/>
    <mergeCell ref="L23:L24"/>
    <mergeCell ref="A25:A26"/>
    <mergeCell ref="B25:B26"/>
    <mergeCell ref="L25:L26"/>
    <mergeCell ref="A19:A20"/>
    <mergeCell ref="B19:B20"/>
    <mergeCell ref="L19:L20"/>
    <mergeCell ref="A21:A22"/>
    <mergeCell ref="B21:B22"/>
    <mergeCell ref="L21:L22"/>
    <mergeCell ref="A15:A16"/>
    <mergeCell ref="B15:B16"/>
    <mergeCell ref="L15:L16"/>
    <mergeCell ref="A17:A18"/>
    <mergeCell ref="B17:B18"/>
    <mergeCell ref="L17:L18"/>
    <mergeCell ref="A11:A12"/>
    <mergeCell ref="B11:B12"/>
    <mergeCell ref="L11:L12"/>
    <mergeCell ref="A13:A14"/>
    <mergeCell ref="B13:B14"/>
    <mergeCell ref="L13:L14"/>
    <mergeCell ref="A7:A8"/>
    <mergeCell ref="B7:B8"/>
    <mergeCell ref="L7:L8"/>
    <mergeCell ref="A9:A10"/>
    <mergeCell ref="B9:B10"/>
    <mergeCell ref="L9:L10"/>
    <mergeCell ref="A4:A6"/>
    <mergeCell ref="B4:B6"/>
    <mergeCell ref="C4:C6"/>
    <mergeCell ref="D4:L4"/>
    <mergeCell ref="D5:G5"/>
    <mergeCell ref="H5:L5"/>
  </mergeCells>
  <pageMargins left="0.7" right="0.7" top="0.75" bottom="0.75" header="0.3" footer="0.3"/>
  <pageSetup paperSize="9" scale="51"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view="pageBreakPreview" zoomScale="60" zoomScaleNormal="100" workbookViewId="0">
      <selection activeCell="A6" sqref="A6:AC6"/>
    </sheetView>
  </sheetViews>
  <sheetFormatPr defaultRowHeight="15" x14ac:dyDescent="0.25"/>
  <cols>
    <col min="2" max="2" width="13.42578125" style="31" customWidth="1"/>
    <col min="28" max="28" width="20.5703125" style="166" customWidth="1"/>
    <col min="29" max="29" width="26.5703125" style="166" customWidth="1"/>
  </cols>
  <sheetData>
    <row r="1" spans="1:29" s="156" customFormat="1" ht="13.5" customHeight="1" x14ac:dyDescent="0.2">
      <c r="B1" s="157"/>
      <c r="V1" s="1078"/>
      <c r="W1" s="1078"/>
      <c r="X1" s="1078"/>
      <c r="Y1" s="1078"/>
      <c r="Z1" s="1078"/>
      <c r="AA1" s="1078"/>
      <c r="AB1" s="1078"/>
      <c r="AC1" s="1078"/>
    </row>
    <row r="2" spans="1:29" s="156" customFormat="1" ht="36" customHeight="1" x14ac:dyDescent="0.2">
      <c r="A2" s="1079" t="s">
        <v>1</v>
      </c>
      <c r="B2" s="1079"/>
      <c r="C2" s="1079"/>
      <c r="D2" s="1079"/>
      <c r="E2" s="1079"/>
      <c r="F2" s="1079"/>
      <c r="G2" s="1080" t="s">
        <v>273</v>
      </c>
      <c r="H2" s="1080"/>
      <c r="I2" s="1080"/>
      <c r="J2" s="1080"/>
      <c r="K2" s="1080"/>
      <c r="L2" s="1080"/>
      <c r="M2" s="1080"/>
      <c r="N2" s="1080"/>
      <c r="O2" s="1080"/>
      <c r="P2" s="1080"/>
      <c r="Q2" s="1080"/>
      <c r="R2" s="1080"/>
      <c r="S2" s="1080"/>
      <c r="AB2" s="163"/>
      <c r="AC2" s="163"/>
    </row>
    <row r="3" spans="1:29" s="156" customFormat="1" ht="24.75" customHeight="1" x14ac:dyDescent="0.2">
      <c r="A3" s="158"/>
      <c r="B3" s="159"/>
      <c r="C3" s="158"/>
      <c r="D3" s="158"/>
      <c r="E3" s="158"/>
      <c r="F3" s="158"/>
      <c r="G3" s="160"/>
      <c r="H3" s="160"/>
      <c r="I3" s="160"/>
      <c r="J3" s="160"/>
      <c r="K3" s="160"/>
      <c r="L3" s="160"/>
      <c r="M3" s="160"/>
      <c r="N3" s="160"/>
      <c r="O3" s="160"/>
      <c r="P3" s="160"/>
      <c r="Q3" s="160"/>
      <c r="R3" s="160"/>
      <c r="S3" s="160"/>
      <c r="AB3" s="163"/>
      <c r="AC3" s="163"/>
    </row>
    <row r="4" spans="1:29" s="156" customFormat="1" ht="12.75" x14ac:dyDescent="0.2">
      <c r="B4" s="157"/>
      <c r="L4" s="1081" t="s">
        <v>3</v>
      </c>
      <c r="M4" s="1081"/>
      <c r="N4" s="1081"/>
      <c r="O4" s="1081"/>
      <c r="P4" s="1081"/>
      <c r="Q4" s="1081"/>
      <c r="R4" s="1081"/>
      <c r="S4" s="1081"/>
      <c r="T4" s="1081"/>
      <c r="U4" s="1081"/>
      <c r="V4" s="1081"/>
      <c r="W4" s="1082">
        <v>42601</v>
      </c>
      <c r="X4" s="1082"/>
      <c r="Y4" s="161"/>
      <c r="Z4" s="161"/>
      <c r="AA4" s="161"/>
      <c r="AB4" s="163"/>
      <c r="AC4" s="163"/>
    </row>
    <row r="5" spans="1:29" s="156" customFormat="1" ht="24.75" customHeight="1" x14ac:dyDescent="0.2">
      <c r="A5" s="158"/>
      <c r="B5" s="159"/>
      <c r="C5" s="158"/>
      <c r="D5" s="158"/>
      <c r="E5" s="158"/>
      <c r="F5" s="158"/>
      <c r="G5" s="160"/>
      <c r="H5" s="160"/>
      <c r="I5" s="160"/>
      <c r="J5" s="160"/>
      <c r="K5" s="160"/>
      <c r="L5" s="160"/>
      <c r="M5" s="160"/>
      <c r="N5" s="160"/>
      <c r="O5" s="160"/>
      <c r="P5" s="160"/>
      <c r="Q5" s="160"/>
      <c r="R5" s="160"/>
      <c r="S5" s="160"/>
      <c r="AB5" s="163"/>
      <c r="AC5" s="163"/>
    </row>
    <row r="6" spans="1:29" s="156" customFormat="1" ht="24.75" customHeight="1" x14ac:dyDescent="0.2">
      <c r="A6" s="1077" t="s">
        <v>4</v>
      </c>
      <c r="B6" s="1077"/>
      <c r="C6" s="1077"/>
      <c r="D6" s="1077"/>
      <c r="E6" s="1077"/>
      <c r="F6" s="1077"/>
      <c r="G6" s="1077"/>
      <c r="H6" s="1077"/>
      <c r="I6" s="1077"/>
      <c r="J6" s="1077"/>
      <c r="K6" s="1077"/>
      <c r="L6" s="1077"/>
      <c r="M6" s="1077"/>
      <c r="N6" s="1077"/>
      <c r="O6" s="1077"/>
      <c r="P6" s="1077"/>
      <c r="Q6" s="1077"/>
      <c r="R6" s="1077"/>
      <c r="S6" s="1077"/>
      <c r="T6" s="1077"/>
      <c r="U6" s="1077"/>
      <c r="V6" s="1077"/>
      <c r="W6" s="1077"/>
      <c r="X6" s="1077"/>
      <c r="Y6" s="1077"/>
      <c r="Z6" s="1077"/>
      <c r="AA6" s="1077"/>
      <c r="AB6" s="1077"/>
      <c r="AC6" s="1077"/>
    </row>
    <row r="7" spans="1:29" s="156" customFormat="1" ht="24.75" customHeight="1" x14ac:dyDescent="0.2">
      <c r="A7" s="158"/>
      <c r="B7" s="159"/>
      <c r="C7" s="158"/>
      <c r="D7" s="158"/>
      <c r="E7" s="158"/>
      <c r="F7" s="158"/>
      <c r="G7" s="160"/>
      <c r="H7" s="160"/>
      <c r="I7" s="160"/>
      <c r="J7" s="160"/>
      <c r="K7" s="160"/>
      <c r="L7" s="160"/>
      <c r="M7" s="160"/>
      <c r="N7" s="160"/>
      <c r="O7" s="160"/>
      <c r="P7" s="160"/>
      <c r="Q7" s="160"/>
      <c r="R7" s="160"/>
      <c r="S7" s="160"/>
      <c r="AB7" s="163"/>
      <c r="AC7" s="163"/>
    </row>
    <row r="8" spans="1:29" s="156" customFormat="1" ht="24.75" customHeight="1" x14ac:dyDescent="0.2">
      <c r="A8" s="1077" t="s">
        <v>5</v>
      </c>
      <c r="B8" s="1077"/>
      <c r="C8" s="1077"/>
      <c r="D8" s="1077"/>
      <c r="E8" s="1077"/>
      <c r="F8" s="1077"/>
      <c r="G8" s="1077"/>
      <c r="H8" s="1077"/>
      <c r="I8" s="1077"/>
      <c r="J8" s="1077"/>
      <c r="K8" s="1077"/>
      <c r="L8" s="1077"/>
      <c r="M8" s="1077"/>
      <c r="N8" s="1077"/>
      <c r="O8" s="1077"/>
      <c r="P8" s="1077"/>
      <c r="Q8" s="1077"/>
      <c r="R8" s="1077"/>
      <c r="S8" s="1077"/>
      <c r="T8" s="1077"/>
      <c r="U8" s="1077"/>
      <c r="V8" s="1077"/>
      <c r="W8" s="1077"/>
      <c r="X8" s="1077"/>
      <c r="Y8" s="1077"/>
      <c r="Z8" s="1077"/>
      <c r="AA8" s="1077"/>
      <c r="AB8" s="1077"/>
      <c r="AC8" s="1077"/>
    </row>
    <row r="9" spans="1:29" s="156" customFormat="1" ht="30.75" customHeight="1" x14ac:dyDescent="0.2">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850" t="s">
        <v>10</v>
      </c>
      <c r="AC9" s="850"/>
    </row>
    <row r="10" spans="1:29" s="156" customFormat="1" ht="44.25" customHeight="1" x14ac:dyDescent="0.2">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850"/>
      <c r="AC10" s="850"/>
    </row>
    <row r="11" spans="1:29" s="156" customFormat="1" ht="75.75" customHeight="1" x14ac:dyDescent="0.2">
      <c r="A11" s="678"/>
      <c r="B11" s="683"/>
      <c r="C11" s="684"/>
      <c r="D11" s="146" t="s">
        <v>16</v>
      </c>
      <c r="E11" s="146" t="s">
        <v>17</v>
      </c>
      <c r="F11" s="146" t="s">
        <v>292</v>
      </c>
      <c r="G11" s="146" t="s">
        <v>293</v>
      </c>
      <c r="H11" s="146" t="s">
        <v>16</v>
      </c>
      <c r="I11" s="146" t="s">
        <v>17</v>
      </c>
      <c r="J11" s="146" t="s">
        <v>20</v>
      </c>
      <c r="K11" s="146" t="s">
        <v>21</v>
      </c>
      <c r="L11" s="146" t="s">
        <v>16</v>
      </c>
      <c r="M11" s="146" t="s">
        <v>17</v>
      </c>
      <c r="N11" s="146" t="s">
        <v>20</v>
      </c>
      <c r="O11" s="146" t="s">
        <v>21</v>
      </c>
      <c r="P11" s="146" t="s">
        <v>16</v>
      </c>
      <c r="Q11" s="146" t="s">
        <v>17</v>
      </c>
      <c r="R11" s="146" t="s">
        <v>20</v>
      </c>
      <c r="S11" s="146" t="s">
        <v>21</v>
      </c>
      <c r="T11" s="146" t="s">
        <v>16</v>
      </c>
      <c r="U11" s="146" t="s">
        <v>17</v>
      </c>
      <c r="V11" s="146" t="s">
        <v>20</v>
      </c>
      <c r="W11" s="146" t="s">
        <v>21</v>
      </c>
      <c r="X11" s="146" t="s">
        <v>16</v>
      </c>
      <c r="Y11" s="146" t="s">
        <v>17</v>
      </c>
      <c r="Z11" s="146" t="s">
        <v>20</v>
      </c>
      <c r="AA11" s="146" t="s">
        <v>21</v>
      </c>
      <c r="AB11" s="850"/>
      <c r="AC11" s="850"/>
    </row>
    <row r="12" spans="1:29" s="156" customFormat="1" ht="55.5" customHeight="1" x14ac:dyDescent="0.2">
      <c r="A12" s="670" t="s">
        <v>22</v>
      </c>
      <c r="B12" s="703" t="s">
        <v>274</v>
      </c>
      <c r="C12" s="128" t="s">
        <v>24</v>
      </c>
      <c r="D12" s="146" t="s">
        <v>236</v>
      </c>
      <c r="E12" s="146" t="s">
        <v>236</v>
      </c>
      <c r="F12" s="146" t="s">
        <v>236</v>
      </c>
      <c r="G12" s="146" t="s">
        <v>236</v>
      </c>
      <c r="H12" s="9">
        <v>0</v>
      </c>
      <c r="I12" s="117">
        <v>25</v>
      </c>
      <c r="J12" s="9">
        <v>0</v>
      </c>
      <c r="K12" s="117">
        <v>25</v>
      </c>
      <c r="L12" s="9">
        <v>12</v>
      </c>
      <c r="M12" s="9">
        <v>25</v>
      </c>
      <c r="N12" s="9">
        <v>12</v>
      </c>
      <c r="O12" s="9">
        <v>25</v>
      </c>
      <c r="P12" s="9">
        <v>12</v>
      </c>
      <c r="Q12" s="9">
        <v>25</v>
      </c>
      <c r="R12" s="9">
        <v>12</v>
      </c>
      <c r="S12" s="9">
        <v>25</v>
      </c>
      <c r="T12" s="9">
        <v>12</v>
      </c>
      <c r="U12" s="9">
        <v>25</v>
      </c>
      <c r="V12" s="9">
        <v>12</v>
      </c>
      <c r="W12" s="9">
        <v>25</v>
      </c>
      <c r="X12" s="88">
        <v>12</v>
      </c>
      <c r="Y12" s="88">
        <v>25</v>
      </c>
      <c r="Z12" s="88">
        <v>12</v>
      </c>
      <c r="AA12" s="88">
        <v>25</v>
      </c>
      <c r="AB12" s="845"/>
      <c r="AC12" s="845"/>
    </row>
    <row r="13" spans="1:29" s="156" customFormat="1" ht="34.5" customHeight="1" x14ac:dyDescent="0.2">
      <c r="A13" s="671"/>
      <c r="B13" s="704"/>
      <c r="C13" s="128" t="s">
        <v>25</v>
      </c>
      <c r="D13" s="9">
        <v>0</v>
      </c>
      <c r="E13" s="117">
        <v>27</v>
      </c>
      <c r="F13" s="9">
        <v>0</v>
      </c>
      <c r="G13" s="117">
        <v>27</v>
      </c>
      <c r="H13" s="9">
        <v>0</v>
      </c>
      <c r="I13" s="9">
        <v>25</v>
      </c>
      <c r="J13" s="9">
        <v>0</v>
      </c>
      <c r="K13" s="9">
        <v>25</v>
      </c>
      <c r="L13" s="9">
        <v>21</v>
      </c>
      <c r="M13" s="9">
        <v>21</v>
      </c>
      <c r="N13" s="9">
        <v>21</v>
      </c>
      <c r="O13" s="9">
        <v>21</v>
      </c>
      <c r="P13" s="9">
        <v>35</v>
      </c>
      <c r="Q13" s="9">
        <v>35</v>
      </c>
      <c r="R13" s="9">
        <v>35</v>
      </c>
      <c r="S13" s="9">
        <v>35</v>
      </c>
      <c r="T13" s="9">
        <v>14</v>
      </c>
      <c r="U13" s="9">
        <v>14</v>
      </c>
      <c r="V13" s="9">
        <v>14</v>
      </c>
      <c r="W13" s="9">
        <v>14</v>
      </c>
      <c r="X13" s="88">
        <v>24</v>
      </c>
      <c r="Y13" s="88">
        <v>24</v>
      </c>
      <c r="Z13" s="88">
        <v>24</v>
      </c>
      <c r="AA13" s="88">
        <v>24</v>
      </c>
      <c r="AB13" s="1073" t="s">
        <v>275</v>
      </c>
      <c r="AC13" s="1074"/>
    </row>
    <row r="14" spans="1:29" s="156" customFormat="1" ht="75" customHeight="1" x14ac:dyDescent="0.2">
      <c r="A14" s="670" t="s">
        <v>28</v>
      </c>
      <c r="B14" s="703" t="s">
        <v>276</v>
      </c>
      <c r="C14" s="128" t="s">
        <v>24</v>
      </c>
      <c r="D14" s="9" t="s">
        <v>236</v>
      </c>
      <c r="E14" s="9" t="s">
        <v>236</v>
      </c>
      <c r="F14" s="9" t="s">
        <v>236</v>
      </c>
      <c r="G14" s="9" t="s">
        <v>236</v>
      </c>
      <c r="H14" s="9">
        <v>0</v>
      </c>
      <c r="I14" s="117">
        <v>25</v>
      </c>
      <c r="J14" s="9">
        <v>0</v>
      </c>
      <c r="K14" s="117">
        <v>25</v>
      </c>
      <c r="L14" s="9">
        <v>12</v>
      </c>
      <c r="M14" s="9">
        <v>25</v>
      </c>
      <c r="N14" s="9">
        <v>12</v>
      </c>
      <c r="O14" s="9">
        <v>25</v>
      </c>
      <c r="P14" s="9">
        <v>12</v>
      </c>
      <c r="Q14" s="9">
        <v>25</v>
      </c>
      <c r="R14" s="9">
        <v>12</v>
      </c>
      <c r="S14" s="9">
        <v>25</v>
      </c>
      <c r="T14" s="9">
        <v>12</v>
      </c>
      <c r="U14" s="9">
        <v>25</v>
      </c>
      <c r="V14" s="9">
        <v>12</v>
      </c>
      <c r="W14" s="9">
        <v>25</v>
      </c>
      <c r="X14" s="88">
        <v>12</v>
      </c>
      <c r="Y14" s="88">
        <v>25</v>
      </c>
      <c r="Z14" s="88">
        <v>12</v>
      </c>
      <c r="AA14" s="88">
        <v>25</v>
      </c>
      <c r="AB14" s="845"/>
      <c r="AC14" s="845"/>
    </row>
    <row r="15" spans="1:29" s="156" customFormat="1" ht="34.5" customHeight="1" x14ac:dyDescent="0.2">
      <c r="A15" s="671"/>
      <c r="B15" s="704"/>
      <c r="C15" s="128" t="s">
        <v>25</v>
      </c>
      <c r="D15" s="9">
        <v>0</v>
      </c>
      <c r="E15" s="117">
        <v>27</v>
      </c>
      <c r="F15" s="9">
        <v>0</v>
      </c>
      <c r="G15" s="117">
        <v>27</v>
      </c>
      <c r="H15" s="9">
        <v>0</v>
      </c>
      <c r="I15" s="9">
        <v>25</v>
      </c>
      <c r="J15" s="9">
        <v>0</v>
      </c>
      <c r="K15" s="9">
        <v>25</v>
      </c>
      <c r="L15" s="9">
        <v>19</v>
      </c>
      <c r="M15" s="9">
        <v>19</v>
      </c>
      <c r="N15" s="9">
        <v>19</v>
      </c>
      <c r="O15" s="9">
        <v>19</v>
      </c>
      <c r="P15" s="9">
        <v>21</v>
      </c>
      <c r="Q15" s="9">
        <v>21</v>
      </c>
      <c r="R15" s="9">
        <v>21</v>
      </c>
      <c r="S15" s="9">
        <v>21</v>
      </c>
      <c r="T15" s="9">
        <v>25</v>
      </c>
      <c r="U15" s="9">
        <v>25</v>
      </c>
      <c r="V15" s="9">
        <v>25</v>
      </c>
      <c r="W15" s="9">
        <v>25</v>
      </c>
      <c r="X15" s="88">
        <v>23</v>
      </c>
      <c r="Y15" s="88">
        <v>23</v>
      </c>
      <c r="Z15" s="88">
        <v>23</v>
      </c>
      <c r="AA15" s="88">
        <v>23</v>
      </c>
      <c r="AB15" s="1073" t="s">
        <v>275</v>
      </c>
      <c r="AC15" s="1074"/>
    </row>
    <row r="16" spans="1:29" s="156" customFormat="1" ht="75" customHeight="1" x14ac:dyDescent="0.2">
      <c r="A16" s="670">
        <v>3</v>
      </c>
      <c r="B16" s="703" t="s">
        <v>277</v>
      </c>
      <c r="C16" s="128" t="s">
        <v>24</v>
      </c>
      <c r="D16" s="9" t="s">
        <v>236</v>
      </c>
      <c r="E16" s="9" t="s">
        <v>236</v>
      </c>
      <c r="F16" s="9" t="s">
        <v>236</v>
      </c>
      <c r="G16" s="9" t="s">
        <v>236</v>
      </c>
      <c r="H16" s="9">
        <v>117</v>
      </c>
      <c r="I16" s="9">
        <v>117</v>
      </c>
      <c r="J16" s="9">
        <v>134</v>
      </c>
      <c r="K16" s="9">
        <v>136</v>
      </c>
      <c r="L16" s="9">
        <v>100</v>
      </c>
      <c r="M16" s="9">
        <v>100</v>
      </c>
      <c r="N16" s="9">
        <v>214</v>
      </c>
      <c r="O16" s="9">
        <v>216</v>
      </c>
      <c r="P16" s="9">
        <v>100</v>
      </c>
      <c r="Q16" s="9">
        <v>100</v>
      </c>
      <c r="R16" s="9">
        <v>294</v>
      </c>
      <c r="S16" s="9">
        <v>296</v>
      </c>
      <c r="T16" s="9">
        <v>100</v>
      </c>
      <c r="U16" s="9">
        <v>100</v>
      </c>
      <c r="V16" s="9">
        <v>374</v>
      </c>
      <c r="W16" s="9">
        <v>376</v>
      </c>
      <c r="X16" s="88">
        <v>100</v>
      </c>
      <c r="Y16" s="88">
        <v>100</v>
      </c>
      <c r="Z16" s="88">
        <v>454</v>
      </c>
      <c r="AA16" s="88">
        <v>456</v>
      </c>
      <c r="AB16" s="845"/>
      <c r="AC16" s="845"/>
    </row>
    <row r="17" spans="1:33" s="156" customFormat="1" ht="108.75" customHeight="1" x14ac:dyDescent="0.2">
      <c r="A17" s="671"/>
      <c r="B17" s="704"/>
      <c r="C17" s="128" t="s">
        <v>25</v>
      </c>
      <c r="D17" s="9">
        <v>0</v>
      </c>
      <c r="E17" s="9">
        <v>0</v>
      </c>
      <c r="F17" s="9">
        <v>0</v>
      </c>
      <c r="G17" s="9">
        <v>0</v>
      </c>
      <c r="H17" s="9">
        <v>117</v>
      </c>
      <c r="I17" s="9">
        <v>117</v>
      </c>
      <c r="J17" s="9">
        <v>134</v>
      </c>
      <c r="K17" s="9">
        <v>136</v>
      </c>
      <c r="L17" s="9">
        <v>93</v>
      </c>
      <c r="M17" s="9">
        <v>93</v>
      </c>
      <c r="N17" s="9">
        <v>199</v>
      </c>
      <c r="O17" s="9">
        <v>203</v>
      </c>
      <c r="P17" s="9">
        <v>72</v>
      </c>
      <c r="Q17" s="9">
        <v>72</v>
      </c>
      <c r="R17" s="9">
        <v>268</v>
      </c>
      <c r="S17" s="9">
        <v>272</v>
      </c>
      <c r="T17" s="9">
        <v>81</v>
      </c>
      <c r="U17" s="9">
        <v>81</v>
      </c>
      <c r="V17" s="9">
        <v>361</v>
      </c>
      <c r="W17" s="9">
        <v>365</v>
      </c>
      <c r="X17" s="88">
        <v>113</v>
      </c>
      <c r="Y17" s="88">
        <v>113</v>
      </c>
      <c r="Z17" s="88">
        <v>415</v>
      </c>
      <c r="AA17" s="88">
        <v>417</v>
      </c>
      <c r="AB17" s="1071" t="s">
        <v>278</v>
      </c>
      <c r="AC17" s="1072"/>
    </row>
    <row r="18" spans="1:33" s="156" customFormat="1" ht="94.5" customHeight="1" x14ac:dyDescent="0.2">
      <c r="A18" s="147"/>
      <c r="B18" s="148"/>
      <c r="C18" s="149"/>
      <c r="D18" s="150"/>
      <c r="E18" s="151"/>
      <c r="F18" s="150"/>
      <c r="G18" s="151"/>
      <c r="H18" s="150"/>
      <c r="I18" s="150"/>
      <c r="J18" s="150"/>
      <c r="K18" s="150"/>
      <c r="L18" s="150"/>
      <c r="M18" s="150"/>
      <c r="N18" s="150"/>
      <c r="O18" s="150"/>
      <c r="P18" s="150"/>
      <c r="Q18" s="150"/>
      <c r="R18" s="150"/>
      <c r="S18" s="150"/>
      <c r="T18" s="150"/>
      <c r="U18" s="150"/>
      <c r="V18" s="150"/>
      <c r="W18" s="150"/>
      <c r="X18" s="150"/>
      <c r="Y18" s="150"/>
      <c r="Z18" s="150"/>
      <c r="AA18" s="150"/>
      <c r="AB18" s="164"/>
      <c r="AC18" s="164"/>
    </row>
    <row r="19" spans="1:33" s="156" customFormat="1" ht="15" customHeight="1" x14ac:dyDescent="0.2">
      <c r="A19" s="1075" t="s">
        <v>30</v>
      </c>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row>
    <row r="20" spans="1:33" s="156" customFormat="1" ht="23.25" customHeight="1" x14ac:dyDescent="0.2">
      <c r="A20" s="1076"/>
      <c r="B20" s="1076"/>
      <c r="C20" s="1076"/>
      <c r="D20" s="1076"/>
      <c r="E20" s="1076"/>
      <c r="F20" s="1076"/>
      <c r="G20" s="1076"/>
      <c r="H20" s="1076"/>
      <c r="I20" s="1076"/>
      <c r="J20" s="1076"/>
      <c r="K20" s="1076"/>
      <c r="L20" s="1076"/>
      <c r="M20" s="1076"/>
      <c r="N20" s="1076"/>
      <c r="O20" s="1076"/>
      <c r="P20" s="1076"/>
      <c r="Q20" s="1076"/>
      <c r="R20" s="1076"/>
      <c r="S20" s="1076"/>
      <c r="T20" s="1076"/>
      <c r="U20" s="1076"/>
      <c r="V20" s="1076"/>
      <c r="W20" s="1076"/>
      <c r="X20" s="1076"/>
      <c r="Y20" s="1076"/>
      <c r="Z20" s="1076"/>
      <c r="AA20" s="1076"/>
      <c r="AB20" s="1076"/>
      <c r="AC20" s="1076"/>
    </row>
    <row r="21" spans="1:33" s="156" customFormat="1" ht="24.75" customHeight="1" x14ac:dyDescent="0.2">
      <c r="A21" s="676" t="s">
        <v>6</v>
      </c>
      <c r="B21" s="679" t="s">
        <v>31</v>
      </c>
      <c r="C21" s="680"/>
      <c r="D21" s="685" t="s">
        <v>32</v>
      </c>
      <c r="E21" s="686"/>
      <c r="F21" s="686"/>
      <c r="G21" s="687"/>
      <c r="H21" s="673" t="s">
        <v>33</v>
      </c>
      <c r="I21" s="673"/>
      <c r="J21" s="673"/>
      <c r="K21" s="673"/>
      <c r="L21" s="673"/>
      <c r="M21" s="673"/>
      <c r="N21" s="673"/>
      <c r="O21" s="673"/>
      <c r="P21" s="673"/>
      <c r="Q21" s="673"/>
      <c r="R21" s="673"/>
      <c r="S21" s="673"/>
      <c r="T21" s="673"/>
      <c r="U21" s="673"/>
      <c r="V21" s="673"/>
      <c r="W21" s="673"/>
      <c r="X21" s="673"/>
      <c r="Y21" s="673"/>
      <c r="Z21" s="673"/>
      <c r="AA21" s="673"/>
      <c r="AB21" s="839" t="s">
        <v>10</v>
      </c>
      <c r="AC21" s="839"/>
    </row>
    <row r="22" spans="1:33" s="156" customFormat="1" ht="34.5" customHeight="1" x14ac:dyDescent="0.2">
      <c r="A22" s="677"/>
      <c r="B22" s="681"/>
      <c r="C22" s="682"/>
      <c r="D22" s="688"/>
      <c r="E22" s="689"/>
      <c r="F22" s="689"/>
      <c r="G22" s="690"/>
      <c r="H22" s="673" t="s">
        <v>11</v>
      </c>
      <c r="I22" s="673"/>
      <c r="J22" s="673"/>
      <c r="K22" s="673"/>
      <c r="L22" s="673" t="s">
        <v>12</v>
      </c>
      <c r="M22" s="673"/>
      <c r="N22" s="673"/>
      <c r="O22" s="673"/>
      <c r="P22" s="673" t="s">
        <v>13</v>
      </c>
      <c r="Q22" s="673"/>
      <c r="R22" s="673"/>
      <c r="S22" s="673"/>
      <c r="T22" s="673" t="s">
        <v>14</v>
      </c>
      <c r="U22" s="673"/>
      <c r="V22" s="673"/>
      <c r="W22" s="673"/>
      <c r="X22" s="673" t="s">
        <v>15</v>
      </c>
      <c r="Y22" s="673"/>
      <c r="Z22" s="673"/>
      <c r="AA22" s="673"/>
      <c r="AB22" s="839"/>
      <c r="AC22" s="839"/>
    </row>
    <row r="23" spans="1:33" s="156" customFormat="1" ht="98.25" customHeight="1" x14ac:dyDescent="0.2">
      <c r="A23" s="678"/>
      <c r="B23" s="683"/>
      <c r="C23" s="684"/>
      <c r="D23" s="146" t="s">
        <v>294</v>
      </c>
      <c r="E23" s="146" t="s">
        <v>35</v>
      </c>
      <c r="F23" s="146" t="s">
        <v>36</v>
      </c>
      <c r="G23" s="146" t="s">
        <v>293</v>
      </c>
      <c r="H23" s="146" t="s">
        <v>37</v>
      </c>
      <c r="I23" s="146" t="s">
        <v>35</v>
      </c>
      <c r="J23" s="146" t="s">
        <v>36</v>
      </c>
      <c r="K23" s="146" t="s">
        <v>21</v>
      </c>
      <c r="L23" s="146" t="s">
        <v>37</v>
      </c>
      <c r="M23" s="146" t="s">
        <v>35</v>
      </c>
      <c r="N23" s="146" t="s">
        <v>36</v>
      </c>
      <c r="O23" s="146" t="s">
        <v>21</v>
      </c>
      <c r="P23" s="146" t="s">
        <v>37</v>
      </c>
      <c r="Q23" s="146" t="s">
        <v>35</v>
      </c>
      <c r="R23" s="146" t="s">
        <v>36</v>
      </c>
      <c r="S23" s="146" t="s">
        <v>21</v>
      </c>
      <c r="T23" s="146" t="s">
        <v>37</v>
      </c>
      <c r="U23" s="146" t="s">
        <v>35</v>
      </c>
      <c r="V23" s="146" t="s">
        <v>36</v>
      </c>
      <c r="W23" s="146" t="s">
        <v>21</v>
      </c>
      <c r="X23" s="146" t="s">
        <v>37</v>
      </c>
      <c r="Y23" s="146" t="s">
        <v>35</v>
      </c>
      <c r="Z23" s="146" t="s">
        <v>36</v>
      </c>
      <c r="AA23" s="146" t="s">
        <v>21</v>
      </c>
      <c r="AB23" s="839"/>
      <c r="AC23" s="839"/>
    </row>
    <row r="24" spans="1:33" s="156" customFormat="1" ht="18" customHeight="1" x14ac:dyDescent="0.2">
      <c r="A24" s="670" t="s">
        <v>22</v>
      </c>
      <c r="B24" s="670" t="s">
        <v>279</v>
      </c>
      <c r="C24" s="128"/>
      <c r="D24" s="9"/>
      <c r="E24" s="9"/>
      <c r="F24" s="9"/>
      <c r="G24" s="9"/>
      <c r="H24" s="9"/>
      <c r="I24" s="9"/>
      <c r="J24" s="9"/>
      <c r="K24" s="9"/>
      <c r="L24" s="9"/>
      <c r="M24" s="9"/>
      <c r="N24" s="9"/>
      <c r="O24" s="9"/>
      <c r="P24" s="9"/>
      <c r="Q24" s="9"/>
      <c r="R24" s="9"/>
      <c r="S24" s="9"/>
      <c r="T24" s="9"/>
      <c r="U24" s="9"/>
      <c r="V24" s="9"/>
      <c r="W24" s="9"/>
      <c r="X24" s="88"/>
      <c r="Y24" s="88"/>
      <c r="Z24" s="152"/>
      <c r="AA24" s="152"/>
      <c r="AB24" s="845"/>
      <c r="AC24" s="845"/>
    </row>
    <row r="25" spans="1:33" s="156" customFormat="1" ht="38.25" customHeight="1" x14ac:dyDescent="0.2">
      <c r="A25" s="671"/>
      <c r="B25" s="671"/>
      <c r="C25" s="128"/>
      <c r="D25" s="9"/>
      <c r="E25" s="9"/>
      <c r="F25" s="9"/>
      <c r="G25" s="9"/>
      <c r="H25" s="9"/>
      <c r="I25" s="9"/>
      <c r="J25" s="9"/>
      <c r="K25" s="9"/>
      <c r="L25" s="9"/>
      <c r="M25" s="9"/>
      <c r="N25" s="9"/>
      <c r="O25" s="9"/>
      <c r="P25" s="9"/>
      <c r="Q25" s="9"/>
      <c r="R25" s="9"/>
      <c r="S25" s="9"/>
      <c r="T25" s="9"/>
      <c r="U25" s="9"/>
      <c r="V25" s="9"/>
      <c r="W25" s="9"/>
      <c r="X25" s="88"/>
      <c r="Y25" s="88"/>
      <c r="Z25" s="152"/>
      <c r="AA25" s="152"/>
      <c r="AB25" s="845"/>
      <c r="AC25" s="845"/>
    </row>
    <row r="26" spans="1:33" s="156" customFormat="1" ht="17.25" customHeight="1" x14ac:dyDescent="0.2">
      <c r="A26" s="670" t="s">
        <v>39</v>
      </c>
      <c r="B26" s="670" t="s">
        <v>280</v>
      </c>
      <c r="C26" s="128" t="s">
        <v>24</v>
      </c>
      <c r="D26" s="126"/>
      <c r="E26" s="126"/>
      <c r="F26" s="126"/>
      <c r="G26" s="126"/>
      <c r="H26" s="126">
        <v>117</v>
      </c>
      <c r="I26" s="126">
        <v>14614</v>
      </c>
      <c r="J26" s="126">
        <v>134</v>
      </c>
      <c r="K26" s="126">
        <v>14614</v>
      </c>
      <c r="L26" s="126">
        <v>100</v>
      </c>
      <c r="M26" s="126">
        <v>19000</v>
      </c>
      <c r="N26" s="126">
        <v>214</v>
      </c>
      <c r="O26" s="126">
        <v>19000</v>
      </c>
      <c r="P26" s="126">
        <v>100</v>
      </c>
      <c r="Q26" s="126">
        <v>19000</v>
      </c>
      <c r="R26" s="126">
        <v>294</v>
      </c>
      <c r="S26" s="126">
        <v>19000</v>
      </c>
      <c r="T26" s="126">
        <v>100</v>
      </c>
      <c r="U26" s="126">
        <v>19000</v>
      </c>
      <c r="V26" s="126">
        <v>374</v>
      </c>
      <c r="W26" s="126">
        <v>19000</v>
      </c>
      <c r="X26" s="152">
        <v>100</v>
      </c>
      <c r="Y26" s="152">
        <v>19000</v>
      </c>
      <c r="Z26" s="152">
        <v>454</v>
      </c>
      <c r="AA26" s="152">
        <v>19000</v>
      </c>
      <c r="AB26" s="1073"/>
      <c r="AC26" s="1074"/>
    </row>
    <row r="27" spans="1:33" s="156" customFormat="1" ht="129.75" customHeight="1" x14ac:dyDescent="0.2">
      <c r="A27" s="671"/>
      <c r="B27" s="671"/>
      <c r="C27" s="128" t="s">
        <v>25</v>
      </c>
      <c r="D27" s="9">
        <v>0</v>
      </c>
      <c r="E27" s="73">
        <v>23180</v>
      </c>
      <c r="F27" s="9">
        <v>0</v>
      </c>
      <c r="G27" s="73">
        <v>23180</v>
      </c>
      <c r="H27" s="126">
        <v>117</v>
      </c>
      <c r="I27" s="126">
        <v>14614</v>
      </c>
      <c r="J27" s="126">
        <v>134</v>
      </c>
      <c r="K27" s="126">
        <v>14614</v>
      </c>
      <c r="L27" s="125">
        <v>93</v>
      </c>
      <c r="M27" s="125">
        <v>31056</v>
      </c>
      <c r="N27" s="125">
        <v>203</v>
      </c>
      <c r="O27" s="125">
        <v>31259</v>
      </c>
      <c r="P27" s="125">
        <v>72</v>
      </c>
      <c r="Q27" s="125">
        <v>53601</v>
      </c>
      <c r="R27" s="125">
        <v>272</v>
      </c>
      <c r="S27" s="125">
        <v>53601</v>
      </c>
      <c r="T27" s="125">
        <v>81</v>
      </c>
      <c r="U27" s="125">
        <v>55635</v>
      </c>
      <c r="V27" s="125">
        <v>365</v>
      </c>
      <c r="W27" s="125">
        <v>55884</v>
      </c>
      <c r="X27" s="152">
        <v>113</v>
      </c>
      <c r="Y27" s="152">
        <v>76235</v>
      </c>
      <c r="Z27" s="152">
        <v>415</v>
      </c>
      <c r="AA27" s="152">
        <v>76650</v>
      </c>
      <c r="AB27" s="1071" t="s">
        <v>281</v>
      </c>
      <c r="AC27" s="1072"/>
      <c r="AD27" s="162"/>
      <c r="AE27" s="162"/>
      <c r="AF27" s="162"/>
      <c r="AG27" s="162"/>
    </row>
    <row r="28" spans="1:33" s="156" customFormat="1" ht="12.75" x14ac:dyDescent="0.2">
      <c r="A28" s="670" t="s">
        <v>41</v>
      </c>
      <c r="B28" s="670" t="s">
        <v>282</v>
      </c>
      <c r="C28" s="128" t="s">
        <v>24</v>
      </c>
      <c r="D28" s="126"/>
      <c r="E28" s="126"/>
      <c r="F28" s="126"/>
      <c r="G28" s="126"/>
      <c r="H28" s="126">
        <v>0</v>
      </c>
      <c r="I28" s="126">
        <v>52</v>
      </c>
      <c r="J28" s="126">
        <v>0</v>
      </c>
      <c r="K28" s="126">
        <v>52</v>
      </c>
      <c r="L28" s="126">
        <v>24</v>
      </c>
      <c r="M28" s="126">
        <v>50</v>
      </c>
      <c r="N28" s="126">
        <v>55</v>
      </c>
      <c r="O28" s="126">
        <v>50</v>
      </c>
      <c r="P28" s="126">
        <v>24</v>
      </c>
      <c r="Q28" s="126">
        <v>50</v>
      </c>
      <c r="R28" s="126">
        <v>55</v>
      </c>
      <c r="S28" s="126">
        <v>50</v>
      </c>
      <c r="T28" s="126">
        <v>24</v>
      </c>
      <c r="U28" s="126">
        <v>50</v>
      </c>
      <c r="V28" s="126">
        <v>50</v>
      </c>
      <c r="W28" s="126">
        <v>50</v>
      </c>
      <c r="X28" s="152">
        <v>24</v>
      </c>
      <c r="Y28" s="152">
        <v>50</v>
      </c>
      <c r="Z28" s="152">
        <v>50</v>
      </c>
      <c r="AA28" s="152">
        <v>50</v>
      </c>
      <c r="AB28" s="863"/>
      <c r="AC28" s="863"/>
    </row>
    <row r="29" spans="1:33" s="156" customFormat="1" ht="25.5" x14ac:dyDescent="0.2">
      <c r="A29" s="671"/>
      <c r="B29" s="671"/>
      <c r="C29" s="128" t="s">
        <v>25</v>
      </c>
      <c r="D29" s="9">
        <v>0</v>
      </c>
      <c r="E29" s="73">
        <v>54</v>
      </c>
      <c r="F29" s="9">
        <v>0</v>
      </c>
      <c r="G29" s="73">
        <v>54</v>
      </c>
      <c r="H29" s="126">
        <v>0</v>
      </c>
      <c r="I29" s="126">
        <v>52</v>
      </c>
      <c r="J29" s="126">
        <v>0</v>
      </c>
      <c r="K29" s="126">
        <v>52</v>
      </c>
      <c r="L29" s="125">
        <v>40</v>
      </c>
      <c r="M29" s="125">
        <v>40</v>
      </c>
      <c r="N29" s="125">
        <v>40</v>
      </c>
      <c r="O29" s="125">
        <v>43</v>
      </c>
      <c r="P29" s="125">
        <v>56</v>
      </c>
      <c r="Q29" s="125">
        <v>56</v>
      </c>
      <c r="R29" s="125">
        <v>56</v>
      </c>
      <c r="S29" s="125">
        <v>59</v>
      </c>
      <c r="T29" s="125">
        <v>39</v>
      </c>
      <c r="U29" s="125">
        <v>39</v>
      </c>
      <c r="V29" s="125">
        <v>39</v>
      </c>
      <c r="W29" s="125">
        <v>42</v>
      </c>
      <c r="X29" s="152">
        <v>47</v>
      </c>
      <c r="Y29" s="152">
        <v>47</v>
      </c>
      <c r="Z29" s="152">
        <v>47</v>
      </c>
      <c r="AA29" s="152">
        <v>50</v>
      </c>
      <c r="AB29" s="1071" t="s">
        <v>275</v>
      </c>
      <c r="AC29" s="1072"/>
      <c r="AD29" s="162"/>
      <c r="AE29" s="162"/>
      <c r="AF29" s="162"/>
      <c r="AG29" s="162"/>
    </row>
    <row r="30" spans="1:33" s="156" customFormat="1" ht="18" customHeight="1" x14ac:dyDescent="0.2">
      <c r="A30" s="670">
        <v>2</v>
      </c>
      <c r="B30" s="670" t="s">
        <v>283</v>
      </c>
      <c r="C30" s="128"/>
      <c r="D30" s="9"/>
      <c r="E30" s="9"/>
      <c r="F30" s="9"/>
      <c r="G30" s="9"/>
      <c r="H30" s="9"/>
      <c r="I30" s="9"/>
      <c r="J30" s="9"/>
      <c r="K30" s="9"/>
      <c r="L30" s="9"/>
      <c r="M30" s="9"/>
      <c r="N30" s="9"/>
      <c r="O30" s="9"/>
      <c r="P30" s="9"/>
      <c r="Q30" s="9"/>
      <c r="R30" s="9"/>
      <c r="S30" s="9"/>
      <c r="T30" s="9"/>
      <c r="U30" s="9"/>
      <c r="V30" s="9"/>
      <c r="W30" s="9"/>
      <c r="X30" s="88"/>
      <c r="Y30" s="88"/>
      <c r="Z30" s="152"/>
      <c r="AA30" s="152"/>
      <c r="AB30" s="863"/>
      <c r="AC30" s="863"/>
    </row>
    <row r="31" spans="1:33" s="156" customFormat="1" ht="24" customHeight="1" x14ac:dyDescent="0.2">
      <c r="A31" s="671"/>
      <c r="B31" s="671"/>
      <c r="C31" s="128"/>
      <c r="D31" s="9"/>
      <c r="E31" s="9"/>
      <c r="F31" s="9"/>
      <c r="G31" s="9"/>
      <c r="H31" s="9"/>
      <c r="I31" s="9"/>
      <c r="J31" s="9"/>
      <c r="K31" s="9"/>
      <c r="L31" s="9"/>
      <c r="M31" s="9"/>
      <c r="N31" s="9"/>
      <c r="O31" s="9"/>
      <c r="P31" s="9"/>
      <c r="Q31" s="9"/>
      <c r="R31" s="9"/>
      <c r="S31" s="9"/>
      <c r="T31" s="9"/>
      <c r="U31" s="9"/>
      <c r="V31" s="9"/>
      <c r="W31" s="9"/>
      <c r="X31" s="88"/>
      <c r="Y31" s="88"/>
      <c r="Z31" s="152"/>
      <c r="AA31" s="152"/>
      <c r="AB31" s="863"/>
      <c r="AC31" s="863"/>
    </row>
    <row r="32" spans="1:33" s="156" customFormat="1" ht="17.25" customHeight="1" x14ac:dyDescent="0.2">
      <c r="A32" s="670" t="s">
        <v>124</v>
      </c>
      <c r="B32" s="670" t="s">
        <v>284</v>
      </c>
      <c r="C32" s="128" t="s">
        <v>24</v>
      </c>
      <c r="D32" s="126">
        <v>0</v>
      </c>
      <c r="E32" s="126">
        <v>3990</v>
      </c>
      <c r="F32" s="126">
        <v>0</v>
      </c>
      <c r="G32" s="126">
        <v>126</v>
      </c>
      <c r="H32" s="126">
        <v>4115</v>
      </c>
      <c r="I32" s="126">
        <v>8105</v>
      </c>
      <c r="J32" s="126">
        <v>136</v>
      </c>
      <c r="K32" s="126">
        <v>136</v>
      </c>
      <c r="L32" s="126">
        <v>4215</v>
      </c>
      <c r="M32" s="126">
        <v>8105</v>
      </c>
      <c r="N32" s="126">
        <v>136</v>
      </c>
      <c r="O32" s="126">
        <v>136</v>
      </c>
      <c r="P32" s="126">
        <v>4315</v>
      </c>
      <c r="Q32" s="126">
        <v>8105</v>
      </c>
      <c r="R32" s="126">
        <v>136</v>
      </c>
      <c r="S32" s="126">
        <v>136</v>
      </c>
      <c r="T32" s="126">
        <v>4415</v>
      </c>
      <c r="U32" s="126">
        <v>8105</v>
      </c>
      <c r="V32" s="126">
        <v>136</v>
      </c>
      <c r="W32" s="126">
        <v>136</v>
      </c>
      <c r="X32" s="152">
        <v>4515</v>
      </c>
      <c r="Y32" s="152">
        <v>8105</v>
      </c>
      <c r="Z32" s="152">
        <v>136</v>
      </c>
      <c r="AA32" s="152">
        <v>136</v>
      </c>
      <c r="AB32" s="863"/>
      <c r="AC32" s="863"/>
    </row>
    <row r="33" spans="1:31" s="156" customFormat="1" ht="44.25" customHeight="1" x14ac:dyDescent="0.2">
      <c r="A33" s="671"/>
      <c r="B33" s="671"/>
      <c r="C33" s="128" t="s">
        <v>25</v>
      </c>
      <c r="D33" s="126">
        <v>0</v>
      </c>
      <c r="E33" s="126">
        <v>3990</v>
      </c>
      <c r="F33" s="126">
        <v>0</v>
      </c>
      <c r="G33" s="126">
        <v>126</v>
      </c>
      <c r="H33" s="125">
        <v>4115</v>
      </c>
      <c r="I33" s="125">
        <v>8105</v>
      </c>
      <c r="J33" s="125">
        <v>136</v>
      </c>
      <c r="K33" s="125">
        <v>136</v>
      </c>
      <c r="L33" s="125">
        <v>4212</v>
      </c>
      <c r="M33" s="125">
        <v>4254</v>
      </c>
      <c r="N33" s="125">
        <v>120</v>
      </c>
      <c r="O33" s="125">
        <v>218</v>
      </c>
      <c r="P33" s="125">
        <v>580</v>
      </c>
      <c r="Q33" s="125">
        <v>1841</v>
      </c>
      <c r="R33" s="125">
        <v>121</v>
      </c>
      <c r="S33" s="125">
        <v>123</v>
      </c>
      <c r="T33" s="125" t="s">
        <v>285</v>
      </c>
      <c r="U33" s="125">
        <v>1812</v>
      </c>
      <c r="V33" s="125">
        <v>142</v>
      </c>
      <c r="W33" s="125">
        <v>144</v>
      </c>
      <c r="X33" s="152">
        <v>4412</v>
      </c>
      <c r="Y33" s="152">
        <v>5410</v>
      </c>
      <c r="Z33" s="152">
        <v>144</v>
      </c>
      <c r="AA33" s="152">
        <v>146</v>
      </c>
      <c r="AB33" s="863" t="s">
        <v>286</v>
      </c>
      <c r="AC33" s="863"/>
    </row>
    <row r="34" spans="1:31" s="156" customFormat="1" ht="12.75" x14ac:dyDescent="0.2">
      <c r="A34" s="670" t="s">
        <v>287</v>
      </c>
      <c r="B34" s="670" t="s">
        <v>288</v>
      </c>
      <c r="C34" s="128" t="s">
        <v>24</v>
      </c>
      <c r="D34" s="126">
        <v>0</v>
      </c>
      <c r="E34" s="126">
        <v>1120</v>
      </c>
      <c r="F34" s="126">
        <v>0</v>
      </c>
      <c r="G34" s="126">
        <v>0</v>
      </c>
      <c r="H34" s="126">
        <v>6</v>
      </c>
      <c r="I34" s="126">
        <v>1120</v>
      </c>
      <c r="J34" s="126">
        <v>136</v>
      </c>
      <c r="K34" s="126">
        <v>136</v>
      </c>
      <c r="L34" s="126">
        <v>50</v>
      </c>
      <c r="M34" s="126">
        <v>1120</v>
      </c>
      <c r="N34" s="126">
        <v>136</v>
      </c>
      <c r="O34" s="126">
        <v>136</v>
      </c>
      <c r="P34" s="126">
        <v>100</v>
      </c>
      <c r="Q34" s="126">
        <v>1120</v>
      </c>
      <c r="R34" s="126">
        <v>136</v>
      </c>
      <c r="S34" s="126">
        <v>136</v>
      </c>
      <c r="T34" s="126">
        <v>150</v>
      </c>
      <c r="U34" s="126">
        <v>1120</v>
      </c>
      <c r="V34" s="126">
        <v>136</v>
      </c>
      <c r="W34" s="126">
        <v>136</v>
      </c>
      <c r="X34" s="152">
        <v>200</v>
      </c>
      <c r="Y34" s="152">
        <v>1120</v>
      </c>
      <c r="Z34" s="152">
        <v>136</v>
      </c>
      <c r="AA34" s="152">
        <v>136</v>
      </c>
      <c r="AB34" s="845"/>
      <c r="AC34" s="845"/>
    </row>
    <row r="35" spans="1:31" s="156" customFormat="1" ht="25.5" x14ac:dyDescent="0.2">
      <c r="A35" s="671"/>
      <c r="B35" s="671"/>
      <c r="C35" s="128" t="s">
        <v>25</v>
      </c>
      <c r="D35" s="126">
        <v>0</v>
      </c>
      <c r="E35" s="126">
        <v>1120</v>
      </c>
      <c r="F35" s="126">
        <v>0</v>
      </c>
      <c r="G35" s="126">
        <v>0</v>
      </c>
      <c r="H35" s="125">
        <v>6</v>
      </c>
      <c r="I35" s="125">
        <v>1120</v>
      </c>
      <c r="J35" s="125">
        <v>136</v>
      </c>
      <c r="K35" s="125">
        <v>136</v>
      </c>
      <c r="L35" s="125">
        <v>57</v>
      </c>
      <c r="M35" s="125">
        <v>1120</v>
      </c>
      <c r="N35" s="125">
        <v>120</v>
      </c>
      <c r="O35" s="125">
        <v>218</v>
      </c>
      <c r="P35" s="125">
        <v>32</v>
      </c>
      <c r="Q35" s="125">
        <v>1120</v>
      </c>
      <c r="R35" s="125">
        <v>121</v>
      </c>
      <c r="S35" s="125">
        <v>123</v>
      </c>
      <c r="T35" s="125" t="s">
        <v>289</v>
      </c>
      <c r="U35" s="125">
        <v>1120</v>
      </c>
      <c r="V35" s="125">
        <v>142</v>
      </c>
      <c r="W35" s="125">
        <v>144</v>
      </c>
      <c r="X35" s="152">
        <v>229</v>
      </c>
      <c r="Y35" s="152">
        <v>1120</v>
      </c>
      <c r="Z35" s="152">
        <v>144</v>
      </c>
      <c r="AA35" s="152">
        <v>146</v>
      </c>
      <c r="AB35" s="845"/>
      <c r="AC35" s="845"/>
    </row>
    <row r="36" spans="1:31" s="156" customFormat="1" ht="23.25" customHeight="1" x14ac:dyDescent="0.2">
      <c r="A36" s="670" t="s">
        <v>290</v>
      </c>
      <c r="B36" s="670" t="s">
        <v>291</v>
      </c>
      <c r="C36" s="128" t="s">
        <v>24</v>
      </c>
      <c r="D36" s="126">
        <v>0</v>
      </c>
      <c r="E36" s="126">
        <v>14847</v>
      </c>
      <c r="F36" s="126">
        <v>0</v>
      </c>
      <c r="G36" s="126">
        <v>126</v>
      </c>
      <c r="H36" s="126">
        <v>1970</v>
      </c>
      <c r="I36" s="126">
        <v>14857</v>
      </c>
      <c r="J36" s="126">
        <v>136</v>
      </c>
      <c r="K36" s="126">
        <v>136</v>
      </c>
      <c r="L36" s="126">
        <v>1975</v>
      </c>
      <c r="M36" s="126">
        <v>14867</v>
      </c>
      <c r="N36" s="126">
        <v>136</v>
      </c>
      <c r="O36" s="126">
        <v>136</v>
      </c>
      <c r="P36" s="126">
        <v>1980</v>
      </c>
      <c r="Q36" s="126">
        <v>14877</v>
      </c>
      <c r="R36" s="126">
        <v>136</v>
      </c>
      <c r="S36" s="126">
        <v>136</v>
      </c>
      <c r="T36" s="126">
        <v>1985</v>
      </c>
      <c r="U36" s="126">
        <v>14887</v>
      </c>
      <c r="V36" s="126">
        <v>136</v>
      </c>
      <c r="W36" s="126">
        <v>136</v>
      </c>
      <c r="X36" s="152">
        <v>1990</v>
      </c>
      <c r="Y36" s="152">
        <v>14897</v>
      </c>
      <c r="Z36" s="152">
        <v>136</v>
      </c>
      <c r="AA36" s="152">
        <v>136</v>
      </c>
      <c r="AB36" s="845"/>
      <c r="AC36" s="845"/>
    </row>
    <row r="37" spans="1:31" s="156" customFormat="1" ht="34.5" customHeight="1" x14ac:dyDescent="0.2">
      <c r="A37" s="671"/>
      <c r="B37" s="671"/>
      <c r="C37" s="128" t="s">
        <v>25</v>
      </c>
      <c r="D37" s="126">
        <v>0</v>
      </c>
      <c r="E37" s="126">
        <v>14847</v>
      </c>
      <c r="F37" s="126">
        <v>0</v>
      </c>
      <c r="G37" s="126">
        <v>126</v>
      </c>
      <c r="H37" s="125">
        <v>1970</v>
      </c>
      <c r="I37" s="125">
        <v>14857</v>
      </c>
      <c r="J37" s="125">
        <v>136</v>
      </c>
      <c r="K37" s="125">
        <v>136</v>
      </c>
      <c r="L37" s="125">
        <v>1970</v>
      </c>
      <c r="M37" s="125">
        <v>14869</v>
      </c>
      <c r="N37" s="125">
        <v>120</v>
      </c>
      <c r="O37" s="125">
        <v>218</v>
      </c>
      <c r="P37" s="125">
        <v>2016</v>
      </c>
      <c r="Q37" s="125">
        <v>14998</v>
      </c>
      <c r="R37" s="125">
        <v>121</v>
      </c>
      <c r="S37" s="125">
        <v>123</v>
      </c>
      <c r="T37" s="125">
        <v>2038</v>
      </c>
      <c r="U37" s="125">
        <v>14166</v>
      </c>
      <c r="V37" s="125">
        <v>142</v>
      </c>
      <c r="W37" s="125">
        <v>144</v>
      </c>
      <c r="X37" s="152">
        <v>2176</v>
      </c>
      <c r="Y37" s="152">
        <v>13415</v>
      </c>
      <c r="Z37" s="152">
        <v>144</v>
      </c>
      <c r="AA37" s="152">
        <v>146</v>
      </c>
      <c r="AB37" s="845"/>
      <c r="AC37" s="845"/>
      <c r="AE37" s="162"/>
    </row>
    <row r="38" spans="1:31" s="120" customFormat="1" x14ac:dyDescent="0.25">
      <c r="A38" s="140"/>
      <c r="B38" s="140"/>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65"/>
      <c r="AC38" s="165"/>
    </row>
    <row r="39" spans="1:31" s="120" customFormat="1" x14ac:dyDescent="0.25">
      <c r="A39" s="140"/>
      <c r="B39" s="140"/>
      <c r="C39" s="17"/>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65"/>
      <c r="AC39" s="165"/>
    </row>
    <row r="40" spans="1:31" s="120" customFormat="1" x14ac:dyDescent="0.25">
      <c r="A40" s="140"/>
      <c r="B40" s="140"/>
      <c r="C40" s="17"/>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65"/>
      <c r="AC40" s="165"/>
    </row>
    <row r="41" spans="1:31" s="120" customFormat="1" x14ac:dyDescent="0.25">
      <c r="A41" s="121"/>
      <c r="B41" s="121" t="s">
        <v>43</v>
      </c>
      <c r="C41" s="121"/>
      <c r="AB41" s="166"/>
      <c r="AC41" s="166"/>
    </row>
    <row r="42" spans="1:31" s="120" customFormat="1" ht="29.25" customHeight="1" x14ac:dyDescent="0.25">
      <c r="A42" s="124" t="s">
        <v>44</v>
      </c>
      <c r="B42" s="668" t="s">
        <v>45</v>
      </c>
      <c r="C42" s="668"/>
      <c r="D42" s="668"/>
      <c r="E42" s="668"/>
      <c r="F42" s="668"/>
      <c r="G42" s="668"/>
      <c r="H42" s="668"/>
      <c r="I42" s="668"/>
      <c r="J42" s="668"/>
      <c r="K42" s="668"/>
      <c r="L42" s="668"/>
      <c r="M42" s="668"/>
      <c r="N42" s="668"/>
      <c r="O42" s="668"/>
      <c r="P42" s="668"/>
      <c r="Q42" s="668"/>
      <c r="R42" s="668"/>
      <c r="S42" s="668"/>
      <c r="AB42" s="166"/>
      <c r="AC42" s="166"/>
    </row>
    <row r="43" spans="1:31" s="120" customFormat="1" ht="28.5" customHeight="1" x14ac:dyDescent="0.25">
      <c r="A43" s="124" t="s">
        <v>46</v>
      </c>
      <c r="B43" s="668" t="s">
        <v>47</v>
      </c>
      <c r="C43" s="668"/>
      <c r="D43" s="668"/>
      <c r="E43" s="668"/>
      <c r="F43" s="668"/>
      <c r="G43" s="668"/>
      <c r="H43" s="668"/>
      <c r="I43" s="668"/>
      <c r="J43" s="668"/>
      <c r="K43" s="668"/>
      <c r="L43" s="668"/>
      <c r="M43" s="668"/>
      <c r="N43" s="668"/>
      <c r="O43" s="668"/>
      <c r="P43" s="668"/>
      <c r="Q43" s="668"/>
      <c r="R43" s="668"/>
      <c r="S43" s="668"/>
      <c r="AB43" s="166"/>
      <c r="AC43" s="166"/>
    </row>
    <row r="44" spans="1:31" s="120" customFormat="1" ht="20.25" customHeight="1" x14ac:dyDescent="0.25">
      <c r="B44" s="668" t="s">
        <v>48</v>
      </c>
      <c r="C44" s="668"/>
      <c r="D44" s="668"/>
      <c r="E44" s="668"/>
      <c r="F44" s="668"/>
      <c r="G44" s="668"/>
      <c r="H44" s="668"/>
      <c r="I44" s="668"/>
      <c r="J44" s="668"/>
      <c r="K44" s="668"/>
      <c r="L44" s="668"/>
      <c r="M44" s="668"/>
      <c r="N44" s="668"/>
      <c r="O44" s="668"/>
      <c r="P44" s="668"/>
      <c r="Q44" s="668"/>
      <c r="R44" s="668"/>
      <c r="S44" s="668"/>
      <c r="AB44" s="166"/>
      <c r="AC44" s="166"/>
    </row>
    <row r="45" spans="1:31" s="120" customFormat="1" ht="19.5" customHeight="1" x14ac:dyDescent="0.25">
      <c r="B45" s="668" t="s">
        <v>49</v>
      </c>
      <c r="C45" s="668"/>
      <c r="D45" s="668"/>
      <c r="E45" s="668"/>
      <c r="F45" s="668"/>
      <c r="G45" s="668"/>
      <c r="H45" s="668"/>
      <c r="I45" s="668"/>
      <c r="J45" s="668"/>
      <c r="K45" s="668"/>
      <c r="L45" s="668"/>
      <c r="M45" s="668"/>
      <c r="N45" s="668"/>
      <c r="O45" s="668"/>
      <c r="P45" s="668"/>
      <c r="Q45" s="668"/>
      <c r="R45" s="668"/>
      <c r="S45" s="668"/>
      <c r="AB45" s="166"/>
      <c r="AC45" s="166"/>
    </row>
    <row r="46" spans="1:31" s="120" customFormat="1" ht="28.5" customHeight="1" x14ac:dyDescent="0.25">
      <c r="B46" s="668" t="s">
        <v>50</v>
      </c>
      <c r="C46" s="668"/>
      <c r="D46" s="668"/>
      <c r="E46" s="668"/>
      <c r="F46" s="668"/>
      <c r="G46" s="668"/>
      <c r="H46" s="668"/>
      <c r="I46" s="668"/>
      <c r="J46" s="668"/>
      <c r="K46" s="668"/>
      <c r="L46" s="668"/>
      <c r="M46" s="668"/>
      <c r="N46" s="668"/>
      <c r="O46" s="668"/>
      <c r="P46" s="668"/>
      <c r="Q46" s="668"/>
      <c r="R46" s="668"/>
      <c r="S46" s="668"/>
      <c r="AB46" s="166"/>
      <c r="AC46" s="166"/>
    </row>
    <row r="47" spans="1:31" s="120" customFormat="1" ht="29.25" customHeight="1" x14ac:dyDescent="0.25">
      <c r="B47" s="668" t="s">
        <v>51</v>
      </c>
      <c r="C47" s="668"/>
      <c r="D47" s="668"/>
      <c r="E47" s="668"/>
      <c r="F47" s="668"/>
      <c r="G47" s="668"/>
      <c r="H47" s="668"/>
      <c r="I47" s="668"/>
      <c r="J47" s="668"/>
      <c r="K47" s="668"/>
      <c r="L47" s="668"/>
      <c r="M47" s="668"/>
      <c r="N47" s="668"/>
      <c r="O47" s="668"/>
      <c r="P47" s="668"/>
      <c r="Q47" s="668"/>
      <c r="R47" s="668"/>
      <c r="S47" s="668"/>
      <c r="AB47" s="166"/>
      <c r="AC47" s="166"/>
    </row>
    <row r="48" spans="1:31" s="120" customFormat="1" ht="90" customHeight="1" x14ac:dyDescent="0.25">
      <c r="B48" s="668" t="s">
        <v>52</v>
      </c>
      <c r="C48" s="668"/>
      <c r="D48" s="668"/>
      <c r="E48" s="668"/>
      <c r="F48" s="668"/>
      <c r="G48" s="668"/>
      <c r="H48" s="668"/>
      <c r="I48" s="668"/>
      <c r="J48" s="668"/>
      <c r="K48" s="668"/>
      <c r="L48" s="668"/>
      <c r="M48" s="668"/>
      <c r="N48" s="668"/>
      <c r="O48" s="668"/>
      <c r="P48" s="668"/>
      <c r="Q48" s="668"/>
      <c r="R48" s="668"/>
      <c r="S48" s="668"/>
      <c r="AB48" s="166"/>
      <c r="AC48" s="166"/>
    </row>
  </sheetData>
  <mergeCells count="75">
    <mergeCell ref="A6:AC6"/>
    <mergeCell ref="V1:AC1"/>
    <mergeCell ref="A2:F2"/>
    <mergeCell ref="G2:S2"/>
    <mergeCell ref="L4:V4"/>
    <mergeCell ref="W4:X4"/>
    <mergeCell ref="A14:A15"/>
    <mergeCell ref="B14:B15"/>
    <mergeCell ref="AB14:AC14"/>
    <mergeCell ref="AB15:AC15"/>
    <mergeCell ref="A8:AC8"/>
    <mergeCell ref="A9:A11"/>
    <mergeCell ref="B9:C11"/>
    <mergeCell ref="D9:G10"/>
    <mergeCell ref="H9:AA9"/>
    <mergeCell ref="AB9:AC11"/>
    <mergeCell ref="H10:K10"/>
    <mergeCell ref="L10:O10"/>
    <mergeCell ref="P10:S10"/>
    <mergeCell ref="T10:W10"/>
    <mergeCell ref="X10:AA10"/>
    <mergeCell ref="A12:A13"/>
    <mergeCell ref="B12:B13"/>
    <mergeCell ref="AB12:AC12"/>
    <mergeCell ref="AB13:AC13"/>
    <mergeCell ref="A21:A23"/>
    <mergeCell ref="B21:C23"/>
    <mergeCell ref="D21:G22"/>
    <mergeCell ref="H21:AA21"/>
    <mergeCell ref="AB21:AC23"/>
    <mergeCell ref="A16:A17"/>
    <mergeCell ref="B16:B17"/>
    <mergeCell ref="AB16:AC16"/>
    <mergeCell ref="AB17:AC17"/>
    <mergeCell ref="A19:AC20"/>
    <mergeCell ref="H22:K22"/>
    <mergeCell ref="L22:O22"/>
    <mergeCell ref="P22:S22"/>
    <mergeCell ref="T22:W22"/>
    <mergeCell ref="X22:AA22"/>
    <mergeCell ref="AB24:AC24"/>
    <mergeCell ref="AB25:AC25"/>
    <mergeCell ref="A26:A27"/>
    <mergeCell ref="B26:B27"/>
    <mergeCell ref="AB26:AC26"/>
    <mergeCell ref="AB27:AC27"/>
    <mergeCell ref="A24:A25"/>
    <mergeCell ref="B24:B25"/>
    <mergeCell ref="A28:A29"/>
    <mergeCell ref="B28:B29"/>
    <mergeCell ref="AB28:AC28"/>
    <mergeCell ref="AB29:AC29"/>
    <mergeCell ref="A30:A31"/>
    <mergeCell ref="B30:B31"/>
    <mergeCell ref="AB30:AC30"/>
    <mergeCell ref="AB31:AC31"/>
    <mergeCell ref="B43:S43"/>
    <mergeCell ref="A32:A33"/>
    <mergeCell ref="B32:B33"/>
    <mergeCell ref="AB32:AC32"/>
    <mergeCell ref="AB33:AC33"/>
    <mergeCell ref="A34:A35"/>
    <mergeCell ref="B34:B35"/>
    <mergeCell ref="AB34:AC34"/>
    <mergeCell ref="AB35:AC35"/>
    <mergeCell ref="A36:A37"/>
    <mergeCell ref="B36:B37"/>
    <mergeCell ref="AB36:AC36"/>
    <mergeCell ref="AB37:AC37"/>
    <mergeCell ref="B42:S42"/>
    <mergeCell ref="B44:S44"/>
    <mergeCell ref="B45:S45"/>
    <mergeCell ref="B46:S46"/>
    <mergeCell ref="B47:S47"/>
    <mergeCell ref="B48:S48"/>
  </mergeCells>
  <pageMargins left="0.7" right="0.7" top="0.75" bottom="0.75" header="0.3" footer="0.3"/>
  <pageSetup paperSize="9" scale="29"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1"/>
  <sheetViews>
    <sheetView view="pageBreakPreview" zoomScale="60" zoomScaleNormal="100" workbookViewId="0">
      <selection activeCell="G10" sqref="G10:Z10"/>
    </sheetView>
  </sheetViews>
  <sheetFormatPr defaultRowHeight="15" x14ac:dyDescent="0.25"/>
  <cols>
    <col min="2" max="2" width="24.85546875" style="31" customWidth="1"/>
    <col min="27" max="27" width="37.5703125" customWidth="1"/>
    <col min="28" max="28" width="19.5703125" customWidth="1"/>
  </cols>
  <sheetData>
    <row r="1" spans="1:31" s="1" customFormat="1" ht="51" customHeight="1" x14ac:dyDescent="0.3">
      <c r="A1" s="698" t="s">
        <v>1</v>
      </c>
      <c r="B1" s="698"/>
      <c r="C1" s="698"/>
      <c r="D1" s="698"/>
      <c r="E1" s="698"/>
      <c r="F1" s="699" t="s">
        <v>197</v>
      </c>
      <c r="G1" s="699"/>
      <c r="H1" s="699"/>
      <c r="I1" s="699"/>
      <c r="J1" s="699"/>
      <c r="K1" s="699"/>
      <c r="L1" s="699"/>
      <c r="M1" s="699"/>
      <c r="N1" s="699"/>
      <c r="O1" s="699"/>
      <c r="P1" s="699"/>
      <c r="Q1" s="699"/>
      <c r="R1" s="699"/>
    </row>
    <row r="2" spans="1:31" ht="31.5" customHeight="1" x14ac:dyDescent="0.35">
      <c r="A2" s="772" t="s">
        <v>86</v>
      </c>
      <c r="B2" s="772"/>
      <c r="C2" s="772"/>
      <c r="D2" s="772"/>
      <c r="E2" s="772"/>
      <c r="F2" s="772"/>
      <c r="G2" s="772"/>
      <c r="H2" s="772"/>
      <c r="I2" s="772"/>
      <c r="J2" s="772"/>
      <c r="K2" s="772"/>
      <c r="L2" s="772"/>
      <c r="M2" s="772"/>
      <c r="N2" s="772"/>
      <c r="O2" s="772"/>
      <c r="P2" s="772"/>
      <c r="Q2" s="772"/>
      <c r="R2" s="772"/>
      <c r="S2" s="772"/>
      <c r="T2" s="772"/>
      <c r="U2" s="772"/>
      <c r="V2" s="772"/>
      <c r="W2" s="772"/>
      <c r="X2" s="772"/>
      <c r="Y2" s="772"/>
      <c r="Z2" s="772"/>
    </row>
    <row r="3" spans="1:31" ht="44.25" customHeight="1" x14ac:dyDescent="0.25">
      <c r="A3" s="676" t="s">
        <v>6</v>
      </c>
      <c r="B3" s="842" t="s">
        <v>7</v>
      </c>
      <c r="C3" s="685" t="s">
        <v>87</v>
      </c>
      <c r="D3" s="686"/>
      <c r="E3" s="686"/>
      <c r="F3" s="687"/>
      <c r="G3" s="673" t="s">
        <v>9</v>
      </c>
      <c r="H3" s="673"/>
      <c r="I3" s="673"/>
      <c r="J3" s="673"/>
      <c r="K3" s="673"/>
      <c r="L3" s="673"/>
      <c r="M3" s="673"/>
      <c r="N3" s="673"/>
      <c r="O3" s="673"/>
      <c r="P3" s="673"/>
      <c r="Q3" s="673"/>
      <c r="R3" s="673"/>
      <c r="S3" s="673"/>
      <c r="T3" s="673"/>
      <c r="U3" s="673"/>
      <c r="V3" s="673"/>
      <c r="W3" s="673"/>
      <c r="X3" s="673"/>
      <c r="Y3" s="673"/>
      <c r="Z3" s="673"/>
      <c r="AA3" s="691" t="s">
        <v>374</v>
      </c>
      <c r="AB3" s="691"/>
    </row>
    <row r="4" spans="1:31" ht="44.25" customHeight="1" x14ac:dyDescent="0.25">
      <c r="A4" s="677"/>
      <c r="B4" s="843"/>
      <c r="C4" s="688"/>
      <c r="D4" s="689"/>
      <c r="E4" s="689"/>
      <c r="F4" s="690"/>
      <c r="G4" s="673" t="s">
        <v>11</v>
      </c>
      <c r="H4" s="673"/>
      <c r="I4" s="673"/>
      <c r="J4" s="673"/>
      <c r="K4" s="673" t="s">
        <v>12</v>
      </c>
      <c r="L4" s="673"/>
      <c r="M4" s="673"/>
      <c r="N4" s="673"/>
      <c r="O4" s="673" t="s">
        <v>13</v>
      </c>
      <c r="P4" s="673"/>
      <c r="Q4" s="673"/>
      <c r="R4" s="673"/>
      <c r="S4" s="1083" t="s">
        <v>14</v>
      </c>
      <c r="T4" s="1083"/>
      <c r="U4" s="1083"/>
      <c r="V4" s="1083"/>
      <c r="W4" s="673" t="s">
        <v>15</v>
      </c>
      <c r="X4" s="673"/>
      <c r="Y4" s="673"/>
      <c r="Z4" s="673"/>
      <c r="AA4" s="691"/>
      <c r="AB4" s="691"/>
    </row>
    <row r="5" spans="1:31" ht="75.75" customHeight="1" x14ac:dyDescent="0.25">
      <c r="A5" s="678"/>
      <c r="B5" s="844"/>
      <c r="C5" s="5" t="s">
        <v>16</v>
      </c>
      <c r="D5" s="5" t="s">
        <v>17</v>
      </c>
      <c r="E5" s="5" t="s">
        <v>90</v>
      </c>
      <c r="F5" s="5" t="s">
        <v>91</v>
      </c>
      <c r="G5" s="5" t="s">
        <v>16</v>
      </c>
      <c r="H5" s="5" t="s">
        <v>17</v>
      </c>
      <c r="I5" s="5" t="s">
        <v>20</v>
      </c>
      <c r="J5" s="5" t="s">
        <v>21</v>
      </c>
      <c r="K5" s="5" t="s">
        <v>16</v>
      </c>
      <c r="L5" s="5" t="s">
        <v>17</v>
      </c>
      <c r="M5" s="5" t="s">
        <v>20</v>
      </c>
      <c r="N5" s="5" t="s">
        <v>21</v>
      </c>
      <c r="O5" s="5" t="s">
        <v>16</v>
      </c>
      <c r="P5" s="5" t="s">
        <v>17</v>
      </c>
      <c r="Q5" s="5" t="s">
        <v>20</v>
      </c>
      <c r="R5" s="5" t="s">
        <v>21</v>
      </c>
      <c r="S5" s="5" t="s">
        <v>16</v>
      </c>
      <c r="T5" s="5" t="s">
        <v>17</v>
      </c>
      <c r="U5" s="5" t="s">
        <v>20</v>
      </c>
      <c r="V5" s="5" t="s">
        <v>21</v>
      </c>
      <c r="W5" s="5" t="s">
        <v>16</v>
      </c>
      <c r="X5" s="5" t="s">
        <v>17</v>
      </c>
      <c r="Y5" s="5" t="s">
        <v>20</v>
      </c>
      <c r="Z5" s="5" t="s">
        <v>21</v>
      </c>
      <c r="AA5" s="691"/>
      <c r="AB5" s="691"/>
      <c r="AC5" s="116"/>
      <c r="AD5" s="116"/>
      <c r="AE5" s="116"/>
    </row>
    <row r="6" spans="1:31" ht="55.5" customHeight="1" x14ac:dyDescent="0.25">
      <c r="A6" s="9" t="s">
        <v>22</v>
      </c>
      <c r="B6" s="528" t="s">
        <v>198</v>
      </c>
      <c r="C6" s="9">
        <v>0</v>
      </c>
      <c r="D6" s="9">
        <v>4000</v>
      </c>
      <c r="E6" s="9">
        <v>0</v>
      </c>
      <c r="F6" s="9">
        <v>4000</v>
      </c>
      <c r="G6" s="9">
        <v>4000</v>
      </c>
      <c r="H6" s="9">
        <v>8000</v>
      </c>
      <c r="I6" s="9">
        <v>4000</v>
      </c>
      <c r="J6" s="9">
        <v>8000</v>
      </c>
      <c r="K6" s="9">
        <v>5000</v>
      </c>
      <c r="L6" s="9">
        <v>8500</v>
      </c>
      <c r="M6" s="9">
        <v>5000</v>
      </c>
      <c r="N6" s="9">
        <v>9000</v>
      </c>
      <c r="O6" s="9">
        <v>6000</v>
      </c>
      <c r="P6" s="9">
        <v>9000</v>
      </c>
      <c r="Q6" s="9">
        <v>6000</v>
      </c>
      <c r="R6" s="9">
        <v>9000</v>
      </c>
      <c r="S6" s="9">
        <v>15000</v>
      </c>
      <c r="T6" s="9">
        <v>18000</v>
      </c>
      <c r="U6" s="9">
        <v>7000</v>
      </c>
      <c r="V6" s="9">
        <v>9000</v>
      </c>
      <c r="W6" s="9">
        <v>7000</v>
      </c>
      <c r="X6" s="9">
        <v>9000</v>
      </c>
      <c r="Y6" s="9">
        <v>7000</v>
      </c>
      <c r="Z6" s="9">
        <v>9000</v>
      </c>
      <c r="AA6" s="1084" t="s">
        <v>705</v>
      </c>
      <c r="AB6" s="1084"/>
      <c r="AC6" s="12"/>
    </row>
    <row r="7" spans="1:31" ht="51" x14ac:dyDescent="0.25">
      <c r="A7" s="9" t="s">
        <v>72</v>
      </c>
      <c r="B7" s="528" t="s">
        <v>199</v>
      </c>
      <c r="C7" s="9">
        <v>0</v>
      </c>
      <c r="D7" s="9">
        <v>7000</v>
      </c>
      <c r="E7" s="9">
        <v>0</v>
      </c>
      <c r="F7" s="9">
        <v>200</v>
      </c>
      <c r="G7" s="9">
        <v>6000</v>
      </c>
      <c r="H7" s="9">
        <v>9000</v>
      </c>
      <c r="I7" s="117">
        <v>219</v>
      </c>
      <c r="J7" s="117">
        <v>222</v>
      </c>
      <c r="K7" s="9">
        <v>8000</v>
      </c>
      <c r="L7" s="9">
        <v>11000</v>
      </c>
      <c r="M7" s="117">
        <v>246</v>
      </c>
      <c r="N7" s="117">
        <v>246</v>
      </c>
      <c r="O7" s="9">
        <v>10000</v>
      </c>
      <c r="P7" s="9">
        <v>12000</v>
      </c>
      <c r="Q7" s="117">
        <v>368</v>
      </c>
      <c r="R7" s="117">
        <v>398</v>
      </c>
      <c r="S7" s="9">
        <v>20000</v>
      </c>
      <c r="T7" s="9">
        <v>38000</v>
      </c>
      <c r="U7" s="117">
        <v>450</v>
      </c>
      <c r="V7" s="117">
        <v>450</v>
      </c>
      <c r="W7" s="9">
        <v>11000</v>
      </c>
      <c r="X7" s="9">
        <v>12000</v>
      </c>
      <c r="Y7" s="117">
        <v>245</v>
      </c>
      <c r="Z7" s="117">
        <v>248</v>
      </c>
      <c r="AA7" s="909" t="s">
        <v>706</v>
      </c>
      <c r="AB7" s="909"/>
      <c r="AC7" s="12"/>
    </row>
    <row r="9" spans="1:31" ht="23.25" x14ac:dyDescent="0.35">
      <c r="A9" s="772" t="s">
        <v>80</v>
      </c>
      <c r="B9" s="772"/>
      <c r="C9" s="772"/>
      <c r="D9" s="772"/>
      <c r="E9" s="772"/>
      <c r="F9" s="772"/>
      <c r="G9" s="772"/>
      <c r="H9" s="772"/>
      <c r="I9" s="772"/>
      <c r="J9" s="772"/>
      <c r="K9" s="772"/>
      <c r="L9" s="772"/>
      <c r="M9" s="772"/>
      <c r="N9" s="772"/>
      <c r="O9" s="772"/>
      <c r="P9" s="772"/>
      <c r="Q9" s="772"/>
      <c r="R9" s="772"/>
      <c r="S9" s="772"/>
      <c r="T9" s="772"/>
      <c r="U9" s="772"/>
      <c r="V9" s="772"/>
      <c r="W9" s="772"/>
      <c r="X9" s="772"/>
      <c r="Y9" s="772"/>
      <c r="Z9" s="772"/>
    </row>
    <row r="10" spans="1:31" ht="45.75" customHeight="1" x14ac:dyDescent="0.25">
      <c r="A10" s="676" t="s">
        <v>6</v>
      </c>
      <c r="B10" s="842" t="s">
        <v>31</v>
      </c>
      <c r="C10" s="685" t="s">
        <v>95</v>
      </c>
      <c r="D10" s="686"/>
      <c r="E10" s="686"/>
      <c r="F10" s="687"/>
      <c r="G10" s="673" t="s">
        <v>33</v>
      </c>
      <c r="H10" s="673"/>
      <c r="I10" s="673"/>
      <c r="J10" s="673"/>
      <c r="K10" s="673"/>
      <c r="L10" s="673"/>
      <c r="M10" s="673"/>
      <c r="N10" s="673"/>
      <c r="O10" s="673"/>
      <c r="P10" s="673"/>
      <c r="Q10" s="673"/>
      <c r="R10" s="673"/>
      <c r="S10" s="673"/>
      <c r="T10" s="673"/>
      <c r="U10" s="673"/>
      <c r="V10" s="673"/>
      <c r="W10" s="673"/>
      <c r="X10" s="673"/>
      <c r="Y10" s="673"/>
      <c r="Z10" s="673"/>
      <c r="AA10" s="691" t="s">
        <v>374</v>
      </c>
      <c r="AB10" s="691"/>
    </row>
    <row r="11" spans="1:31" ht="45" customHeight="1" x14ac:dyDescent="0.25">
      <c r="A11" s="677"/>
      <c r="B11" s="843"/>
      <c r="C11" s="688"/>
      <c r="D11" s="689"/>
      <c r="E11" s="689"/>
      <c r="F11" s="690"/>
      <c r="G11" s="673" t="s">
        <v>200</v>
      </c>
      <c r="H11" s="673"/>
      <c r="I11" s="673"/>
      <c r="J11" s="673"/>
      <c r="K11" s="673" t="s">
        <v>201</v>
      </c>
      <c r="L11" s="673"/>
      <c r="M11" s="673"/>
      <c r="N11" s="673"/>
      <c r="O11" s="673" t="s">
        <v>202</v>
      </c>
      <c r="P11" s="673"/>
      <c r="Q11" s="673"/>
      <c r="R11" s="673"/>
      <c r="S11" s="1083" t="s">
        <v>203</v>
      </c>
      <c r="T11" s="1083"/>
      <c r="U11" s="1083"/>
      <c r="V11" s="1083"/>
      <c r="W11" s="673" t="s">
        <v>204</v>
      </c>
      <c r="X11" s="673"/>
      <c r="Y11" s="673"/>
      <c r="Z11" s="673"/>
      <c r="AA11" s="691"/>
      <c r="AB11" s="691"/>
    </row>
    <row r="12" spans="1:31" ht="78.75" customHeight="1" x14ac:dyDescent="0.25">
      <c r="A12" s="678"/>
      <c r="B12" s="844"/>
      <c r="C12" s="5" t="s">
        <v>98</v>
      </c>
      <c r="D12" s="5" t="s">
        <v>35</v>
      </c>
      <c r="E12" s="5" t="s">
        <v>36</v>
      </c>
      <c r="F12" s="5" t="s">
        <v>91</v>
      </c>
      <c r="G12" s="5" t="s">
        <v>37</v>
      </c>
      <c r="H12" s="5" t="s">
        <v>35</v>
      </c>
      <c r="I12" s="5" t="s">
        <v>36</v>
      </c>
      <c r="J12" s="5" t="s">
        <v>21</v>
      </c>
      <c r="K12" s="5" t="s">
        <v>37</v>
      </c>
      <c r="L12" s="5" t="s">
        <v>35</v>
      </c>
      <c r="M12" s="5" t="s">
        <v>36</v>
      </c>
      <c r="N12" s="5" t="s">
        <v>21</v>
      </c>
      <c r="O12" s="5" t="s">
        <v>37</v>
      </c>
      <c r="P12" s="5" t="s">
        <v>35</v>
      </c>
      <c r="Q12" s="5" t="s">
        <v>36</v>
      </c>
      <c r="R12" s="5" t="s">
        <v>21</v>
      </c>
      <c r="S12" s="5" t="s">
        <v>37</v>
      </c>
      <c r="T12" s="5" t="s">
        <v>35</v>
      </c>
      <c r="U12" s="5" t="s">
        <v>36</v>
      </c>
      <c r="V12" s="5" t="s">
        <v>21</v>
      </c>
      <c r="W12" s="5" t="s">
        <v>37</v>
      </c>
      <c r="X12" s="5" t="s">
        <v>35</v>
      </c>
      <c r="Y12" s="5" t="s">
        <v>36</v>
      </c>
      <c r="Z12" s="5" t="s">
        <v>21</v>
      </c>
      <c r="AA12" s="691"/>
      <c r="AB12" s="691"/>
    </row>
    <row r="13" spans="1:31" ht="33" customHeight="1" x14ac:dyDescent="0.25">
      <c r="A13" s="9" t="s">
        <v>22</v>
      </c>
      <c r="B13" s="9" t="s">
        <v>205</v>
      </c>
      <c r="C13" s="9"/>
      <c r="D13" s="9"/>
      <c r="E13" s="9"/>
      <c r="F13" s="9"/>
      <c r="G13" s="9"/>
      <c r="H13" s="9"/>
      <c r="I13" s="9"/>
      <c r="J13" s="9"/>
      <c r="K13" s="9"/>
      <c r="L13" s="9"/>
      <c r="M13" s="9"/>
      <c r="N13" s="9"/>
      <c r="O13" s="9"/>
      <c r="P13" s="9"/>
      <c r="Q13" s="9"/>
      <c r="R13" s="9"/>
      <c r="S13" s="9"/>
      <c r="T13" s="9"/>
      <c r="U13" s="9"/>
      <c r="V13" s="9"/>
      <c r="W13" s="9"/>
      <c r="X13" s="9"/>
      <c r="Y13" s="9"/>
      <c r="Z13" s="9"/>
      <c r="AA13" s="1086"/>
      <c r="AB13" s="1086"/>
    </row>
    <row r="14" spans="1:31" ht="62.25" customHeight="1" x14ac:dyDescent="0.25">
      <c r="A14" s="9" t="s">
        <v>39</v>
      </c>
      <c r="B14" s="9" t="s">
        <v>206</v>
      </c>
      <c r="C14" s="9">
        <v>0</v>
      </c>
      <c r="D14" s="9">
        <v>15000</v>
      </c>
      <c r="E14" s="9">
        <v>0</v>
      </c>
      <c r="F14" s="9">
        <v>200</v>
      </c>
      <c r="G14" s="117">
        <f>G20</f>
        <v>85828</v>
      </c>
      <c r="H14" s="117">
        <f>H20</f>
        <v>85828</v>
      </c>
      <c r="I14" s="117">
        <v>219</v>
      </c>
      <c r="J14" s="117">
        <v>222</v>
      </c>
      <c r="K14" s="117">
        <f>K20</f>
        <v>1027</v>
      </c>
      <c r="L14" s="117">
        <f>L20</f>
        <v>1027</v>
      </c>
      <c r="M14" s="117">
        <v>246</v>
      </c>
      <c r="N14" s="117">
        <v>246</v>
      </c>
      <c r="O14" s="117">
        <f>O20</f>
        <v>17670</v>
      </c>
      <c r="P14" s="117">
        <f>P20</f>
        <v>17670</v>
      </c>
      <c r="Q14" s="117">
        <v>368</v>
      </c>
      <c r="R14" s="117">
        <v>398</v>
      </c>
      <c r="S14" s="117">
        <f>S20</f>
        <v>74536</v>
      </c>
      <c r="T14" s="117">
        <f>T20</f>
        <v>74536</v>
      </c>
      <c r="U14" s="117">
        <v>450</v>
      </c>
      <c r="V14" s="117">
        <v>450</v>
      </c>
      <c r="W14" s="117">
        <f>W20</f>
        <v>2450</v>
      </c>
      <c r="X14" s="117">
        <f>X20</f>
        <v>2480</v>
      </c>
      <c r="Y14" s="117">
        <v>245</v>
      </c>
      <c r="Z14" s="117">
        <v>248</v>
      </c>
      <c r="AA14" s="909" t="s">
        <v>707</v>
      </c>
      <c r="AB14" s="909"/>
    </row>
    <row r="15" spans="1:31" ht="51" x14ac:dyDescent="0.25">
      <c r="A15" s="9" t="s">
        <v>207</v>
      </c>
      <c r="B15" s="9" t="s">
        <v>208</v>
      </c>
      <c r="C15" s="9">
        <v>0</v>
      </c>
      <c r="D15" s="9">
        <v>30</v>
      </c>
      <c r="E15" s="9">
        <v>0</v>
      </c>
      <c r="F15" s="9">
        <v>200</v>
      </c>
      <c r="G15" s="117">
        <v>2631</v>
      </c>
      <c r="H15" s="117">
        <v>2631</v>
      </c>
      <c r="I15" s="9">
        <v>3</v>
      </c>
      <c r="J15" s="9">
        <v>3</v>
      </c>
      <c r="K15" s="9">
        <v>1</v>
      </c>
      <c r="L15" s="9">
        <v>1</v>
      </c>
      <c r="M15" s="9">
        <v>6</v>
      </c>
      <c r="N15" s="9">
        <v>3</v>
      </c>
      <c r="O15" s="9">
        <v>372</v>
      </c>
      <c r="P15" s="9">
        <v>372</v>
      </c>
      <c r="Q15" s="117">
        <v>6</v>
      </c>
      <c r="R15" s="9">
        <v>6</v>
      </c>
      <c r="S15" s="9">
        <v>112</v>
      </c>
      <c r="T15" s="9">
        <v>112</v>
      </c>
      <c r="U15" s="9">
        <v>9</v>
      </c>
      <c r="V15" s="9">
        <v>9</v>
      </c>
      <c r="W15" s="9">
        <v>30</v>
      </c>
      <c r="X15" s="9">
        <v>30</v>
      </c>
      <c r="Y15" s="9">
        <v>3</v>
      </c>
      <c r="Z15" s="9">
        <v>3</v>
      </c>
      <c r="AA15" s="909" t="s">
        <v>708</v>
      </c>
      <c r="AB15" s="909"/>
    </row>
    <row r="16" spans="1:31" ht="38.25" x14ac:dyDescent="0.25">
      <c r="A16" s="9" t="s">
        <v>209</v>
      </c>
      <c r="B16" s="9" t="s">
        <v>210</v>
      </c>
      <c r="C16" s="9">
        <v>0</v>
      </c>
      <c r="D16" s="9">
        <v>50</v>
      </c>
      <c r="E16" s="9">
        <v>0</v>
      </c>
      <c r="F16" s="9">
        <v>200</v>
      </c>
      <c r="G16" s="117">
        <v>2985</v>
      </c>
      <c r="H16" s="117">
        <v>2985</v>
      </c>
      <c r="I16" s="9">
        <v>3</v>
      </c>
      <c r="J16" s="9">
        <v>3</v>
      </c>
      <c r="K16" s="9">
        <v>58</v>
      </c>
      <c r="L16" s="9">
        <v>58</v>
      </c>
      <c r="M16" s="9">
        <v>6</v>
      </c>
      <c r="N16" s="9">
        <v>3</v>
      </c>
      <c r="O16" s="9">
        <v>61</v>
      </c>
      <c r="P16" s="9">
        <v>61</v>
      </c>
      <c r="Q16" s="117">
        <v>6</v>
      </c>
      <c r="R16" s="9">
        <v>6</v>
      </c>
      <c r="S16" s="9">
        <v>46</v>
      </c>
      <c r="T16" s="9">
        <v>46</v>
      </c>
      <c r="U16" s="9">
        <v>9</v>
      </c>
      <c r="V16" s="9">
        <v>9</v>
      </c>
      <c r="W16" s="9">
        <v>50</v>
      </c>
      <c r="X16" s="9">
        <v>50</v>
      </c>
      <c r="Y16" s="9">
        <v>3</v>
      </c>
      <c r="Z16" s="9">
        <v>3</v>
      </c>
      <c r="AA16" s="909" t="s">
        <v>709</v>
      </c>
      <c r="AB16" s="909"/>
    </row>
    <row r="17" spans="1:28" ht="38.25" x14ac:dyDescent="0.25">
      <c r="A17" s="9" t="s">
        <v>211</v>
      </c>
      <c r="B17" s="9" t="s">
        <v>212</v>
      </c>
      <c r="C17" s="9">
        <v>0</v>
      </c>
      <c r="D17" s="73">
        <v>1000</v>
      </c>
      <c r="E17" s="9">
        <v>0</v>
      </c>
      <c r="F17" s="9">
        <v>200</v>
      </c>
      <c r="G17" s="118">
        <v>66046</v>
      </c>
      <c r="H17" s="118">
        <v>66046</v>
      </c>
      <c r="I17" s="117">
        <v>219</v>
      </c>
      <c r="J17" s="117">
        <v>222</v>
      </c>
      <c r="K17" s="118">
        <v>127</v>
      </c>
      <c r="L17" s="118">
        <v>127</v>
      </c>
      <c r="M17" s="117">
        <v>246</v>
      </c>
      <c r="N17" s="117">
        <v>246</v>
      </c>
      <c r="O17" s="117">
        <v>15837</v>
      </c>
      <c r="P17" s="117">
        <v>15837</v>
      </c>
      <c r="Q17" s="117">
        <v>368</v>
      </c>
      <c r="R17" s="117">
        <v>238</v>
      </c>
      <c r="S17" s="117">
        <v>71319</v>
      </c>
      <c r="T17" s="117">
        <v>71319</v>
      </c>
      <c r="U17" s="117">
        <v>450</v>
      </c>
      <c r="V17" s="117">
        <v>450</v>
      </c>
      <c r="W17" s="117">
        <v>2000</v>
      </c>
      <c r="X17" s="117">
        <v>2000</v>
      </c>
      <c r="Y17" s="117">
        <v>245</v>
      </c>
      <c r="Z17" s="117">
        <v>248</v>
      </c>
      <c r="AA17" s="909" t="s">
        <v>710</v>
      </c>
      <c r="AB17" s="909"/>
    </row>
    <row r="18" spans="1:28" ht="51" x14ac:dyDescent="0.25">
      <c r="A18" s="119" t="s">
        <v>213</v>
      </c>
      <c r="B18" s="9" t="s">
        <v>214</v>
      </c>
      <c r="C18" s="9">
        <v>0</v>
      </c>
      <c r="D18" s="9">
        <v>200</v>
      </c>
      <c r="E18" s="9">
        <v>0</v>
      </c>
      <c r="F18" s="9">
        <v>200</v>
      </c>
      <c r="G18" s="118">
        <v>8881</v>
      </c>
      <c r="H18" s="118">
        <v>8881</v>
      </c>
      <c r="I18" s="117">
        <v>219</v>
      </c>
      <c r="J18" s="117">
        <v>222</v>
      </c>
      <c r="K18" s="34">
        <v>683</v>
      </c>
      <c r="L18" s="9">
        <v>683</v>
      </c>
      <c r="M18" s="117">
        <v>246</v>
      </c>
      <c r="N18" s="117">
        <v>246</v>
      </c>
      <c r="O18" s="9">
        <v>965</v>
      </c>
      <c r="P18" s="9">
        <v>965</v>
      </c>
      <c r="Q18" s="117">
        <v>368</v>
      </c>
      <c r="R18" s="117">
        <v>238</v>
      </c>
      <c r="S18" s="9">
        <v>2034</v>
      </c>
      <c r="T18" s="9">
        <v>2034</v>
      </c>
      <c r="U18" s="117">
        <v>450</v>
      </c>
      <c r="V18" s="117">
        <v>450</v>
      </c>
      <c r="W18" s="9">
        <v>240</v>
      </c>
      <c r="X18" s="9">
        <v>250</v>
      </c>
      <c r="Y18" s="117">
        <v>245</v>
      </c>
      <c r="Z18" s="117">
        <v>248</v>
      </c>
      <c r="AA18" s="909" t="s">
        <v>712</v>
      </c>
      <c r="AB18" s="909"/>
    </row>
    <row r="19" spans="1:28" ht="34.5" customHeight="1" x14ac:dyDescent="0.25">
      <c r="A19" s="9" t="s">
        <v>215</v>
      </c>
      <c r="B19" s="9" t="s">
        <v>216</v>
      </c>
      <c r="C19" s="9">
        <v>0</v>
      </c>
      <c r="D19" s="9">
        <v>100</v>
      </c>
      <c r="E19" s="9">
        <v>0</v>
      </c>
      <c r="F19" s="9">
        <v>200</v>
      </c>
      <c r="G19" s="117">
        <v>5285</v>
      </c>
      <c r="H19" s="117">
        <v>5285</v>
      </c>
      <c r="I19" s="117">
        <v>219</v>
      </c>
      <c r="J19" s="117">
        <v>222</v>
      </c>
      <c r="K19" s="9">
        <v>158</v>
      </c>
      <c r="L19" s="9">
        <v>158</v>
      </c>
      <c r="M19" s="117">
        <v>246</v>
      </c>
      <c r="N19" s="117">
        <v>246</v>
      </c>
      <c r="O19" s="9">
        <v>435</v>
      </c>
      <c r="P19" s="9">
        <v>435</v>
      </c>
      <c r="Q19" s="117">
        <v>368</v>
      </c>
      <c r="R19" s="117">
        <v>238</v>
      </c>
      <c r="S19" s="9">
        <v>1025</v>
      </c>
      <c r="T19" s="9">
        <v>1025</v>
      </c>
      <c r="U19" s="117">
        <v>450</v>
      </c>
      <c r="V19" s="117">
        <v>450</v>
      </c>
      <c r="W19" s="9">
        <v>130</v>
      </c>
      <c r="X19" s="9">
        <v>150</v>
      </c>
      <c r="Y19" s="117">
        <v>245</v>
      </c>
      <c r="Z19" s="117">
        <v>248</v>
      </c>
      <c r="AA19" s="909" t="s">
        <v>711</v>
      </c>
      <c r="AB19" s="909"/>
    </row>
    <row r="20" spans="1:28" ht="38.25" customHeight="1" x14ac:dyDescent="0.25">
      <c r="A20" s="9" t="s">
        <v>41</v>
      </c>
      <c r="B20" s="9" t="s">
        <v>217</v>
      </c>
      <c r="C20" s="9">
        <v>0</v>
      </c>
      <c r="D20" s="9">
        <v>15000</v>
      </c>
      <c r="E20" s="9">
        <v>0</v>
      </c>
      <c r="F20" s="9">
        <v>200</v>
      </c>
      <c r="G20" s="117">
        <f>SUM(G15:G19)</f>
        <v>85828</v>
      </c>
      <c r="H20" s="117">
        <f>SUM(H15:H19)</f>
        <v>85828</v>
      </c>
      <c r="I20" s="117">
        <v>219</v>
      </c>
      <c r="J20" s="117">
        <v>222</v>
      </c>
      <c r="K20" s="117">
        <f>SUM(K15:K19)</f>
        <v>1027</v>
      </c>
      <c r="L20" s="117">
        <f>SUM(L15:L19)</f>
        <v>1027</v>
      </c>
      <c r="M20" s="117">
        <v>246</v>
      </c>
      <c r="N20" s="117">
        <v>246</v>
      </c>
      <c r="O20" s="117">
        <f>SUM(O15:O19)</f>
        <v>17670</v>
      </c>
      <c r="P20" s="117">
        <f>SUM(P15:P19)</f>
        <v>17670</v>
      </c>
      <c r="Q20" s="117">
        <v>368</v>
      </c>
      <c r="R20" s="117">
        <v>238</v>
      </c>
      <c r="S20" s="117">
        <f>SUM(S15:S19)</f>
        <v>74536</v>
      </c>
      <c r="T20" s="117">
        <f>SUM(T15:T19)</f>
        <v>74536</v>
      </c>
      <c r="U20" s="117">
        <v>450</v>
      </c>
      <c r="V20" s="117">
        <v>450</v>
      </c>
      <c r="W20" s="117">
        <f>SUM(W15:W19)</f>
        <v>2450</v>
      </c>
      <c r="X20" s="117">
        <f>SUM(X15:X19)</f>
        <v>2480</v>
      </c>
      <c r="Y20" s="117">
        <v>245</v>
      </c>
      <c r="Z20" s="117">
        <v>248</v>
      </c>
      <c r="AA20" s="1085"/>
      <c r="AB20" s="1085"/>
    </row>
    <row r="22" spans="1:28" x14ac:dyDescent="0.25">
      <c r="A22" s="12"/>
      <c r="B22" s="12" t="s">
        <v>43</v>
      </c>
    </row>
    <row r="24" spans="1:28" ht="31.5" customHeight="1" x14ac:dyDescent="0.25">
      <c r="A24" s="14" t="s">
        <v>44</v>
      </c>
      <c r="B24" s="668" t="s">
        <v>45</v>
      </c>
      <c r="C24" s="668"/>
      <c r="D24" s="668"/>
      <c r="E24" s="668"/>
      <c r="F24" s="668"/>
      <c r="G24" s="668"/>
      <c r="H24" s="668"/>
      <c r="I24" s="668"/>
      <c r="J24" s="668"/>
      <c r="K24" s="668"/>
      <c r="L24" s="668"/>
      <c r="M24" s="668"/>
      <c r="N24" s="668"/>
      <c r="O24" s="668"/>
      <c r="P24" s="668"/>
      <c r="Q24" s="668"/>
      <c r="R24" s="668"/>
    </row>
    <row r="25" spans="1:28" ht="31.5" customHeight="1" x14ac:dyDescent="0.25">
      <c r="A25" s="14" t="s">
        <v>46</v>
      </c>
      <c r="B25" s="668" t="s">
        <v>47</v>
      </c>
      <c r="C25" s="668"/>
      <c r="D25" s="668"/>
      <c r="E25" s="668"/>
      <c r="F25" s="668"/>
      <c r="G25" s="668"/>
      <c r="H25" s="668"/>
      <c r="I25" s="668"/>
      <c r="J25" s="668"/>
      <c r="K25" s="668"/>
      <c r="L25" s="668"/>
      <c r="M25" s="668"/>
      <c r="N25" s="668"/>
      <c r="O25" s="668"/>
      <c r="P25" s="668"/>
      <c r="Q25" s="668"/>
      <c r="R25" s="668"/>
    </row>
    <row r="26" spans="1:28" ht="31.5" customHeight="1" x14ac:dyDescent="0.25">
      <c r="B26" s="668" t="s">
        <v>99</v>
      </c>
      <c r="C26" s="668"/>
      <c r="D26" s="668"/>
      <c r="E26" s="668"/>
      <c r="F26" s="668"/>
      <c r="G26" s="668"/>
      <c r="H26" s="668"/>
      <c r="I26" s="668"/>
      <c r="J26" s="668"/>
      <c r="K26" s="668"/>
      <c r="L26" s="668"/>
      <c r="M26" s="668"/>
      <c r="N26" s="668"/>
      <c r="O26" s="668"/>
      <c r="P26" s="668"/>
      <c r="Q26" s="668"/>
      <c r="R26" s="668"/>
    </row>
    <row r="27" spans="1:28" ht="31.5" customHeight="1" x14ac:dyDescent="0.25">
      <c r="B27" s="668" t="s">
        <v>100</v>
      </c>
      <c r="C27" s="668"/>
      <c r="D27" s="668"/>
      <c r="E27" s="668"/>
      <c r="F27" s="668"/>
      <c r="G27" s="668"/>
      <c r="H27" s="668"/>
      <c r="I27" s="668"/>
      <c r="J27" s="668"/>
      <c r="K27" s="668"/>
      <c r="L27" s="668"/>
      <c r="M27" s="668"/>
      <c r="N27" s="668"/>
      <c r="O27" s="668"/>
      <c r="P27" s="668"/>
      <c r="Q27" s="668"/>
      <c r="R27" s="668"/>
    </row>
    <row r="28" spans="1:28" ht="31.5" customHeight="1" x14ac:dyDescent="0.25">
      <c r="B28" s="668" t="s">
        <v>101</v>
      </c>
      <c r="C28" s="668"/>
      <c r="D28" s="668"/>
      <c r="E28" s="668"/>
      <c r="F28" s="668"/>
      <c r="G28" s="668"/>
      <c r="H28" s="668"/>
      <c r="I28" s="668"/>
      <c r="J28" s="668"/>
      <c r="K28" s="668"/>
      <c r="L28" s="668"/>
      <c r="M28" s="668"/>
      <c r="N28" s="668"/>
      <c r="O28" s="668"/>
      <c r="P28" s="668"/>
      <c r="Q28" s="668"/>
      <c r="R28" s="668"/>
    </row>
    <row r="29" spans="1:28" ht="31.5" customHeight="1" x14ac:dyDescent="0.25">
      <c r="B29" s="668" t="s">
        <v>102</v>
      </c>
      <c r="C29" s="668"/>
      <c r="D29" s="668"/>
      <c r="E29" s="668"/>
      <c r="F29" s="668"/>
      <c r="G29" s="668"/>
      <c r="H29" s="668"/>
      <c r="I29" s="668"/>
      <c r="J29" s="668"/>
      <c r="K29" s="668"/>
      <c r="L29" s="668"/>
      <c r="M29" s="668"/>
      <c r="N29" s="668"/>
      <c r="O29" s="668"/>
      <c r="P29" s="668"/>
      <c r="Q29" s="668"/>
      <c r="R29" s="668"/>
    </row>
    <row r="30" spans="1:28" ht="73.5" customHeight="1" x14ac:dyDescent="0.25">
      <c r="B30" s="668" t="s">
        <v>103</v>
      </c>
      <c r="C30" s="668"/>
      <c r="D30" s="668"/>
      <c r="E30" s="668"/>
      <c r="F30" s="668"/>
      <c r="G30" s="668"/>
      <c r="H30" s="668"/>
      <c r="I30" s="668"/>
      <c r="J30" s="668"/>
      <c r="K30" s="668"/>
      <c r="L30" s="668"/>
      <c r="M30" s="668"/>
      <c r="N30" s="668"/>
      <c r="O30" s="668"/>
      <c r="P30" s="668"/>
      <c r="Q30" s="668"/>
      <c r="R30" s="668"/>
    </row>
    <row r="31" spans="1:28" ht="39" customHeight="1" x14ac:dyDescent="0.25">
      <c r="B31" s="668" t="s">
        <v>104</v>
      </c>
      <c r="C31" s="668"/>
      <c r="D31" s="668"/>
      <c r="E31" s="668"/>
      <c r="F31" s="668"/>
      <c r="G31" s="668"/>
      <c r="H31" s="668"/>
      <c r="I31" s="668"/>
      <c r="J31" s="668"/>
      <c r="K31" s="668"/>
      <c r="L31" s="668"/>
      <c r="M31" s="668"/>
      <c r="N31" s="668"/>
      <c r="O31" s="668"/>
      <c r="P31" s="668"/>
      <c r="Q31" s="668"/>
      <c r="R31" s="668"/>
    </row>
  </sheetData>
  <mergeCells count="42">
    <mergeCell ref="AA6:AB6"/>
    <mergeCell ref="AA3:AB5"/>
    <mergeCell ref="AA7:AB7"/>
    <mergeCell ref="B29:R29"/>
    <mergeCell ref="B30:R30"/>
    <mergeCell ref="A9:Z9"/>
    <mergeCell ref="A10:A12"/>
    <mergeCell ref="AA17:AB17"/>
    <mergeCell ref="AA18:AB18"/>
    <mergeCell ref="AA19:AB19"/>
    <mergeCell ref="AA20:AB20"/>
    <mergeCell ref="AA10:AB12"/>
    <mergeCell ref="AA13:AB13"/>
    <mergeCell ref="AA14:AB14"/>
    <mergeCell ref="AA15:AB15"/>
    <mergeCell ref="AA16:AB16"/>
    <mergeCell ref="B31:R31"/>
    <mergeCell ref="S11:V11"/>
    <mergeCell ref="B24:R24"/>
    <mergeCell ref="B25:R25"/>
    <mergeCell ref="B26:R26"/>
    <mergeCell ref="B27:R27"/>
    <mergeCell ref="B28:R28"/>
    <mergeCell ref="B10:B12"/>
    <mergeCell ref="C10:F11"/>
    <mergeCell ref="G10:Z10"/>
    <mergeCell ref="G11:J11"/>
    <mergeCell ref="K11:N11"/>
    <mergeCell ref="O11:R11"/>
    <mergeCell ref="W11:Z11"/>
    <mergeCell ref="A1:E1"/>
    <mergeCell ref="F1:R1"/>
    <mergeCell ref="A2:Z2"/>
    <mergeCell ref="A3:A5"/>
    <mergeCell ref="B3:B5"/>
    <mergeCell ref="C3:F4"/>
    <mergeCell ref="G3:Z3"/>
    <mergeCell ref="G4:J4"/>
    <mergeCell ref="K4:N4"/>
    <mergeCell ref="O4:R4"/>
    <mergeCell ref="S4:V4"/>
    <mergeCell ref="W4:Z4"/>
  </mergeCells>
  <pageMargins left="0.7" right="0.7" top="0.75" bottom="0.75" header="0.3" footer="0.3"/>
  <pageSetup paperSize="9" scale="28" orientation="portrait" verticalDpi="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topLeftCell="A19" zoomScale="60" zoomScaleNormal="100" workbookViewId="0">
      <selection activeCell="B53" sqref="B53:S53"/>
    </sheetView>
  </sheetViews>
  <sheetFormatPr defaultRowHeight="15" x14ac:dyDescent="0.25"/>
  <cols>
    <col min="2" max="2" width="27" customWidth="1"/>
    <col min="28" max="28" width="9.140625" style="31"/>
    <col min="29" max="29" width="54.42578125" style="31" customWidth="1"/>
  </cols>
  <sheetData>
    <row r="1" spans="1:29" x14ac:dyDescent="0.25">
      <c r="A1" s="120"/>
      <c r="B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row>
    <row r="2" spans="1:29" ht="45" customHeight="1" x14ac:dyDescent="0.3">
      <c r="A2" s="698" t="s">
        <v>1</v>
      </c>
      <c r="B2" s="698"/>
      <c r="C2" s="698"/>
      <c r="D2" s="698"/>
      <c r="E2" s="698"/>
      <c r="F2" s="698"/>
      <c r="G2" s="699" t="s">
        <v>775</v>
      </c>
      <c r="H2" s="699"/>
      <c r="I2" s="699"/>
      <c r="J2" s="699"/>
      <c r="K2" s="699"/>
      <c r="L2" s="699"/>
      <c r="M2" s="699"/>
      <c r="N2" s="699"/>
      <c r="O2" s="699"/>
      <c r="P2" s="699"/>
      <c r="Q2" s="699"/>
      <c r="R2" s="699"/>
      <c r="S2" s="699"/>
      <c r="T2" s="123"/>
      <c r="U2" s="123"/>
      <c r="V2" s="123"/>
      <c r="W2" s="123"/>
      <c r="X2" s="123"/>
      <c r="Y2" s="123"/>
      <c r="Z2" s="123"/>
      <c r="AA2" s="123"/>
      <c r="AB2" s="457"/>
      <c r="AC2" s="457"/>
    </row>
    <row r="3" spans="1:29" ht="18.75" x14ac:dyDescent="0.3">
      <c r="A3" s="575"/>
      <c r="B3" s="575"/>
      <c r="C3" s="575"/>
      <c r="D3" s="575"/>
      <c r="E3" s="575"/>
      <c r="F3" s="575"/>
      <c r="G3" s="129"/>
      <c r="H3" s="129"/>
      <c r="I3" s="129"/>
      <c r="J3" s="129"/>
      <c r="K3" s="129"/>
      <c r="L3" s="129"/>
      <c r="M3" s="129"/>
      <c r="N3" s="129"/>
      <c r="O3" s="129"/>
      <c r="P3" s="129"/>
      <c r="Q3" s="129"/>
      <c r="R3" s="129"/>
      <c r="S3" s="129"/>
      <c r="T3" s="123"/>
      <c r="U3" s="123"/>
      <c r="V3" s="123"/>
      <c r="W3" s="123"/>
      <c r="X3" s="123"/>
      <c r="Y3" s="123"/>
      <c r="Z3" s="123"/>
      <c r="AA3" s="123"/>
      <c r="AB3" s="457"/>
      <c r="AC3" s="457"/>
    </row>
    <row r="4" spans="1:29" ht="15.75" x14ac:dyDescent="0.25">
      <c r="A4" s="120"/>
      <c r="B4" s="120"/>
      <c r="C4" s="120"/>
      <c r="D4" s="120"/>
      <c r="E4" s="120"/>
      <c r="F4" s="120"/>
      <c r="G4" s="120"/>
      <c r="H4" s="120"/>
      <c r="I4" s="120"/>
      <c r="J4" s="120"/>
      <c r="K4" s="120"/>
      <c r="L4" s="700" t="s">
        <v>3</v>
      </c>
      <c r="M4" s="700"/>
      <c r="N4" s="700"/>
      <c r="O4" s="700"/>
      <c r="P4" s="700"/>
      <c r="Q4" s="700"/>
      <c r="R4" s="700"/>
      <c r="S4" s="700"/>
      <c r="T4" s="700"/>
      <c r="U4" s="700"/>
      <c r="V4" s="700"/>
      <c r="W4" s="130"/>
      <c r="X4" s="130"/>
      <c r="Y4" s="130"/>
      <c r="Z4" s="130"/>
      <c r="AA4" s="130"/>
    </row>
    <row r="5" spans="1:29" ht="18.75" x14ac:dyDescent="0.3">
      <c r="A5" s="575"/>
      <c r="B5" s="575"/>
      <c r="C5" s="575"/>
      <c r="D5" s="575"/>
      <c r="E5" s="575"/>
      <c r="F5" s="575"/>
      <c r="G5" s="129"/>
      <c r="H5" s="129"/>
      <c r="I5" s="129"/>
      <c r="J5" s="129"/>
      <c r="K5" s="129"/>
      <c r="L5" s="129"/>
      <c r="M5" s="129"/>
      <c r="N5" s="129"/>
      <c r="O5" s="129"/>
      <c r="P5" s="129"/>
      <c r="Q5" s="129"/>
      <c r="R5" s="129"/>
      <c r="S5" s="129"/>
      <c r="T5" s="123"/>
      <c r="U5" s="123"/>
      <c r="V5" s="123"/>
      <c r="W5" s="123"/>
      <c r="X5" s="123"/>
      <c r="Y5" s="123"/>
      <c r="Z5" s="123"/>
      <c r="AA5" s="123"/>
      <c r="AB5" s="457"/>
      <c r="AC5" s="457"/>
    </row>
    <row r="6" spans="1:29" ht="18.75" x14ac:dyDescent="0.25">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8.75" x14ac:dyDescent="0.3">
      <c r="A7" s="575"/>
      <c r="B7" s="575"/>
      <c r="C7" s="575"/>
      <c r="D7" s="575"/>
      <c r="E7" s="575"/>
      <c r="F7" s="575"/>
      <c r="G7" s="129"/>
      <c r="H7" s="129"/>
      <c r="I7" s="129"/>
      <c r="J7" s="129"/>
      <c r="K7" s="129"/>
      <c r="L7" s="129"/>
      <c r="M7" s="129"/>
      <c r="N7" s="129"/>
      <c r="O7" s="129"/>
      <c r="P7" s="129"/>
      <c r="Q7" s="129"/>
      <c r="R7" s="129"/>
      <c r="S7" s="129"/>
      <c r="T7" s="123"/>
      <c r="U7" s="123"/>
      <c r="V7" s="123"/>
      <c r="W7" s="123"/>
      <c r="X7" s="123"/>
      <c r="Y7" s="123"/>
      <c r="Z7" s="123"/>
      <c r="AA7" s="123"/>
      <c r="AB7" s="457"/>
      <c r="AC7" s="457"/>
    </row>
    <row r="8" spans="1:29" ht="15.75" x14ac:dyDescent="0.25">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850" t="s">
        <v>10</v>
      </c>
      <c r="AC9" s="850"/>
    </row>
    <row r="10" spans="1:29" ht="39"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850"/>
      <c r="AC10" s="850"/>
    </row>
    <row r="11" spans="1:29" ht="62.25" x14ac:dyDescent="0.25">
      <c r="A11" s="678"/>
      <c r="B11" s="683"/>
      <c r="C11" s="684"/>
      <c r="D11" s="579" t="s">
        <v>16</v>
      </c>
      <c r="E11" s="579" t="s">
        <v>17</v>
      </c>
      <c r="F11" s="579" t="s">
        <v>18</v>
      </c>
      <c r="G11" s="579" t="s">
        <v>19</v>
      </c>
      <c r="H11" s="579" t="s">
        <v>16</v>
      </c>
      <c r="I11" s="579" t="s">
        <v>17</v>
      </c>
      <c r="J11" s="579" t="s">
        <v>20</v>
      </c>
      <c r="K11" s="579" t="s">
        <v>21</v>
      </c>
      <c r="L11" s="579" t="s">
        <v>16</v>
      </c>
      <c r="M11" s="579" t="s">
        <v>17</v>
      </c>
      <c r="N11" s="579" t="s">
        <v>20</v>
      </c>
      <c r="O11" s="579" t="s">
        <v>21</v>
      </c>
      <c r="P11" s="579" t="s">
        <v>16</v>
      </c>
      <c r="Q11" s="579" t="s">
        <v>17</v>
      </c>
      <c r="R11" s="579" t="s">
        <v>20</v>
      </c>
      <c r="S11" s="579" t="s">
        <v>21</v>
      </c>
      <c r="T11" s="579" t="s">
        <v>16</v>
      </c>
      <c r="U11" s="579" t="s">
        <v>17</v>
      </c>
      <c r="V11" s="579" t="s">
        <v>20</v>
      </c>
      <c r="W11" s="579" t="s">
        <v>21</v>
      </c>
      <c r="X11" s="579" t="s">
        <v>16</v>
      </c>
      <c r="Y11" s="579" t="s">
        <v>17</v>
      </c>
      <c r="Z11" s="579" t="s">
        <v>20</v>
      </c>
      <c r="AA11" s="579" t="s">
        <v>21</v>
      </c>
      <c r="AB11" s="850"/>
      <c r="AC11" s="850"/>
    </row>
    <row r="12" spans="1:29" x14ac:dyDescent="0.25">
      <c r="A12" s="670" t="s">
        <v>22</v>
      </c>
      <c r="B12" s="861" t="s">
        <v>776</v>
      </c>
      <c r="C12" s="578" t="s">
        <v>24</v>
      </c>
      <c r="D12" s="586"/>
      <c r="E12" s="586"/>
      <c r="F12" s="586"/>
      <c r="G12" s="586"/>
      <c r="H12" s="592">
        <v>2850</v>
      </c>
      <c r="I12" s="592">
        <v>57000</v>
      </c>
      <c r="J12" s="592">
        <v>750</v>
      </c>
      <c r="K12" s="592">
        <v>14000</v>
      </c>
      <c r="L12" s="586">
        <v>5700</v>
      </c>
      <c r="M12" s="586">
        <v>57000</v>
      </c>
      <c r="N12" s="586">
        <v>1425</v>
      </c>
      <c r="O12" s="586">
        <v>14000</v>
      </c>
      <c r="P12" s="586">
        <v>8550</v>
      </c>
      <c r="Q12" s="586">
        <v>57000</v>
      </c>
      <c r="R12" s="586">
        <v>2150</v>
      </c>
      <c r="S12" s="586">
        <v>14000</v>
      </c>
      <c r="T12" s="586">
        <v>11400</v>
      </c>
      <c r="U12" s="586">
        <v>57000</v>
      </c>
      <c r="V12" s="586">
        <v>2850</v>
      </c>
      <c r="W12" s="586">
        <v>14000</v>
      </c>
      <c r="X12" s="586">
        <v>14250</v>
      </c>
      <c r="Y12" s="586">
        <v>57000</v>
      </c>
      <c r="Z12" s="586">
        <v>3600</v>
      </c>
      <c r="AA12" s="586">
        <v>14000</v>
      </c>
      <c r="AB12" s="1086"/>
      <c r="AC12" s="1086"/>
    </row>
    <row r="13" spans="1:29" ht="29.25" customHeight="1" x14ac:dyDescent="0.25">
      <c r="A13" s="671"/>
      <c r="B13" s="862"/>
      <c r="C13" s="578" t="s">
        <v>25</v>
      </c>
      <c r="D13" s="586">
        <v>0</v>
      </c>
      <c r="E13" s="586">
        <v>56235</v>
      </c>
      <c r="F13" s="586">
        <v>0</v>
      </c>
      <c r="G13" s="593">
        <v>14000</v>
      </c>
      <c r="H13" s="592" t="s">
        <v>777</v>
      </c>
      <c r="I13" s="592" t="s">
        <v>778</v>
      </c>
      <c r="J13" s="592">
        <v>3</v>
      </c>
      <c r="K13" s="592">
        <v>13057</v>
      </c>
      <c r="L13" s="586"/>
      <c r="M13" s="586"/>
      <c r="N13" s="586"/>
      <c r="O13" s="586"/>
      <c r="P13" s="586"/>
      <c r="Q13" s="586"/>
      <c r="R13" s="586"/>
      <c r="S13" s="586"/>
      <c r="T13" s="586"/>
      <c r="U13" s="586"/>
      <c r="V13" s="586"/>
      <c r="W13" s="586"/>
      <c r="X13" s="586"/>
      <c r="Y13" s="586"/>
      <c r="Z13" s="586"/>
      <c r="AA13" s="586"/>
      <c r="AB13" s="863" t="s">
        <v>779</v>
      </c>
      <c r="AC13" s="863"/>
    </row>
    <row r="14" spans="1:29" x14ac:dyDescent="0.25">
      <c r="A14" s="670" t="s">
        <v>28</v>
      </c>
      <c r="B14" s="861" t="s">
        <v>780</v>
      </c>
      <c r="C14" s="578" t="s">
        <v>24</v>
      </c>
      <c r="D14" s="586"/>
      <c r="E14" s="586"/>
      <c r="F14" s="586"/>
      <c r="G14" s="586"/>
      <c r="H14" s="594">
        <v>27.5</v>
      </c>
      <c r="I14" s="595">
        <v>550</v>
      </c>
      <c r="J14" s="594">
        <v>27.5</v>
      </c>
      <c r="K14" s="595">
        <v>550</v>
      </c>
      <c r="L14" s="586">
        <v>55</v>
      </c>
      <c r="M14" s="586">
        <v>550</v>
      </c>
      <c r="N14" s="586">
        <v>55</v>
      </c>
      <c r="O14" s="586">
        <v>550</v>
      </c>
      <c r="P14" s="586">
        <v>82.5</v>
      </c>
      <c r="Q14" s="586">
        <v>550</v>
      </c>
      <c r="R14" s="586">
        <v>82.5</v>
      </c>
      <c r="S14" s="586">
        <v>550</v>
      </c>
      <c r="T14" s="586">
        <v>110</v>
      </c>
      <c r="U14" s="586">
        <v>550</v>
      </c>
      <c r="V14" s="586">
        <v>110</v>
      </c>
      <c r="W14" s="586">
        <v>550</v>
      </c>
      <c r="X14" s="586">
        <v>137.5</v>
      </c>
      <c r="Y14" s="586">
        <v>550</v>
      </c>
      <c r="Z14" s="586">
        <v>137.5</v>
      </c>
      <c r="AA14" s="586">
        <v>550</v>
      </c>
      <c r="AB14" s="1087"/>
      <c r="AC14" s="1087"/>
    </row>
    <row r="15" spans="1:29" ht="27" customHeight="1" x14ac:dyDescent="0.25">
      <c r="A15" s="671"/>
      <c r="B15" s="862"/>
      <c r="C15" s="578" t="s">
        <v>25</v>
      </c>
      <c r="D15" s="586">
        <v>0</v>
      </c>
      <c r="E15" s="586">
        <v>520</v>
      </c>
      <c r="F15" s="586">
        <v>0</v>
      </c>
      <c r="G15" s="586">
        <v>520</v>
      </c>
      <c r="H15" s="596">
        <v>532</v>
      </c>
      <c r="I15" s="596">
        <v>1152</v>
      </c>
      <c r="J15" s="596">
        <v>57</v>
      </c>
      <c r="K15" s="596">
        <v>121</v>
      </c>
      <c r="L15" s="586"/>
      <c r="M15" s="586"/>
      <c r="N15" s="586"/>
      <c r="O15" s="586"/>
      <c r="P15" s="586"/>
      <c r="Q15" s="586"/>
      <c r="R15" s="586"/>
      <c r="S15" s="586"/>
      <c r="T15" s="586"/>
      <c r="U15" s="586"/>
      <c r="V15" s="586"/>
      <c r="W15" s="586"/>
      <c r="X15" s="586"/>
      <c r="Y15" s="586"/>
      <c r="Z15" s="586"/>
      <c r="AA15" s="586"/>
      <c r="AB15" s="1087"/>
      <c r="AC15" s="1087"/>
    </row>
    <row r="16" spans="1:29" x14ac:dyDescent="0.25">
      <c r="A16" s="670" t="s">
        <v>74</v>
      </c>
      <c r="B16" s="861" t="s">
        <v>781</v>
      </c>
      <c r="C16" s="578" t="s">
        <v>24</v>
      </c>
      <c r="D16" s="586"/>
      <c r="E16" s="586"/>
      <c r="F16" s="586"/>
      <c r="G16" s="586"/>
      <c r="H16" s="596">
        <v>30</v>
      </c>
      <c r="I16" s="596">
        <v>600</v>
      </c>
      <c r="J16" s="596">
        <v>30</v>
      </c>
      <c r="K16" s="596">
        <v>600</v>
      </c>
      <c r="L16" s="586">
        <v>60</v>
      </c>
      <c r="M16" s="586">
        <v>600</v>
      </c>
      <c r="N16" s="586">
        <v>60</v>
      </c>
      <c r="O16" s="586">
        <v>600</v>
      </c>
      <c r="P16" s="586">
        <v>90</v>
      </c>
      <c r="Q16" s="586">
        <v>600</v>
      </c>
      <c r="R16" s="586">
        <v>90</v>
      </c>
      <c r="S16" s="586">
        <v>600</v>
      </c>
      <c r="T16" s="586">
        <v>120</v>
      </c>
      <c r="U16" s="586">
        <v>600</v>
      </c>
      <c r="V16" s="586">
        <v>120</v>
      </c>
      <c r="W16" s="586">
        <v>600</v>
      </c>
      <c r="X16" s="586">
        <v>150</v>
      </c>
      <c r="Y16" s="586">
        <v>600</v>
      </c>
      <c r="Z16" s="586">
        <v>150</v>
      </c>
      <c r="AA16" s="586">
        <v>600</v>
      </c>
      <c r="AB16" s="1087"/>
      <c r="AC16" s="1087"/>
    </row>
    <row r="17" spans="1:29" ht="36" customHeight="1" x14ac:dyDescent="0.25">
      <c r="A17" s="671"/>
      <c r="B17" s="862"/>
      <c r="C17" s="578" t="s">
        <v>25</v>
      </c>
      <c r="D17" s="586">
        <v>0</v>
      </c>
      <c r="E17" s="586">
        <v>566</v>
      </c>
      <c r="F17" s="586">
        <v>0</v>
      </c>
      <c r="G17" s="586">
        <v>566</v>
      </c>
      <c r="H17" s="596">
        <v>2</v>
      </c>
      <c r="I17" s="596">
        <v>2</v>
      </c>
      <c r="J17" s="596">
        <v>2</v>
      </c>
      <c r="K17" s="596">
        <v>4000</v>
      </c>
      <c r="L17" s="586"/>
      <c r="M17" s="586"/>
      <c r="N17" s="586"/>
      <c r="O17" s="586"/>
      <c r="P17" s="586"/>
      <c r="Q17" s="586"/>
      <c r="R17" s="586"/>
      <c r="S17" s="586"/>
      <c r="T17" s="586"/>
      <c r="U17" s="586"/>
      <c r="V17" s="586"/>
      <c r="W17" s="586"/>
      <c r="X17" s="586"/>
      <c r="Y17" s="586"/>
      <c r="Z17" s="586"/>
      <c r="AA17" s="586"/>
      <c r="AB17" s="863" t="s">
        <v>720</v>
      </c>
      <c r="AC17" s="863"/>
    </row>
    <row r="18" spans="1:29" x14ac:dyDescent="0.25">
      <c r="A18" s="670" t="s">
        <v>92</v>
      </c>
      <c r="B18" s="861" t="s">
        <v>782</v>
      </c>
      <c r="C18" s="578" t="s">
        <v>24</v>
      </c>
      <c r="D18" s="586"/>
      <c r="E18" s="586"/>
      <c r="F18" s="586"/>
      <c r="G18" s="586"/>
      <c r="H18" s="596">
        <v>200</v>
      </c>
      <c r="I18" s="596">
        <v>4000</v>
      </c>
      <c r="J18" s="596">
        <v>200</v>
      </c>
      <c r="K18" s="596">
        <v>4000</v>
      </c>
      <c r="L18" s="586">
        <v>400</v>
      </c>
      <c r="M18" s="586">
        <v>4000</v>
      </c>
      <c r="N18" s="586">
        <v>400</v>
      </c>
      <c r="O18" s="586">
        <v>4000</v>
      </c>
      <c r="P18" s="586">
        <v>600</v>
      </c>
      <c r="Q18" s="586">
        <v>4000</v>
      </c>
      <c r="R18" s="586">
        <v>600</v>
      </c>
      <c r="S18" s="586">
        <v>4000</v>
      </c>
      <c r="T18" s="586">
        <v>800</v>
      </c>
      <c r="U18" s="586">
        <v>4000</v>
      </c>
      <c r="V18" s="586">
        <v>800</v>
      </c>
      <c r="W18" s="586">
        <v>4000</v>
      </c>
      <c r="X18" s="586">
        <v>1000</v>
      </c>
      <c r="Y18" s="586">
        <v>4000</v>
      </c>
      <c r="Z18" s="586">
        <v>1000</v>
      </c>
      <c r="AA18" s="586">
        <v>4000</v>
      </c>
      <c r="AB18" s="1087"/>
      <c r="AC18" s="1087"/>
    </row>
    <row r="19" spans="1:29" ht="25.5" x14ac:dyDescent="0.25">
      <c r="A19" s="671"/>
      <c r="B19" s="862"/>
      <c r="C19" s="578" t="s">
        <v>25</v>
      </c>
      <c r="D19" s="586">
        <v>0</v>
      </c>
      <c r="E19" s="586">
        <v>3826</v>
      </c>
      <c r="F19" s="586">
        <v>0</v>
      </c>
      <c r="G19" s="586">
        <v>3826</v>
      </c>
      <c r="H19" s="596">
        <v>92</v>
      </c>
      <c r="I19" s="596">
        <v>3654</v>
      </c>
      <c r="J19" s="596">
        <v>92</v>
      </c>
      <c r="K19" s="596">
        <v>30000</v>
      </c>
      <c r="L19" s="586"/>
      <c r="M19" s="586"/>
      <c r="N19" s="586"/>
      <c r="O19" s="586"/>
      <c r="P19" s="586"/>
      <c r="Q19" s="586"/>
      <c r="R19" s="586"/>
      <c r="S19" s="586"/>
      <c r="T19" s="586"/>
      <c r="U19" s="586"/>
      <c r="V19" s="586"/>
      <c r="W19" s="586"/>
      <c r="X19" s="586"/>
      <c r="Y19" s="586"/>
      <c r="Z19" s="586"/>
      <c r="AA19" s="586"/>
      <c r="AB19" s="863" t="s">
        <v>720</v>
      </c>
      <c r="AC19" s="863"/>
    </row>
    <row r="20" spans="1:29" ht="20.25" customHeight="1" x14ac:dyDescent="0.25">
      <c r="A20" s="670" t="s">
        <v>93</v>
      </c>
      <c r="B20" s="861" t="s">
        <v>783</v>
      </c>
      <c r="C20" s="578" t="s">
        <v>24</v>
      </c>
      <c r="D20" s="586"/>
      <c r="E20" s="586"/>
      <c r="F20" s="586"/>
      <c r="G20" s="586"/>
      <c r="H20" s="596">
        <v>0</v>
      </c>
      <c r="I20" s="596">
        <v>0</v>
      </c>
      <c r="J20" s="596">
        <v>0</v>
      </c>
      <c r="K20" s="596">
        <v>0</v>
      </c>
      <c r="L20" s="596">
        <v>0</v>
      </c>
      <c r="M20" s="596">
        <v>0</v>
      </c>
      <c r="N20" s="596">
        <v>0</v>
      </c>
      <c r="O20" s="596">
        <v>0</v>
      </c>
      <c r="P20" s="596">
        <v>0</v>
      </c>
      <c r="Q20" s="596">
        <v>0</v>
      </c>
      <c r="R20" s="596">
        <v>0</v>
      </c>
      <c r="S20" s="596">
        <v>0</v>
      </c>
      <c r="T20" s="596">
        <v>0</v>
      </c>
      <c r="U20" s="596">
        <v>0</v>
      </c>
      <c r="V20" s="596">
        <v>0</v>
      </c>
      <c r="W20" s="596">
        <v>0</v>
      </c>
      <c r="X20" s="596">
        <v>0</v>
      </c>
      <c r="Y20" s="596">
        <v>0</v>
      </c>
      <c r="Z20" s="596">
        <v>0</v>
      </c>
      <c r="AA20" s="596">
        <v>0</v>
      </c>
      <c r="AB20" s="1087"/>
      <c r="AC20" s="1087"/>
    </row>
    <row r="21" spans="1:29" ht="199.5" customHeight="1" x14ac:dyDescent="0.25">
      <c r="A21" s="671"/>
      <c r="B21" s="862"/>
      <c r="C21" s="578" t="s">
        <v>25</v>
      </c>
      <c r="D21" s="600">
        <v>0</v>
      </c>
      <c r="E21" s="600">
        <v>14246</v>
      </c>
      <c r="F21" s="600">
        <v>0</v>
      </c>
      <c r="G21" s="600">
        <v>14246</v>
      </c>
      <c r="H21" s="622">
        <v>0</v>
      </c>
      <c r="I21" s="622">
        <v>0</v>
      </c>
      <c r="J21" s="622">
        <v>0</v>
      </c>
      <c r="K21" s="622">
        <v>0</v>
      </c>
      <c r="L21" s="622"/>
      <c r="M21" s="622"/>
      <c r="N21" s="622"/>
      <c r="O21" s="622"/>
      <c r="P21" s="622"/>
      <c r="Q21" s="622"/>
      <c r="R21" s="622"/>
      <c r="S21" s="622"/>
      <c r="T21" s="622"/>
      <c r="U21" s="622"/>
      <c r="V21" s="622"/>
      <c r="W21" s="622"/>
      <c r="X21" s="622"/>
      <c r="Y21" s="622"/>
      <c r="Z21" s="622"/>
      <c r="AA21" s="622"/>
      <c r="AB21" s="863" t="s">
        <v>731</v>
      </c>
      <c r="AC21" s="863"/>
    </row>
    <row r="22" spans="1:29" ht="24.75" customHeight="1" x14ac:dyDescent="0.25">
      <c r="A22" s="670" t="s">
        <v>94</v>
      </c>
      <c r="B22" s="861" t="s">
        <v>784</v>
      </c>
      <c r="C22" s="578" t="s">
        <v>24</v>
      </c>
      <c r="D22" s="586"/>
      <c r="E22" s="586"/>
      <c r="F22" s="586"/>
      <c r="G22" s="586"/>
      <c r="H22" s="596">
        <v>100</v>
      </c>
      <c r="I22" s="596">
        <v>2000</v>
      </c>
      <c r="J22" s="596">
        <v>100</v>
      </c>
      <c r="K22" s="596">
        <v>2000</v>
      </c>
      <c r="L22" s="586">
        <v>200</v>
      </c>
      <c r="M22" s="586">
        <v>2000</v>
      </c>
      <c r="N22" s="586">
        <v>200</v>
      </c>
      <c r="O22" s="586">
        <v>2000</v>
      </c>
      <c r="P22" s="586">
        <v>300</v>
      </c>
      <c r="Q22" s="586">
        <v>2000</v>
      </c>
      <c r="R22" s="586">
        <v>300</v>
      </c>
      <c r="S22" s="586">
        <v>2000</v>
      </c>
      <c r="T22" s="586">
        <v>400</v>
      </c>
      <c r="U22" s="586">
        <v>2000</v>
      </c>
      <c r="V22" s="586">
        <v>400</v>
      </c>
      <c r="W22" s="586">
        <v>2000</v>
      </c>
      <c r="X22" s="586">
        <v>500</v>
      </c>
      <c r="Y22" s="586">
        <v>2000</v>
      </c>
      <c r="Z22" s="586">
        <v>500</v>
      </c>
      <c r="AA22" s="586">
        <v>2000</v>
      </c>
      <c r="AB22" s="1087"/>
      <c r="AC22" s="1087"/>
    </row>
    <row r="23" spans="1:29" ht="25.5" x14ac:dyDescent="0.25">
      <c r="A23" s="671"/>
      <c r="B23" s="862"/>
      <c r="C23" s="578" t="s">
        <v>25</v>
      </c>
      <c r="D23" s="586">
        <v>0</v>
      </c>
      <c r="E23" s="586">
        <v>2000</v>
      </c>
      <c r="F23" s="586">
        <v>0</v>
      </c>
      <c r="G23" s="586">
        <v>2000</v>
      </c>
      <c r="H23" s="596">
        <v>351</v>
      </c>
      <c r="I23" s="596">
        <v>1327</v>
      </c>
      <c r="J23" s="596">
        <v>1700</v>
      </c>
      <c r="K23" s="596">
        <v>1700</v>
      </c>
      <c r="L23" s="586"/>
      <c r="M23" s="586"/>
      <c r="N23" s="586"/>
      <c r="O23" s="586"/>
      <c r="P23" s="586"/>
      <c r="Q23" s="586"/>
      <c r="R23" s="586"/>
      <c r="S23" s="586"/>
      <c r="T23" s="586"/>
      <c r="U23" s="586"/>
      <c r="V23" s="586"/>
      <c r="W23" s="586"/>
      <c r="X23" s="586"/>
      <c r="Y23" s="586"/>
      <c r="Z23" s="586"/>
      <c r="AA23" s="586"/>
      <c r="AB23" s="1087"/>
      <c r="AC23" s="1087"/>
    </row>
    <row r="24" spans="1:29" x14ac:dyDescent="0.25">
      <c r="A24" s="670" t="s">
        <v>112</v>
      </c>
      <c r="B24" s="861" t="s">
        <v>785</v>
      </c>
      <c r="C24" s="578" t="s">
        <v>24</v>
      </c>
      <c r="D24" s="586"/>
      <c r="E24" s="586"/>
      <c r="F24" s="586"/>
      <c r="G24" s="586"/>
      <c r="H24" s="596">
        <v>50</v>
      </c>
      <c r="I24" s="596">
        <v>1000</v>
      </c>
      <c r="J24" s="596">
        <v>50</v>
      </c>
      <c r="K24" s="596">
        <v>1000</v>
      </c>
      <c r="L24" s="586">
        <v>100</v>
      </c>
      <c r="M24" s="586">
        <v>1000</v>
      </c>
      <c r="N24" s="586">
        <v>100</v>
      </c>
      <c r="O24" s="586">
        <v>1000</v>
      </c>
      <c r="P24" s="586">
        <v>150</v>
      </c>
      <c r="Q24" s="586">
        <v>1000</v>
      </c>
      <c r="R24" s="586">
        <v>150</v>
      </c>
      <c r="S24" s="586">
        <v>1000</v>
      </c>
      <c r="T24" s="586">
        <v>200</v>
      </c>
      <c r="U24" s="586">
        <v>1000</v>
      </c>
      <c r="V24" s="586">
        <v>200</v>
      </c>
      <c r="W24" s="586">
        <v>1000</v>
      </c>
      <c r="X24" s="586">
        <v>250</v>
      </c>
      <c r="Y24" s="586">
        <v>1000</v>
      </c>
      <c r="Z24" s="586">
        <v>250</v>
      </c>
      <c r="AA24" s="586">
        <v>1000</v>
      </c>
      <c r="AB24" s="1087"/>
      <c r="AC24" s="1087"/>
    </row>
    <row r="25" spans="1:29" ht="25.5" x14ac:dyDescent="0.25">
      <c r="A25" s="671"/>
      <c r="B25" s="862"/>
      <c r="C25" s="578" t="s">
        <v>25</v>
      </c>
      <c r="D25" s="586">
        <v>0</v>
      </c>
      <c r="E25" s="586">
        <v>1000</v>
      </c>
      <c r="F25" s="586">
        <v>0</v>
      </c>
      <c r="G25" s="586">
        <v>1000</v>
      </c>
      <c r="H25" s="596">
        <v>143</v>
      </c>
      <c r="I25" s="596">
        <v>143</v>
      </c>
      <c r="J25" s="596">
        <v>143</v>
      </c>
      <c r="K25" s="596">
        <v>143</v>
      </c>
      <c r="L25" s="586"/>
      <c r="M25" s="586"/>
      <c r="N25" s="586"/>
      <c r="O25" s="586"/>
      <c r="P25" s="586"/>
      <c r="Q25" s="586"/>
      <c r="R25" s="586"/>
      <c r="S25" s="586"/>
      <c r="T25" s="586"/>
      <c r="U25" s="586"/>
      <c r="V25" s="586"/>
      <c r="W25" s="586"/>
      <c r="X25" s="586"/>
      <c r="Y25" s="586"/>
      <c r="Z25" s="586"/>
      <c r="AA25" s="586"/>
      <c r="AB25" s="1087"/>
      <c r="AC25" s="1087"/>
    </row>
    <row r="26" spans="1:29" x14ac:dyDescent="0.25">
      <c r="A26" s="670" t="s">
        <v>257</v>
      </c>
      <c r="B26" s="861" t="s">
        <v>786</v>
      </c>
      <c r="C26" s="578" t="s">
        <v>24</v>
      </c>
      <c r="D26" s="586"/>
      <c r="E26" s="586"/>
      <c r="F26" s="586"/>
      <c r="G26" s="586"/>
      <c r="H26" s="596">
        <v>250</v>
      </c>
      <c r="I26" s="596">
        <v>5000</v>
      </c>
      <c r="J26" s="596">
        <v>250</v>
      </c>
      <c r="K26" s="596">
        <v>5000</v>
      </c>
      <c r="L26" s="586">
        <v>500</v>
      </c>
      <c r="M26" s="586">
        <v>5000</v>
      </c>
      <c r="N26" s="586">
        <v>500</v>
      </c>
      <c r="O26" s="586">
        <v>5000</v>
      </c>
      <c r="P26" s="586">
        <v>750</v>
      </c>
      <c r="Q26" s="586">
        <v>5000</v>
      </c>
      <c r="R26" s="586">
        <v>750</v>
      </c>
      <c r="S26" s="586">
        <v>5000</v>
      </c>
      <c r="T26" s="586">
        <v>1000</v>
      </c>
      <c r="U26" s="586">
        <v>5000</v>
      </c>
      <c r="V26" s="586">
        <v>1000</v>
      </c>
      <c r="W26" s="586">
        <v>5000</v>
      </c>
      <c r="X26" s="586">
        <v>1250</v>
      </c>
      <c r="Y26" s="586">
        <v>5000</v>
      </c>
      <c r="Z26" s="586">
        <v>1250</v>
      </c>
      <c r="AA26" s="586">
        <v>5000</v>
      </c>
      <c r="AB26" s="1087"/>
      <c r="AC26" s="1087"/>
    </row>
    <row r="27" spans="1:29" ht="25.5" x14ac:dyDescent="0.25">
      <c r="A27" s="671"/>
      <c r="B27" s="862"/>
      <c r="C27" s="578" t="s">
        <v>25</v>
      </c>
      <c r="D27" s="586">
        <v>0</v>
      </c>
      <c r="E27" s="586">
        <v>5000</v>
      </c>
      <c r="F27" s="586">
        <v>0</v>
      </c>
      <c r="G27" s="586">
        <v>5000</v>
      </c>
      <c r="H27" s="596">
        <v>261</v>
      </c>
      <c r="I27" s="596">
        <v>666</v>
      </c>
      <c r="J27" s="596">
        <v>261</v>
      </c>
      <c r="K27" s="596">
        <v>261</v>
      </c>
      <c r="L27" s="586"/>
      <c r="M27" s="586"/>
      <c r="N27" s="586"/>
      <c r="O27" s="586"/>
      <c r="P27" s="586"/>
      <c r="Q27" s="586"/>
      <c r="R27" s="586"/>
      <c r="S27" s="586"/>
      <c r="T27" s="586"/>
      <c r="U27" s="586"/>
      <c r="V27" s="586"/>
      <c r="W27" s="586"/>
      <c r="X27" s="586"/>
      <c r="Y27" s="586"/>
      <c r="Z27" s="586"/>
      <c r="AA27" s="586"/>
      <c r="AB27" s="1087"/>
      <c r="AC27" s="1087"/>
    </row>
    <row r="28" spans="1:29" x14ac:dyDescent="0.25">
      <c r="A28" s="670" t="s">
        <v>651</v>
      </c>
      <c r="B28" s="861" t="s">
        <v>787</v>
      </c>
      <c r="C28" s="578" t="s">
        <v>24</v>
      </c>
      <c r="D28" s="586"/>
      <c r="E28" s="586"/>
      <c r="F28" s="586"/>
      <c r="G28" s="586"/>
      <c r="H28" s="596">
        <v>70</v>
      </c>
      <c r="I28" s="596">
        <v>1400</v>
      </c>
      <c r="J28" s="596">
        <v>70</v>
      </c>
      <c r="K28" s="596">
        <v>1400</v>
      </c>
      <c r="L28" s="586">
        <v>140</v>
      </c>
      <c r="M28" s="586">
        <v>1400</v>
      </c>
      <c r="N28" s="586">
        <v>140</v>
      </c>
      <c r="O28" s="586">
        <v>1400</v>
      </c>
      <c r="P28" s="586">
        <v>210</v>
      </c>
      <c r="Q28" s="586">
        <v>1400</v>
      </c>
      <c r="R28" s="586">
        <v>210</v>
      </c>
      <c r="S28" s="586">
        <v>1400</v>
      </c>
      <c r="T28" s="586">
        <v>280</v>
      </c>
      <c r="U28" s="586">
        <v>1400</v>
      </c>
      <c r="V28" s="586">
        <v>280</v>
      </c>
      <c r="W28" s="586">
        <v>1400</v>
      </c>
      <c r="X28" s="586">
        <v>350</v>
      </c>
      <c r="Y28" s="586">
        <v>1400</v>
      </c>
      <c r="Z28" s="586">
        <v>350</v>
      </c>
      <c r="AA28" s="586">
        <v>1400</v>
      </c>
      <c r="AB28" s="1087"/>
      <c r="AC28" s="1087"/>
    </row>
    <row r="29" spans="1:29" ht="25.5" x14ac:dyDescent="0.25">
      <c r="A29" s="671"/>
      <c r="B29" s="862"/>
      <c r="C29" s="578" t="s">
        <v>25</v>
      </c>
      <c r="D29" s="586">
        <v>0</v>
      </c>
      <c r="E29" s="586">
        <v>1400</v>
      </c>
      <c r="F29" s="586">
        <v>0</v>
      </c>
      <c r="G29" s="586">
        <v>1400</v>
      </c>
      <c r="H29" s="596">
        <v>75</v>
      </c>
      <c r="I29" s="596">
        <v>978</v>
      </c>
      <c r="J29" s="596">
        <v>75</v>
      </c>
      <c r="K29" s="596">
        <v>978</v>
      </c>
      <c r="L29" s="586"/>
      <c r="M29" s="586"/>
      <c r="N29" s="586"/>
      <c r="O29" s="586"/>
      <c r="P29" s="586"/>
      <c r="Q29" s="586"/>
      <c r="R29" s="586"/>
      <c r="S29" s="586"/>
      <c r="T29" s="586"/>
      <c r="U29" s="586"/>
      <c r="V29" s="586"/>
      <c r="W29" s="586"/>
      <c r="X29" s="586"/>
      <c r="Y29" s="586"/>
      <c r="Z29" s="586"/>
      <c r="AA29" s="586"/>
      <c r="AB29" s="1087"/>
      <c r="AC29" s="1087"/>
    </row>
    <row r="30" spans="1:29" x14ac:dyDescent="0.25">
      <c r="A30" s="670" t="s">
        <v>653</v>
      </c>
      <c r="B30" s="861" t="s">
        <v>788</v>
      </c>
      <c r="C30" s="578" t="s">
        <v>24</v>
      </c>
      <c r="D30" s="586"/>
      <c r="E30" s="586"/>
      <c r="F30" s="586"/>
      <c r="G30" s="586"/>
      <c r="H30" s="596">
        <v>0</v>
      </c>
      <c r="I30" s="596">
        <v>0</v>
      </c>
      <c r="J30" s="596">
        <v>0</v>
      </c>
      <c r="K30" s="596">
        <v>0</v>
      </c>
      <c r="L30" s="596">
        <v>0</v>
      </c>
      <c r="M30" s="596">
        <v>0</v>
      </c>
      <c r="N30" s="596">
        <v>0</v>
      </c>
      <c r="O30" s="596">
        <v>0</v>
      </c>
      <c r="P30" s="596">
        <v>0</v>
      </c>
      <c r="Q30" s="596">
        <v>0</v>
      </c>
      <c r="R30" s="596">
        <v>0</v>
      </c>
      <c r="S30" s="596">
        <v>0</v>
      </c>
      <c r="T30" s="596">
        <v>0</v>
      </c>
      <c r="U30" s="596">
        <v>0</v>
      </c>
      <c r="V30" s="596">
        <v>0</v>
      </c>
      <c r="W30" s="596">
        <v>0</v>
      </c>
      <c r="X30" s="596">
        <v>0</v>
      </c>
      <c r="Y30" s="596">
        <v>0</v>
      </c>
      <c r="Z30" s="596">
        <v>0</v>
      </c>
      <c r="AA30" s="596">
        <v>0</v>
      </c>
      <c r="AB30" s="1087"/>
      <c r="AC30" s="1087"/>
    </row>
    <row r="31" spans="1:29" ht="25.5" x14ac:dyDescent="0.25">
      <c r="A31" s="671"/>
      <c r="B31" s="862"/>
      <c r="C31" s="578" t="s">
        <v>25</v>
      </c>
      <c r="D31" s="586">
        <v>0</v>
      </c>
      <c r="E31" s="586">
        <v>9000</v>
      </c>
      <c r="F31" s="586">
        <v>0</v>
      </c>
      <c r="G31" s="586">
        <v>9000</v>
      </c>
      <c r="H31" s="596">
        <v>0</v>
      </c>
      <c r="I31" s="596">
        <v>0</v>
      </c>
      <c r="J31" s="596">
        <v>0</v>
      </c>
      <c r="K31" s="596">
        <v>0</v>
      </c>
      <c r="L31" s="596"/>
      <c r="M31" s="596"/>
      <c r="N31" s="596"/>
      <c r="O31" s="596"/>
      <c r="P31" s="596"/>
      <c r="Q31" s="596"/>
      <c r="R31" s="596"/>
      <c r="S31" s="596"/>
      <c r="T31" s="596"/>
      <c r="U31" s="596"/>
      <c r="V31" s="596"/>
      <c r="W31" s="596"/>
      <c r="X31" s="596"/>
      <c r="Y31" s="596"/>
      <c r="Z31" s="596"/>
      <c r="AA31" s="596"/>
      <c r="AB31" s="863" t="s">
        <v>745</v>
      </c>
      <c r="AC31" s="863"/>
    </row>
    <row r="32" spans="1:29" x14ac:dyDescent="0.25">
      <c r="A32" s="674" t="s">
        <v>30</v>
      </c>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row>
    <row r="33" spans="1:29" x14ac:dyDescent="0.25">
      <c r="A33" s="675"/>
      <c r="B33" s="675"/>
      <c r="C33" s="675"/>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row>
    <row r="34" spans="1:29" x14ac:dyDescent="0.25">
      <c r="A34" s="676" t="s">
        <v>6</v>
      </c>
      <c r="B34" s="679" t="s">
        <v>31</v>
      </c>
      <c r="C34" s="680"/>
      <c r="D34" s="685" t="s">
        <v>32</v>
      </c>
      <c r="E34" s="686"/>
      <c r="F34" s="686"/>
      <c r="G34" s="687"/>
      <c r="H34" s="673" t="s">
        <v>33</v>
      </c>
      <c r="I34" s="673"/>
      <c r="J34" s="673"/>
      <c r="K34" s="673"/>
      <c r="L34" s="673"/>
      <c r="M34" s="673"/>
      <c r="N34" s="673"/>
      <c r="O34" s="673"/>
      <c r="P34" s="673"/>
      <c r="Q34" s="673"/>
      <c r="R34" s="673"/>
      <c r="S34" s="673"/>
      <c r="T34" s="673"/>
      <c r="U34" s="673"/>
      <c r="V34" s="673"/>
      <c r="W34" s="673"/>
      <c r="X34" s="673"/>
      <c r="Y34" s="673"/>
      <c r="Z34" s="673"/>
      <c r="AA34" s="673"/>
      <c r="AB34" s="850" t="s">
        <v>10</v>
      </c>
      <c r="AC34" s="850"/>
    </row>
    <row r="35" spans="1:29" x14ac:dyDescent="0.25">
      <c r="A35" s="677"/>
      <c r="B35" s="681"/>
      <c r="C35" s="682"/>
      <c r="D35" s="688"/>
      <c r="E35" s="689"/>
      <c r="F35" s="689"/>
      <c r="G35" s="690"/>
      <c r="H35" s="673" t="s">
        <v>11</v>
      </c>
      <c r="I35" s="673"/>
      <c r="J35" s="673"/>
      <c r="K35" s="673"/>
      <c r="L35" s="673" t="s">
        <v>12</v>
      </c>
      <c r="M35" s="673"/>
      <c r="N35" s="673"/>
      <c r="O35" s="673"/>
      <c r="P35" s="673" t="s">
        <v>13</v>
      </c>
      <c r="Q35" s="673"/>
      <c r="R35" s="673"/>
      <c r="S35" s="673"/>
      <c r="T35" s="673" t="s">
        <v>14</v>
      </c>
      <c r="U35" s="673"/>
      <c r="V35" s="673"/>
      <c r="W35" s="673"/>
      <c r="X35" s="673" t="s">
        <v>15</v>
      </c>
      <c r="Y35" s="673"/>
      <c r="Z35" s="673"/>
      <c r="AA35" s="673"/>
      <c r="AB35" s="850"/>
      <c r="AC35" s="850"/>
    </row>
    <row r="36" spans="1:29" ht="72" x14ac:dyDescent="0.25">
      <c r="A36" s="678"/>
      <c r="B36" s="683"/>
      <c r="C36" s="684"/>
      <c r="D36" s="579" t="s">
        <v>34</v>
      </c>
      <c r="E36" s="579" t="s">
        <v>35</v>
      </c>
      <c r="F36" s="579" t="s">
        <v>36</v>
      </c>
      <c r="G36" s="579" t="s">
        <v>19</v>
      </c>
      <c r="H36" s="579" t="s">
        <v>37</v>
      </c>
      <c r="I36" s="579" t="s">
        <v>35</v>
      </c>
      <c r="J36" s="579" t="s">
        <v>36</v>
      </c>
      <c r="K36" s="579" t="s">
        <v>21</v>
      </c>
      <c r="L36" s="579" t="s">
        <v>37</v>
      </c>
      <c r="M36" s="579" t="s">
        <v>35</v>
      </c>
      <c r="N36" s="579" t="s">
        <v>36</v>
      </c>
      <c r="O36" s="579" t="s">
        <v>21</v>
      </c>
      <c r="P36" s="579" t="s">
        <v>37</v>
      </c>
      <c r="Q36" s="579" t="s">
        <v>35</v>
      </c>
      <c r="R36" s="579" t="s">
        <v>36</v>
      </c>
      <c r="S36" s="579" t="s">
        <v>21</v>
      </c>
      <c r="T36" s="579" t="s">
        <v>37</v>
      </c>
      <c r="U36" s="579" t="s">
        <v>35</v>
      </c>
      <c r="V36" s="579" t="s">
        <v>36</v>
      </c>
      <c r="W36" s="579" t="s">
        <v>21</v>
      </c>
      <c r="X36" s="579" t="s">
        <v>37</v>
      </c>
      <c r="Y36" s="579" t="s">
        <v>35</v>
      </c>
      <c r="Z36" s="579" t="s">
        <v>36</v>
      </c>
      <c r="AA36" s="579" t="s">
        <v>21</v>
      </c>
      <c r="AB36" s="850"/>
      <c r="AC36" s="850"/>
    </row>
    <row r="37" spans="1:29" ht="33" customHeight="1" x14ac:dyDescent="0.25">
      <c r="A37" s="9" t="s">
        <v>22</v>
      </c>
      <c r="B37" s="9" t="s">
        <v>789</v>
      </c>
      <c r="C37" s="9"/>
      <c r="D37" s="9"/>
      <c r="E37" s="9"/>
      <c r="F37" s="9"/>
      <c r="G37" s="9"/>
      <c r="H37" s="9"/>
      <c r="I37" s="9"/>
      <c r="J37" s="9"/>
      <c r="K37" s="9"/>
      <c r="L37" s="9"/>
      <c r="M37" s="9"/>
      <c r="N37" s="9"/>
      <c r="O37" s="9"/>
      <c r="P37" s="9"/>
      <c r="Q37" s="9"/>
      <c r="R37" s="9"/>
      <c r="S37" s="9"/>
      <c r="T37" s="9"/>
      <c r="U37" s="9"/>
      <c r="V37" s="9"/>
      <c r="W37" s="9"/>
      <c r="X37" s="9"/>
      <c r="Y37" s="9"/>
      <c r="Z37" s="126"/>
      <c r="AA37" s="126"/>
      <c r="AB37" s="1086"/>
      <c r="AC37" s="1086"/>
    </row>
    <row r="38" spans="1:29" x14ac:dyDescent="0.25">
      <c r="A38" s="670" t="s">
        <v>39</v>
      </c>
      <c r="B38" s="869" t="s">
        <v>790</v>
      </c>
      <c r="C38" s="578" t="s">
        <v>24</v>
      </c>
      <c r="D38" s="9"/>
      <c r="E38" s="9"/>
      <c r="F38" s="9"/>
      <c r="G38" s="9"/>
      <c r="H38" s="577">
        <v>60000</v>
      </c>
      <c r="I38" s="577">
        <v>60000</v>
      </c>
      <c r="J38" s="577">
        <v>100</v>
      </c>
      <c r="K38" s="577">
        <v>100</v>
      </c>
      <c r="L38" s="577">
        <v>60000</v>
      </c>
      <c r="M38" s="577">
        <v>60000</v>
      </c>
      <c r="N38" s="577">
        <v>100</v>
      </c>
      <c r="O38" s="577">
        <v>100</v>
      </c>
      <c r="P38" s="577">
        <v>65000</v>
      </c>
      <c r="Q38" s="577">
        <v>65000</v>
      </c>
      <c r="R38" s="577">
        <v>110</v>
      </c>
      <c r="S38" s="577">
        <v>110</v>
      </c>
      <c r="T38" s="577">
        <v>65000</v>
      </c>
      <c r="U38" s="577">
        <v>65000</v>
      </c>
      <c r="V38" s="577">
        <v>110</v>
      </c>
      <c r="W38" s="577">
        <v>110</v>
      </c>
      <c r="X38" s="577">
        <v>60000</v>
      </c>
      <c r="Y38" s="577">
        <v>60000</v>
      </c>
      <c r="Z38" s="597">
        <v>110</v>
      </c>
      <c r="AA38" s="597">
        <v>110</v>
      </c>
      <c r="AB38" s="1086"/>
      <c r="AC38" s="1086"/>
    </row>
    <row r="39" spans="1:29" ht="25.5" x14ac:dyDescent="0.25">
      <c r="A39" s="671"/>
      <c r="B39" s="870"/>
      <c r="C39" s="578" t="s">
        <v>25</v>
      </c>
      <c r="D39" s="577">
        <v>60000</v>
      </c>
      <c r="E39" s="577">
        <v>60000</v>
      </c>
      <c r="F39" s="577">
        <v>70</v>
      </c>
      <c r="G39" s="577">
        <v>70</v>
      </c>
      <c r="H39" s="577">
        <v>90956.25</v>
      </c>
      <c r="I39" s="577">
        <v>86625</v>
      </c>
      <c r="J39" s="577">
        <v>110</v>
      </c>
      <c r="K39" s="577">
        <v>110</v>
      </c>
      <c r="L39" s="48"/>
      <c r="M39" s="48"/>
      <c r="N39" s="48"/>
      <c r="O39" s="48"/>
      <c r="P39" s="48"/>
      <c r="Q39" s="48"/>
      <c r="R39" s="48"/>
      <c r="S39" s="48"/>
      <c r="T39" s="48"/>
      <c r="U39" s="48"/>
      <c r="V39" s="48"/>
      <c r="W39" s="48"/>
      <c r="X39" s="48"/>
      <c r="Y39" s="48"/>
      <c r="Z39" s="48"/>
      <c r="AA39" s="48"/>
      <c r="AB39" s="1086"/>
      <c r="AC39" s="1086"/>
    </row>
    <row r="40" spans="1:29" x14ac:dyDescent="0.25">
      <c r="A40" s="670" t="s">
        <v>41</v>
      </c>
      <c r="B40" s="869" t="s">
        <v>791</v>
      </c>
      <c r="C40" s="578" t="s">
        <v>24</v>
      </c>
      <c r="D40" s="598"/>
      <c r="E40" s="598"/>
      <c r="F40" s="598"/>
      <c r="G40" s="598"/>
      <c r="H40" s="577">
        <v>50000</v>
      </c>
      <c r="I40" s="577">
        <v>50000</v>
      </c>
      <c r="J40" s="577">
        <v>70</v>
      </c>
      <c r="K40" s="577">
        <v>70</v>
      </c>
      <c r="L40" s="577">
        <v>50000</v>
      </c>
      <c r="M40" s="577">
        <v>50000</v>
      </c>
      <c r="N40" s="577">
        <v>70</v>
      </c>
      <c r="O40" s="577">
        <v>70</v>
      </c>
      <c r="P40" s="577">
        <v>60000</v>
      </c>
      <c r="Q40" s="577">
        <v>60000</v>
      </c>
      <c r="R40" s="577">
        <v>70</v>
      </c>
      <c r="S40" s="577">
        <v>70</v>
      </c>
      <c r="T40" s="577">
        <v>55000</v>
      </c>
      <c r="U40" s="577">
        <v>55000</v>
      </c>
      <c r="V40" s="577">
        <v>70</v>
      </c>
      <c r="W40" s="577">
        <v>70</v>
      </c>
      <c r="X40" s="577">
        <v>50000</v>
      </c>
      <c r="Y40" s="577">
        <v>50000</v>
      </c>
      <c r="Z40" s="597">
        <v>70</v>
      </c>
      <c r="AA40" s="597">
        <v>70</v>
      </c>
      <c r="AB40" s="1086"/>
      <c r="AC40" s="1086"/>
    </row>
    <row r="41" spans="1:29" ht="25.5" x14ac:dyDescent="0.25">
      <c r="A41" s="671"/>
      <c r="B41" s="870"/>
      <c r="C41" s="578" t="s">
        <v>25</v>
      </c>
      <c r="D41" s="577">
        <v>50000</v>
      </c>
      <c r="E41" s="577">
        <v>50000</v>
      </c>
      <c r="F41" s="577">
        <v>50</v>
      </c>
      <c r="G41" s="577">
        <v>50</v>
      </c>
      <c r="H41" s="577">
        <v>75521.25</v>
      </c>
      <c r="I41" s="577">
        <v>71925</v>
      </c>
      <c r="J41" s="577">
        <v>70</v>
      </c>
      <c r="K41" s="577">
        <v>70</v>
      </c>
      <c r="L41" s="48"/>
      <c r="M41" s="48"/>
      <c r="N41" s="48"/>
      <c r="O41" s="48"/>
      <c r="P41" s="48"/>
      <c r="Q41" s="48"/>
      <c r="R41" s="48"/>
      <c r="S41" s="48"/>
      <c r="T41" s="48"/>
      <c r="U41" s="48"/>
      <c r="V41" s="48"/>
      <c r="W41" s="48"/>
      <c r="X41" s="48"/>
      <c r="Y41" s="48"/>
      <c r="Z41" s="48"/>
      <c r="AA41" s="48"/>
      <c r="AB41" s="1086"/>
      <c r="AC41" s="1086"/>
    </row>
    <row r="42" spans="1:29" x14ac:dyDescent="0.25">
      <c r="A42" s="670" t="s">
        <v>164</v>
      </c>
      <c r="B42" s="869" t="s">
        <v>792</v>
      </c>
      <c r="C42" s="578" t="s">
        <v>24</v>
      </c>
      <c r="D42" s="598"/>
      <c r="E42" s="598"/>
      <c r="F42" s="598"/>
      <c r="G42" s="598"/>
      <c r="H42" s="577">
        <v>500</v>
      </c>
      <c r="I42" s="577">
        <v>500</v>
      </c>
      <c r="J42" s="577">
        <v>15</v>
      </c>
      <c r="K42" s="577">
        <v>15</v>
      </c>
      <c r="L42" s="577">
        <v>1000</v>
      </c>
      <c r="M42" s="577">
        <v>1000</v>
      </c>
      <c r="N42" s="577">
        <v>20</v>
      </c>
      <c r="O42" s="577">
        <v>20</v>
      </c>
      <c r="P42" s="577">
        <v>1300</v>
      </c>
      <c r="Q42" s="577">
        <v>1300</v>
      </c>
      <c r="R42" s="577">
        <v>20</v>
      </c>
      <c r="S42" s="577">
        <v>20</v>
      </c>
      <c r="T42" s="577">
        <v>2000</v>
      </c>
      <c r="U42" s="577">
        <v>2000</v>
      </c>
      <c r="V42" s="577">
        <v>20</v>
      </c>
      <c r="W42" s="577">
        <v>20</v>
      </c>
      <c r="X42" s="577">
        <v>3500</v>
      </c>
      <c r="Y42" s="577">
        <v>3500</v>
      </c>
      <c r="Z42" s="597">
        <v>35</v>
      </c>
      <c r="AA42" s="597">
        <v>35</v>
      </c>
      <c r="AB42" s="1086"/>
      <c r="AC42" s="1086"/>
    </row>
    <row r="43" spans="1:29" ht="25.5" x14ac:dyDescent="0.25">
      <c r="A43" s="671"/>
      <c r="B43" s="870"/>
      <c r="C43" s="578" t="s">
        <v>25</v>
      </c>
      <c r="D43" s="577">
        <v>0</v>
      </c>
      <c r="E43" s="577">
        <v>0</v>
      </c>
      <c r="F43" s="577">
        <v>0</v>
      </c>
      <c r="G43" s="577">
        <v>0</v>
      </c>
      <c r="H43" s="599">
        <v>551.25</v>
      </c>
      <c r="I43" s="577">
        <v>525</v>
      </c>
      <c r="J43" s="577">
        <v>20</v>
      </c>
      <c r="K43" s="577">
        <v>20</v>
      </c>
      <c r="L43" s="48"/>
      <c r="M43" s="48"/>
      <c r="N43" s="48"/>
      <c r="O43" s="48"/>
      <c r="P43" s="48"/>
      <c r="Q43" s="48"/>
      <c r="R43" s="48"/>
      <c r="S43" s="48"/>
      <c r="T43" s="48"/>
      <c r="U43" s="48"/>
      <c r="V43" s="48"/>
      <c r="W43" s="48"/>
      <c r="X43" s="48"/>
      <c r="Y43" s="48"/>
      <c r="Z43" s="48"/>
      <c r="AA43" s="48"/>
      <c r="AB43" s="1086"/>
      <c r="AC43" s="1086"/>
    </row>
    <row r="44" spans="1:29" x14ac:dyDescent="0.25">
      <c r="A44" s="670" t="s">
        <v>166</v>
      </c>
      <c r="B44" s="869" t="s">
        <v>793</v>
      </c>
      <c r="C44" s="578" t="s">
        <v>24</v>
      </c>
      <c r="D44" s="598"/>
      <c r="E44" s="598"/>
      <c r="F44" s="598"/>
      <c r="G44" s="598"/>
      <c r="H44" s="577">
        <v>3000</v>
      </c>
      <c r="I44" s="577">
        <v>3000</v>
      </c>
      <c r="J44" s="577">
        <v>150</v>
      </c>
      <c r="K44" s="577">
        <v>150</v>
      </c>
      <c r="L44" s="577">
        <v>3000</v>
      </c>
      <c r="M44" s="577">
        <v>3000</v>
      </c>
      <c r="N44" s="577">
        <v>150</v>
      </c>
      <c r="O44" s="577">
        <v>150</v>
      </c>
      <c r="P44" s="577">
        <v>3000</v>
      </c>
      <c r="Q44" s="577">
        <v>3000</v>
      </c>
      <c r="R44" s="577">
        <v>150</v>
      </c>
      <c r="S44" s="577">
        <v>150</v>
      </c>
      <c r="T44" s="577">
        <v>3000</v>
      </c>
      <c r="U44" s="577">
        <v>3000</v>
      </c>
      <c r="V44" s="577">
        <v>150</v>
      </c>
      <c r="W44" s="577">
        <v>150</v>
      </c>
      <c r="X44" s="577">
        <v>3000</v>
      </c>
      <c r="Y44" s="577">
        <v>3000</v>
      </c>
      <c r="Z44" s="597">
        <v>150</v>
      </c>
      <c r="AA44" s="597">
        <v>150</v>
      </c>
      <c r="AB44" s="1086"/>
      <c r="AC44" s="1086"/>
    </row>
    <row r="45" spans="1:29" ht="25.5" x14ac:dyDescent="0.25">
      <c r="A45" s="671"/>
      <c r="B45" s="870"/>
      <c r="C45" s="578" t="s">
        <v>25</v>
      </c>
      <c r="D45" s="577">
        <v>3000</v>
      </c>
      <c r="E45" s="577">
        <v>3000</v>
      </c>
      <c r="F45" s="577">
        <v>50</v>
      </c>
      <c r="G45" s="577">
        <v>50</v>
      </c>
      <c r="H45" s="577">
        <v>44100</v>
      </c>
      <c r="I45" s="577">
        <v>42000</v>
      </c>
      <c r="J45" s="577">
        <v>150</v>
      </c>
      <c r="K45" s="577">
        <v>150</v>
      </c>
      <c r="L45" s="599"/>
      <c r="M45" s="599"/>
      <c r="N45" s="599"/>
      <c r="O45" s="599"/>
      <c r="P45" s="599"/>
      <c r="Q45" s="599"/>
      <c r="R45" s="599"/>
      <c r="S45" s="599"/>
      <c r="T45" s="599"/>
      <c r="U45" s="599"/>
      <c r="V45" s="599"/>
      <c r="W45" s="599"/>
      <c r="X45" s="599"/>
      <c r="Y45" s="599"/>
      <c r="Z45" s="599"/>
      <c r="AA45" s="599"/>
      <c r="AB45" s="1086"/>
      <c r="AC45" s="1086"/>
    </row>
    <row r="46" spans="1:29" x14ac:dyDescent="0.25">
      <c r="A46" s="121"/>
      <c r="B46" s="121" t="s">
        <v>43</v>
      </c>
      <c r="C46" s="121"/>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row>
    <row r="47" spans="1:29" x14ac:dyDescent="0.25">
      <c r="A47" s="124" t="s">
        <v>44</v>
      </c>
      <c r="B47" s="668" t="s">
        <v>45</v>
      </c>
      <c r="C47" s="668"/>
      <c r="D47" s="668"/>
      <c r="E47" s="668"/>
      <c r="F47" s="668"/>
      <c r="G47" s="668"/>
      <c r="H47" s="668"/>
      <c r="I47" s="668"/>
      <c r="J47" s="668"/>
      <c r="K47" s="668"/>
      <c r="L47" s="668"/>
      <c r="M47" s="668"/>
      <c r="N47" s="668"/>
      <c r="O47" s="668"/>
      <c r="P47" s="668"/>
      <c r="Q47" s="668"/>
      <c r="R47" s="668"/>
      <c r="S47" s="668"/>
      <c r="T47" s="120"/>
      <c r="U47" s="120"/>
      <c r="V47" s="120"/>
      <c r="W47" s="120"/>
      <c r="X47" s="120"/>
      <c r="Y47" s="120"/>
      <c r="Z47" s="120"/>
      <c r="AA47" s="120"/>
    </row>
    <row r="48" spans="1:29" x14ac:dyDescent="0.25">
      <c r="A48" s="124" t="s">
        <v>46</v>
      </c>
      <c r="B48" s="668" t="s">
        <v>47</v>
      </c>
      <c r="C48" s="668"/>
      <c r="D48" s="668"/>
      <c r="E48" s="668"/>
      <c r="F48" s="668"/>
      <c r="G48" s="668"/>
      <c r="H48" s="668"/>
      <c r="I48" s="668"/>
      <c r="J48" s="668"/>
      <c r="K48" s="668"/>
      <c r="L48" s="668"/>
      <c r="M48" s="668"/>
      <c r="N48" s="668"/>
      <c r="O48" s="668"/>
      <c r="P48" s="668"/>
      <c r="Q48" s="668"/>
      <c r="R48" s="668"/>
      <c r="S48" s="668"/>
      <c r="T48" s="120"/>
      <c r="U48" s="120"/>
      <c r="V48" s="120"/>
      <c r="W48" s="120"/>
      <c r="X48" s="120"/>
      <c r="Y48" s="120"/>
      <c r="Z48" s="120"/>
      <c r="AA48" s="120"/>
    </row>
    <row r="49" spans="1:27" x14ac:dyDescent="0.25">
      <c r="A49" s="120"/>
      <c r="B49" s="668" t="s">
        <v>48</v>
      </c>
      <c r="C49" s="668"/>
      <c r="D49" s="668"/>
      <c r="E49" s="668"/>
      <c r="F49" s="668"/>
      <c r="G49" s="668"/>
      <c r="H49" s="668"/>
      <c r="I49" s="668"/>
      <c r="J49" s="668"/>
      <c r="K49" s="668"/>
      <c r="L49" s="668"/>
      <c r="M49" s="668"/>
      <c r="N49" s="668"/>
      <c r="O49" s="668"/>
      <c r="P49" s="668"/>
      <c r="Q49" s="668"/>
      <c r="R49" s="668"/>
      <c r="S49" s="668"/>
      <c r="T49" s="120"/>
      <c r="U49" s="120"/>
      <c r="V49" s="120"/>
      <c r="W49" s="120"/>
      <c r="X49" s="120"/>
      <c r="Y49" s="120"/>
      <c r="Z49" s="120"/>
      <c r="AA49" s="120"/>
    </row>
    <row r="50" spans="1:27" x14ac:dyDescent="0.25">
      <c r="A50" s="120"/>
      <c r="B50" s="668" t="s">
        <v>49</v>
      </c>
      <c r="C50" s="668"/>
      <c r="D50" s="668"/>
      <c r="E50" s="668"/>
      <c r="F50" s="668"/>
      <c r="G50" s="668"/>
      <c r="H50" s="668"/>
      <c r="I50" s="668"/>
      <c r="J50" s="668"/>
      <c r="K50" s="668"/>
      <c r="L50" s="668"/>
      <c r="M50" s="668"/>
      <c r="N50" s="668"/>
      <c r="O50" s="668"/>
      <c r="P50" s="668"/>
      <c r="Q50" s="668"/>
      <c r="R50" s="668"/>
      <c r="S50" s="668"/>
      <c r="T50" s="120"/>
      <c r="U50" s="120"/>
      <c r="V50" s="120"/>
      <c r="W50" s="120"/>
      <c r="X50" s="120"/>
      <c r="Y50" s="120"/>
      <c r="Z50" s="120"/>
      <c r="AA50" s="120"/>
    </row>
    <row r="51" spans="1:27" x14ac:dyDescent="0.25">
      <c r="A51" s="120"/>
      <c r="B51" s="668" t="s">
        <v>50</v>
      </c>
      <c r="C51" s="668"/>
      <c r="D51" s="668"/>
      <c r="E51" s="668"/>
      <c r="F51" s="668"/>
      <c r="G51" s="668"/>
      <c r="H51" s="668"/>
      <c r="I51" s="668"/>
      <c r="J51" s="668"/>
      <c r="K51" s="668"/>
      <c r="L51" s="668"/>
      <c r="M51" s="668"/>
      <c r="N51" s="668"/>
      <c r="O51" s="668"/>
      <c r="P51" s="668"/>
      <c r="Q51" s="668"/>
      <c r="R51" s="668"/>
      <c r="S51" s="668"/>
      <c r="T51" s="120"/>
      <c r="U51" s="120"/>
      <c r="V51" s="120"/>
      <c r="W51" s="120"/>
      <c r="X51" s="120"/>
      <c r="Y51" s="120"/>
      <c r="Z51" s="120"/>
      <c r="AA51" s="120"/>
    </row>
    <row r="52" spans="1:27" x14ac:dyDescent="0.25">
      <c r="A52" s="120"/>
      <c r="B52" s="668" t="s">
        <v>51</v>
      </c>
      <c r="C52" s="668"/>
      <c r="D52" s="668"/>
      <c r="E52" s="668"/>
      <c r="F52" s="668"/>
      <c r="G52" s="668"/>
      <c r="H52" s="668"/>
      <c r="I52" s="668"/>
      <c r="J52" s="668"/>
      <c r="K52" s="668"/>
      <c r="L52" s="668"/>
      <c r="M52" s="668"/>
      <c r="N52" s="668"/>
      <c r="O52" s="668"/>
      <c r="P52" s="668"/>
      <c r="Q52" s="668"/>
      <c r="R52" s="668"/>
      <c r="S52" s="668"/>
      <c r="T52" s="120"/>
      <c r="U52" s="120"/>
      <c r="V52" s="120"/>
      <c r="W52" s="120"/>
      <c r="X52" s="120"/>
      <c r="Y52" s="120"/>
      <c r="Z52" s="120"/>
      <c r="AA52" s="120"/>
    </row>
    <row r="53" spans="1:27" ht="93.75" customHeight="1" x14ac:dyDescent="0.25">
      <c r="A53" s="120"/>
      <c r="B53" s="668" t="s">
        <v>52</v>
      </c>
      <c r="C53" s="668"/>
      <c r="D53" s="668"/>
      <c r="E53" s="668"/>
      <c r="F53" s="668"/>
      <c r="G53" s="668"/>
      <c r="H53" s="668"/>
      <c r="I53" s="668"/>
      <c r="J53" s="668"/>
      <c r="K53" s="668"/>
      <c r="L53" s="668"/>
      <c r="M53" s="668"/>
      <c r="N53" s="668"/>
      <c r="O53" s="668"/>
      <c r="P53" s="668"/>
      <c r="Q53" s="668"/>
      <c r="R53" s="668"/>
      <c r="S53" s="668"/>
      <c r="T53" s="120"/>
      <c r="U53" s="120"/>
      <c r="V53" s="120"/>
      <c r="W53" s="120"/>
      <c r="X53" s="120"/>
      <c r="Y53" s="120"/>
      <c r="Z53" s="120"/>
      <c r="AA53" s="120"/>
    </row>
  </sheetData>
  <mergeCells count="91">
    <mergeCell ref="B49:S49"/>
    <mergeCell ref="B50:S50"/>
    <mergeCell ref="B51:S51"/>
    <mergeCell ref="B52:S52"/>
    <mergeCell ref="B53:S53"/>
    <mergeCell ref="B48:S48"/>
    <mergeCell ref="A40:A41"/>
    <mergeCell ref="B40:B41"/>
    <mergeCell ref="AB40:AC40"/>
    <mergeCell ref="AB41:AC41"/>
    <mergeCell ref="A42:A43"/>
    <mergeCell ref="B42:B43"/>
    <mergeCell ref="AB42:AC42"/>
    <mergeCell ref="AB43:AC43"/>
    <mergeCell ref="A44:A45"/>
    <mergeCell ref="B44:B45"/>
    <mergeCell ref="AB44:AC44"/>
    <mergeCell ref="AB45:AC45"/>
    <mergeCell ref="B47:S47"/>
    <mergeCell ref="AB37:AC37"/>
    <mergeCell ref="A38:A39"/>
    <mergeCell ref="B38:B39"/>
    <mergeCell ref="AB38:AC38"/>
    <mergeCell ref="AB39:AC39"/>
    <mergeCell ref="A32:AC33"/>
    <mergeCell ref="A34:A36"/>
    <mergeCell ref="B34:C36"/>
    <mergeCell ref="D34:G35"/>
    <mergeCell ref="H34:AA34"/>
    <mergeCell ref="AB34:AC36"/>
    <mergeCell ref="H35:K35"/>
    <mergeCell ref="L35:O35"/>
    <mergeCell ref="P35:S35"/>
    <mergeCell ref="T35:W35"/>
    <mergeCell ref="X35:AA35"/>
    <mergeCell ref="A28:A29"/>
    <mergeCell ref="B28:B29"/>
    <mergeCell ref="AB28:AC28"/>
    <mergeCell ref="AB29:AC29"/>
    <mergeCell ref="A30:A31"/>
    <mergeCell ref="B30:B31"/>
    <mergeCell ref="AB30:AC30"/>
    <mergeCell ref="AB31:AC31"/>
    <mergeCell ref="A24:A25"/>
    <mergeCell ref="B24:B25"/>
    <mergeCell ref="AB24:AC24"/>
    <mergeCell ref="AB25:AC25"/>
    <mergeCell ref="A26:A27"/>
    <mergeCell ref="B26:B27"/>
    <mergeCell ref="AB26:AC26"/>
    <mergeCell ref="AB27:AC27"/>
    <mergeCell ref="A20:A21"/>
    <mergeCell ref="B20:B21"/>
    <mergeCell ref="AB20:AC20"/>
    <mergeCell ref="AB21:AC21"/>
    <mergeCell ref="A22:A23"/>
    <mergeCell ref="B22:B23"/>
    <mergeCell ref="AB22:AC22"/>
    <mergeCell ref="AB23:AC23"/>
    <mergeCell ref="A16:A17"/>
    <mergeCell ref="B16:B17"/>
    <mergeCell ref="AB16:AC16"/>
    <mergeCell ref="AB17:AC17"/>
    <mergeCell ref="A18:A19"/>
    <mergeCell ref="B18:B19"/>
    <mergeCell ref="AB18:AC18"/>
    <mergeCell ref="AB19:AC19"/>
    <mergeCell ref="A12:A13"/>
    <mergeCell ref="B12:B13"/>
    <mergeCell ref="AB12:AC12"/>
    <mergeCell ref="AB13:AC13"/>
    <mergeCell ref="A14:A15"/>
    <mergeCell ref="B14:B15"/>
    <mergeCell ref="AB14:AC14"/>
    <mergeCell ref="AB15:AC15"/>
    <mergeCell ref="A9:A11"/>
    <mergeCell ref="B9:C11"/>
    <mergeCell ref="D9:G10"/>
    <mergeCell ref="H9:AA9"/>
    <mergeCell ref="AB9:AC11"/>
    <mergeCell ref="H10:K10"/>
    <mergeCell ref="L10:O10"/>
    <mergeCell ref="P10:S10"/>
    <mergeCell ref="T10:W10"/>
    <mergeCell ref="X10:AA10"/>
    <mergeCell ref="A8:AC8"/>
    <mergeCell ref="V1:AC1"/>
    <mergeCell ref="A2:F2"/>
    <mergeCell ref="G2:S2"/>
    <mergeCell ref="L4:V4"/>
    <mergeCell ref="A6:AC6"/>
  </mergeCells>
  <pageMargins left="0.7" right="0.7" top="0.75" bottom="0.75" header="0.3" footer="0.3"/>
  <pageSetup paperSize="9" scale="26" orientation="portrait" verticalDpi="0"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
  <sheetViews>
    <sheetView view="pageBreakPreview" topLeftCell="A43" zoomScale="60" zoomScaleNormal="100" workbookViewId="0">
      <selection activeCell="A18" sqref="A18:AC19"/>
    </sheetView>
  </sheetViews>
  <sheetFormatPr defaultRowHeight="15" x14ac:dyDescent="0.25"/>
  <cols>
    <col min="2" max="2" width="18.5703125" customWidth="1"/>
    <col min="28" max="28" width="29.42578125" customWidth="1"/>
    <col min="29" max="29" width="35.5703125" customWidth="1"/>
  </cols>
  <sheetData>
    <row r="1" spans="1:29" x14ac:dyDescent="0.25">
      <c r="A1" s="120"/>
      <c r="B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row>
    <row r="2" spans="1:29" ht="49.5" customHeight="1" x14ac:dyDescent="0.3">
      <c r="A2" s="698" t="s">
        <v>1</v>
      </c>
      <c r="B2" s="698"/>
      <c r="C2" s="698"/>
      <c r="D2" s="698"/>
      <c r="E2" s="698"/>
      <c r="F2" s="698"/>
      <c r="G2" s="1126" t="s">
        <v>304</v>
      </c>
      <c r="H2" s="1126"/>
      <c r="I2" s="1126"/>
      <c r="J2" s="1126"/>
      <c r="K2" s="1126"/>
      <c r="L2" s="1126"/>
      <c r="M2" s="1126"/>
      <c r="N2" s="1126"/>
      <c r="O2" s="1126"/>
      <c r="P2" s="1126"/>
      <c r="Q2" s="1126"/>
      <c r="R2" s="1126"/>
      <c r="S2" s="1126"/>
      <c r="T2" s="123"/>
      <c r="U2" s="123"/>
      <c r="V2" s="123"/>
      <c r="W2" s="123"/>
      <c r="X2" s="123"/>
      <c r="Y2" s="123"/>
      <c r="Z2" s="123"/>
      <c r="AA2" s="123"/>
      <c r="AB2" s="218"/>
      <c r="AC2" s="218"/>
    </row>
    <row r="3" spans="1:29" ht="18.75" x14ac:dyDescent="0.3">
      <c r="A3" s="154"/>
      <c r="B3" s="154"/>
      <c r="C3" s="154"/>
      <c r="D3" s="154"/>
      <c r="E3" s="154"/>
      <c r="F3" s="154"/>
      <c r="G3" s="129"/>
      <c r="H3" s="129"/>
      <c r="I3" s="129"/>
      <c r="J3" s="129"/>
      <c r="K3" s="129"/>
      <c r="L3" s="129"/>
      <c r="M3" s="129"/>
      <c r="N3" s="129"/>
      <c r="O3" s="129"/>
      <c r="P3" s="129"/>
      <c r="Q3" s="129"/>
      <c r="R3" s="129"/>
      <c r="S3" s="129"/>
      <c r="T3" s="123"/>
      <c r="U3" s="123"/>
      <c r="V3" s="123"/>
      <c r="W3" s="123"/>
      <c r="X3" s="123"/>
      <c r="Y3" s="123"/>
      <c r="Z3" s="123"/>
      <c r="AA3" s="123"/>
      <c r="AB3" s="218"/>
      <c r="AC3" s="218"/>
    </row>
    <row r="4" spans="1:29" ht="15.75" x14ac:dyDescent="0.25">
      <c r="A4" s="120"/>
      <c r="B4" s="120"/>
      <c r="C4" s="120"/>
      <c r="D4" s="120"/>
      <c r="E4" s="120"/>
      <c r="F4" s="120"/>
      <c r="G4" s="120"/>
      <c r="H4" s="120"/>
      <c r="I4" s="120"/>
      <c r="J4" s="120"/>
      <c r="K4" s="120"/>
      <c r="L4" s="700" t="s">
        <v>3</v>
      </c>
      <c r="M4" s="700"/>
      <c r="N4" s="700"/>
      <c r="O4" s="700"/>
      <c r="P4" s="700"/>
      <c r="Q4" s="700"/>
      <c r="R4" s="700"/>
      <c r="S4" s="700"/>
      <c r="T4" s="700"/>
      <c r="U4" s="700"/>
      <c r="V4" s="700"/>
      <c r="W4" s="130"/>
      <c r="X4" s="130"/>
      <c r="Y4" s="130"/>
      <c r="Z4" s="130"/>
      <c r="AA4" s="130"/>
      <c r="AB4" s="219"/>
      <c r="AC4" s="219"/>
    </row>
    <row r="5" spans="1:29" ht="18.75" x14ac:dyDescent="0.3">
      <c r="A5" s="154"/>
      <c r="B5" s="154"/>
      <c r="C5" s="154"/>
      <c r="D5" s="154"/>
      <c r="E5" s="154"/>
      <c r="F5" s="154"/>
      <c r="G5" s="129"/>
      <c r="H5" s="129"/>
      <c r="I5" s="129"/>
      <c r="J5" s="129"/>
      <c r="K5" s="129"/>
      <c r="L5" s="129"/>
      <c r="M5" s="129"/>
      <c r="N5" s="129"/>
      <c r="O5" s="129"/>
      <c r="P5" s="129"/>
      <c r="Q5" s="129"/>
      <c r="R5" s="129"/>
      <c r="S5" s="129"/>
      <c r="T5" s="123"/>
      <c r="U5" s="123"/>
      <c r="V5" s="123"/>
      <c r="W5" s="123"/>
      <c r="X5" s="123"/>
      <c r="Y5" s="123"/>
      <c r="Z5" s="123"/>
      <c r="AA5" s="123"/>
      <c r="AB5" s="218"/>
      <c r="AC5" s="218"/>
    </row>
    <row r="6" spans="1:29" ht="18.75" x14ac:dyDescent="0.25">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8.75" x14ac:dyDescent="0.3">
      <c r="A7" s="154"/>
      <c r="B7" s="154"/>
      <c r="C7" s="154"/>
      <c r="D7" s="154"/>
      <c r="E7" s="154"/>
      <c r="F7" s="154"/>
      <c r="G7" s="129"/>
      <c r="H7" s="129"/>
      <c r="I7" s="129"/>
      <c r="J7" s="129"/>
      <c r="K7" s="129"/>
      <c r="L7" s="129"/>
      <c r="M7" s="129"/>
      <c r="N7" s="129"/>
      <c r="O7" s="129"/>
      <c r="P7" s="129"/>
      <c r="Q7" s="129"/>
      <c r="R7" s="129"/>
      <c r="S7" s="129"/>
      <c r="T7" s="123"/>
      <c r="U7" s="123"/>
      <c r="V7" s="123"/>
      <c r="W7" s="123"/>
      <c r="X7" s="123"/>
      <c r="Y7" s="123"/>
      <c r="Z7" s="123"/>
      <c r="AA7" s="123"/>
      <c r="AB7" s="218"/>
      <c r="AC7" s="218"/>
    </row>
    <row r="8" spans="1:29" ht="15.75" x14ac:dyDescent="0.25">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x14ac:dyDescent="0.25">
      <c r="A9" s="1108" t="s">
        <v>6</v>
      </c>
      <c r="B9" s="1111" t="s">
        <v>703</v>
      </c>
      <c r="C9" s="1112"/>
      <c r="D9" s="1117" t="s">
        <v>704</v>
      </c>
      <c r="E9" s="1117"/>
      <c r="F9" s="1117"/>
      <c r="G9" s="1118"/>
      <c r="H9" s="1121" t="s">
        <v>9</v>
      </c>
      <c r="I9" s="1122"/>
      <c r="J9" s="1122"/>
      <c r="K9" s="1122"/>
      <c r="L9" s="1122"/>
      <c r="M9" s="1122"/>
      <c r="N9" s="1122"/>
      <c r="O9" s="1122"/>
      <c r="P9" s="1122"/>
      <c r="Q9" s="1122"/>
      <c r="R9" s="1122"/>
      <c r="S9" s="1122"/>
      <c r="T9" s="1122"/>
      <c r="U9" s="1122"/>
      <c r="V9" s="1122"/>
      <c r="W9" s="1122"/>
      <c r="X9" s="1122"/>
      <c r="Y9" s="1122"/>
      <c r="Z9" s="1122"/>
      <c r="AA9" s="1123"/>
      <c r="AB9" s="1124" t="s">
        <v>10</v>
      </c>
      <c r="AC9" s="1125"/>
    </row>
    <row r="10" spans="1:29" ht="23.25" customHeight="1" x14ac:dyDescent="0.25">
      <c r="A10" s="1109"/>
      <c r="B10" s="1113"/>
      <c r="C10" s="1114"/>
      <c r="D10" s="1119"/>
      <c r="E10" s="1119"/>
      <c r="F10" s="1119"/>
      <c r="G10" s="1120"/>
      <c r="H10" s="1121" t="s">
        <v>11</v>
      </c>
      <c r="I10" s="1122"/>
      <c r="J10" s="1122"/>
      <c r="K10" s="1123"/>
      <c r="L10" s="1121" t="s">
        <v>12</v>
      </c>
      <c r="M10" s="1122"/>
      <c r="N10" s="1122"/>
      <c r="O10" s="1123"/>
      <c r="P10" s="1121" t="s">
        <v>13</v>
      </c>
      <c r="Q10" s="1122"/>
      <c r="R10" s="1122"/>
      <c r="S10" s="1123"/>
      <c r="T10" s="1121" t="s">
        <v>14</v>
      </c>
      <c r="U10" s="1122"/>
      <c r="V10" s="1122"/>
      <c r="W10" s="1123"/>
      <c r="X10" s="1121" t="s">
        <v>15</v>
      </c>
      <c r="Y10" s="1122"/>
      <c r="Z10" s="1122"/>
      <c r="AA10" s="1123"/>
      <c r="AB10" s="1124"/>
      <c r="AC10" s="1125"/>
    </row>
    <row r="11" spans="1:29" ht="62.25" x14ac:dyDescent="0.25">
      <c r="A11" s="1110"/>
      <c r="B11" s="1115"/>
      <c r="C11" s="1116"/>
      <c r="D11" s="174" t="s">
        <v>16</v>
      </c>
      <c r="E11" s="122" t="s">
        <v>17</v>
      </c>
      <c r="F11" s="122" t="s">
        <v>18</v>
      </c>
      <c r="G11" s="175" t="s">
        <v>19</v>
      </c>
      <c r="H11" s="174" t="s">
        <v>16</v>
      </c>
      <c r="I11" s="122" t="s">
        <v>17</v>
      </c>
      <c r="J11" s="122" t="s">
        <v>20</v>
      </c>
      <c r="K11" s="175" t="s">
        <v>21</v>
      </c>
      <c r="L11" s="174" t="s">
        <v>16</v>
      </c>
      <c r="M11" s="122" t="s">
        <v>17</v>
      </c>
      <c r="N11" s="122" t="s">
        <v>20</v>
      </c>
      <c r="O11" s="175" t="s">
        <v>21</v>
      </c>
      <c r="P11" s="174" t="s">
        <v>16</v>
      </c>
      <c r="Q11" s="122" t="s">
        <v>17</v>
      </c>
      <c r="R11" s="122" t="s">
        <v>20</v>
      </c>
      <c r="S11" s="175" t="s">
        <v>21</v>
      </c>
      <c r="T11" s="174" t="s">
        <v>16</v>
      </c>
      <c r="U11" s="122" t="s">
        <v>17</v>
      </c>
      <c r="V11" s="122" t="s">
        <v>20</v>
      </c>
      <c r="W11" s="175" t="s">
        <v>21</v>
      </c>
      <c r="X11" s="174" t="s">
        <v>16</v>
      </c>
      <c r="Y11" s="122" t="s">
        <v>17</v>
      </c>
      <c r="Z11" s="122" t="s">
        <v>20</v>
      </c>
      <c r="AA11" s="175" t="s">
        <v>21</v>
      </c>
      <c r="AB11" s="1124"/>
      <c r="AC11" s="1125"/>
    </row>
    <row r="12" spans="1:29" ht="60" customHeight="1" x14ac:dyDescent="0.25">
      <c r="A12" s="693" t="s">
        <v>22</v>
      </c>
      <c r="B12" s="1100" t="s">
        <v>305</v>
      </c>
      <c r="C12" s="185" t="s">
        <v>24</v>
      </c>
      <c r="D12" s="186">
        <v>0</v>
      </c>
      <c r="E12" s="187">
        <v>0</v>
      </c>
      <c r="F12" s="187">
        <v>0</v>
      </c>
      <c r="G12" s="188">
        <v>0</v>
      </c>
      <c r="H12" s="222">
        <v>1000</v>
      </c>
      <c r="I12" s="223">
        <v>1000</v>
      </c>
      <c r="J12" s="223">
        <v>1000</v>
      </c>
      <c r="K12" s="224">
        <v>1000</v>
      </c>
      <c r="L12" s="222">
        <v>2000</v>
      </c>
      <c r="M12" s="223">
        <v>2000</v>
      </c>
      <c r="N12" s="223">
        <v>2000</v>
      </c>
      <c r="O12" s="224">
        <v>2000</v>
      </c>
      <c r="P12" s="222">
        <v>4000</v>
      </c>
      <c r="Q12" s="223">
        <v>4000</v>
      </c>
      <c r="R12" s="223">
        <v>4000</v>
      </c>
      <c r="S12" s="224">
        <v>4000</v>
      </c>
      <c r="T12" s="225">
        <v>5000</v>
      </c>
      <c r="U12" s="226">
        <v>5000</v>
      </c>
      <c r="V12" s="226">
        <v>5000</v>
      </c>
      <c r="W12" s="227">
        <v>5000</v>
      </c>
      <c r="X12" s="222">
        <v>6000</v>
      </c>
      <c r="Y12" s="223">
        <v>6000</v>
      </c>
      <c r="Z12" s="223">
        <v>6000</v>
      </c>
      <c r="AA12" s="224">
        <v>6000</v>
      </c>
      <c r="AB12" s="901" t="s">
        <v>306</v>
      </c>
      <c r="AC12" s="902"/>
    </row>
    <row r="13" spans="1:29" ht="77.25" customHeight="1" x14ac:dyDescent="0.25">
      <c r="A13" s="694"/>
      <c r="B13" s="1101"/>
      <c r="C13" s="228" t="s">
        <v>25</v>
      </c>
      <c r="D13" s="229">
        <v>0</v>
      </c>
      <c r="E13" s="230">
        <v>0</v>
      </c>
      <c r="F13" s="230">
        <v>0</v>
      </c>
      <c r="G13" s="231">
        <v>0</v>
      </c>
      <c r="H13" s="232">
        <v>9771</v>
      </c>
      <c r="I13" s="232">
        <v>9771</v>
      </c>
      <c r="J13" s="232">
        <v>9771</v>
      </c>
      <c r="K13" s="232">
        <v>9771</v>
      </c>
      <c r="L13" s="233"/>
      <c r="M13" s="234"/>
      <c r="N13" s="234"/>
      <c r="O13" s="235"/>
      <c r="P13" s="233"/>
      <c r="Q13" s="234"/>
      <c r="R13" s="234"/>
      <c r="S13" s="235"/>
      <c r="T13" s="233"/>
      <c r="U13" s="234"/>
      <c r="V13" s="234"/>
      <c r="W13" s="235"/>
      <c r="X13" s="233"/>
      <c r="Y13" s="234"/>
      <c r="Z13" s="234"/>
      <c r="AA13" s="235"/>
      <c r="AB13" s="903"/>
      <c r="AC13" s="904"/>
    </row>
    <row r="14" spans="1:29" ht="95.25" customHeight="1" x14ac:dyDescent="0.25">
      <c r="A14" s="693" t="s">
        <v>28</v>
      </c>
      <c r="B14" s="1100" t="s">
        <v>307</v>
      </c>
      <c r="C14" s="185" t="s">
        <v>24</v>
      </c>
      <c r="D14" s="186">
        <v>0</v>
      </c>
      <c r="E14" s="187">
        <v>0</v>
      </c>
      <c r="F14" s="187">
        <v>0</v>
      </c>
      <c r="G14" s="188">
        <v>0</v>
      </c>
      <c r="H14" s="222">
        <v>1500</v>
      </c>
      <c r="I14" s="223">
        <v>11500</v>
      </c>
      <c r="J14" s="223">
        <v>1500</v>
      </c>
      <c r="K14" s="224">
        <v>11500</v>
      </c>
      <c r="L14" s="222">
        <v>2500</v>
      </c>
      <c r="M14" s="223">
        <v>11500</v>
      </c>
      <c r="N14" s="223">
        <v>2500</v>
      </c>
      <c r="O14" s="224">
        <v>11500</v>
      </c>
      <c r="P14" s="222">
        <v>5000</v>
      </c>
      <c r="Q14" s="223">
        <v>12000</v>
      </c>
      <c r="R14" s="223">
        <v>5000</v>
      </c>
      <c r="S14" s="224">
        <v>12000</v>
      </c>
      <c r="T14" s="222">
        <v>6000</v>
      </c>
      <c r="U14" s="223">
        <v>12000</v>
      </c>
      <c r="V14" s="223">
        <v>6000</v>
      </c>
      <c r="W14" s="224">
        <v>12000</v>
      </c>
      <c r="X14" s="222">
        <v>8000</v>
      </c>
      <c r="Y14" s="223">
        <v>13000</v>
      </c>
      <c r="Z14" s="223">
        <v>8000</v>
      </c>
      <c r="AA14" s="224">
        <v>13000</v>
      </c>
      <c r="AB14" s="901" t="s">
        <v>308</v>
      </c>
      <c r="AC14" s="902"/>
    </row>
    <row r="15" spans="1:29" ht="81" customHeight="1" x14ac:dyDescent="0.25">
      <c r="A15" s="694"/>
      <c r="B15" s="1101"/>
      <c r="C15" s="228" t="s">
        <v>25</v>
      </c>
      <c r="D15" s="229">
        <v>0</v>
      </c>
      <c r="E15" s="230">
        <v>0</v>
      </c>
      <c r="F15" s="230">
        <v>0</v>
      </c>
      <c r="G15" s="231">
        <v>0</v>
      </c>
      <c r="H15" s="232">
        <v>267</v>
      </c>
      <c r="I15" s="236">
        <v>267</v>
      </c>
      <c r="J15" s="236">
        <v>267</v>
      </c>
      <c r="K15" s="237">
        <v>267</v>
      </c>
      <c r="L15" s="233"/>
      <c r="M15" s="234"/>
      <c r="N15" s="234"/>
      <c r="O15" s="235"/>
      <c r="P15" s="233"/>
      <c r="Q15" s="234"/>
      <c r="R15" s="234"/>
      <c r="S15" s="235"/>
      <c r="T15" s="233"/>
      <c r="U15" s="234"/>
      <c r="V15" s="234"/>
      <c r="W15" s="235"/>
      <c r="X15" s="233"/>
      <c r="Y15" s="234"/>
      <c r="Z15" s="234"/>
      <c r="AA15" s="235"/>
      <c r="AB15" s="903"/>
      <c r="AC15" s="904"/>
    </row>
    <row r="16" spans="1:29" ht="99.75" customHeight="1" x14ac:dyDescent="0.25">
      <c r="A16" s="693" t="s">
        <v>309</v>
      </c>
      <c r="B16" s="1100" t="s">
        <v>310</v>
      </c>
      <c r="C16" s="185" t="s">
        <v>24</v>
      </c>
      <c r="D16" s="186">
        <v>0</v>
      </c>
      <c r="E16" s="187">
        <v>0</v>
      </c>
      <c r="F16" s="187">
        <v>0</v>
      </c>
      <c r="G16" s="188">
        <v>0</v>
      </c>
      <c r="H16" s="222">
        <v>20000</v>
      </c>
      <c r="I16" s="223">
        <v>20000</v>
      </c>
      <c r="J16" s="223">
        <v>20000</v>
      </c>
      <c r="K16" s="224">
        <v>20000</v>
      </c>
      <c r="L16" s="222">
        <v>25000</v>
      </c>
      <c r="M16" s="223">
        <v>25000</v>
      </c>
      <c r="N16" s="223">
        <v>25000</v>
      </c>
      <c r="O16" s="224">
        <v>25000</v>
      </c>
      <c r="P16" s="222">
        <v>30000</v>
      </c>
      <c r="Q16" s="223">
        <v>30000</v>
      </c>
      <c r="R16" s="223">
        <v>30000</v>
      </c>
      <c r="S16" s="224">
        <v>30000</v>
      </c>
      <c r="T16" s="222">
        <v>35000</v>
      </c>
      <c r="U16" s="223">
        <v>35000</v>
      </c>
      <c r="V16" s="223">
        <v>35000</v>
      </c>
      <c r="W16" s="224">
        <v>35000</v>
      </c>
      <c r="X16" s="222">
        <v>40000</v>
      </c>
      <c r="Y16" s="223">
        <v>40000</v>
      </c>
      <c r="Z16" s="223">
        <v>40000</v>
      </c>
      <c r="AA16" s="224">
        <v>40000</v>
      </c>
      <c r="AB16" s="901" t="s">
        <v>311</v>
      </c>
      <c r="AC16" s="902"/>
    </row>
    <row r="17" spans="1:29" ht="105.75" customHeight="1" x14ac:dyDescent="0.25">
      <c r="A17" s="694"/>
      <c r="B17" s="1101"/>
      <c r="C17" s="228" t="s">
        <v>25</v>
      </c>
      <c r="D17" s="229">
        <v>0</v>
      </c>
      <c r="E17" s="230">
        <v>0</v>
      </c>
      <c r="F17" s="230">
        <v>0</v>
      </c>
      <c r="G17" s="231">
        <v>0</v>
      </c>
      <c r="H17" s="238">
        <v>915</v>
      </c>
      <c r="I17" s="238">
        <v>915</v>
      </c>
      <c r="J17" s="238">
        <v>915</v>
      </c>
      <c r="K17" s="238">
        <v>915</v>
      </c>
      <c r="L17" s="233"/>
      <c r="M17" s="234"/>
      <c r="N17" s="234"/>
      <c r="O17" s="235"/>
      <c r="P17" s="233"/>
      <c r="Q17" s="234"/>
      <c r="R17" s="234"/>
      <c r="S17" s="235"/>
      <c r="T17" s="233"/>
      <c r="U17" s="234"/>
      <c r="V17" s="234"/>
      <c r="W17" s="235"/>
      <c r="X17" s="233"/>
      <c r="Y17" s="234"/>
      <c r="Z17" s="234"/>
      <c r="AA17" s="235"/>
      <c r="AB17" s="903"/>
      <c r="AC17" s="904"/>
    </row>
    <row r="18" spans="1:29" x14ac:dyDescent="0.25">
      <c r="A18" s="674" t="s">
        <v>30</v>
      </c>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row>
    <row r="19" spans="1:29" ht="36" customHeight="1" x14ac:dyDescent="0.25">
      <c r="A19" s="675"/>
      <c r="B19" s="675"/>
      <c r="C19" s="675"/>
      <c r="D19" s="675"/>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row>
    <row r="20" spans="1:29" ht="35.25" customHeight="1" x14ac:dyDescent="0.25">
      <c r="A20" s="676" t="s">
        <v>6</v>
      </c>
      <c r="B20" s="679" t="s">
        <v>31</v>
      </c>
      <c r="C20" s="1102"/>
      <c r="D20" s="1105" t="s">
        <v>32</v>
      </c>
      <c r="E20" s="686"/>
      <c r="F20" s="686"/>
      <c r="G20" s="921"/>
      <c r="H20" s="923" t="s">
        <v>33</v>
      </c>
      <c r="I20" s="673"/>
      <c r="J20" s="673"/>
      <c r="K20" s="673"/>
      <c r="L20" s="673"/>
      <c r="M20" s="673"/>
      <c r="N20" s="673"/>
      <c r="O20" s="673"/>
      <c r="P20" s="673"/>
      <c r="Q20" s="673"/>
      <c r="R20" s="673"/>
      <c r="S20" s="673"/>
      <c r="T20" s="673"/>
      <c r="U20" s="673"/>
      <c r="V20" s="673"/>
      <c r="W20" s="673"/>
      <c r="X20" s="673"/>
      <c r="Y20" s="673"/>
      <c r="Z20" s="673"/>
      <c r="AA20" s="924"/>
      <c r="AB20" s="1107" t="s">
        <v>10</v>
      </c>
      <c r="AC20" s="850"/>
    </row>
    <row r="21" spans="1:29" ht="46.5" customHeight="1" x14ac:dyDescent="0.25">
      <c r="A21" s="677"/>
      <c r="B21" s="681"/>
      <c r="C21" s="1103"/>
      <c r="D21" s="1106"/>
      <c r="E21" s="689"/>
      <c r="F21" s="689"/>
      <c r="G21" s="922"/>
      <c r="H21" s="923" t="s">
        <v>11</v>
      </c>
      <c r="I21" s="673"/>
      <c r="J21" s="673"/>
      <c r="K21" s="924"/>
      <c r="L21" s="923" t="s">
        <v>12</v>
      </c>
      <c r="M21" s="673"/>
      <c r="N21" s="673"/>
      <c r="O21" s="924"/>
      <c r="P21" s="923" t="s">
        <v>13</v>
      </c>
      <c r="Q21" s="673"/>
      <c r="R21" s="673"/>
      <c r="S21" s="924"/>
      <c r="T21" s="923" t="s">
        <v>14</v>
      </c>
      <c r="U21" s="673"/>
      <c r="V21" s="673"/>
      <c r="W21" s="924"/>
      <c r="X21" s="923" t="s">
        <v>15</v>
      </c>
      <c r="Y21" s="673"/>
      <c r="Z21" s="673"/>
      <c r="AA21" s="924"/>
      <c r="AB21" s="1107"/>
      <c r="AC21" s="850"/>
    </row>
    <row r="22" spans="1:29" ht="72" x14ac:dyDescent="0.25">
      <c r="A22" s="678"/>
      <c r="B22" s="683"/>
      <c r="C22" s="1104"/>
      <c r="D22" s="239" t="s">
        <v>34</v>
      </c>
      <c r="E22" s="122" t="s">
        <v>35</v>
      </c>
      <c r="F22" s="122" t="s">
        <v>36</v>
      </c>
      <c r="G22" s="175" t="s">
        <v>19</v>
      </c>
      <c r="H22" s="174" t="s">
        <v>37</v>
      </c>
      <c r="I22" s="122" t="s">
        <v>35</v>
      </c>
      <c r="J22" s="122" t="s">
        <v>36</v>
      </c>
      <c r="K22" s="175" t="s">
        <v>21</v>
      </c>
      <c r="L22" s="174" t="s">
        <v>37</v>
      </c>
      <c r="M22" s="122" t="s">
        <v>35</v>
      </c>
      <c r="N22" s="122" t="s">
        <v>36</v>
      </c>
      <c r="O22" s="175" t="s">
        <v>21</v>
      </c>
      <c r="P22" s="174" t="s">
        <v>37</v>
      </c>
      <c r="Q22" s="122" t="s">
        <v>35</v>
      </c>
      <c r="R22" s="122" t="s">
        <v>36</v>
      </c>
      <c r="S22" s="175" t="s">
        <v>21</v>
      </c>
      <c r="T22" s="174" t="s">
        <v>37</v>
      </c>
      <c r="U22" s="122" t="s">
        <v>35</v>
      </c>
      <c r="V22" s="122" t="s">
        <v>36</v>
      </c>
      <c r="W22" s="175" t="s">
        <v>21</v>
      </c>
      <c r="X22" s="174" t="s">
        <v>37</v>
      </c>
      <c r="Y22" s="122" t="s">
        <v>35</v>
      </c>
      <c r="Z22" s="122" t="s">
        <v>36</v>
      </c>
      <c r="AA22" s="175" t="s">
        <v>21</v>
      </c>
      <c r="AB22" s="1107"/>
      <c r="AC22" s="850"/>
    </row>
    <row r="23" spans="1:29" x14ac:dyDescent="0.25">
      <c r="A23" s="1093">
        <v>1</v>
      </c>
      <c r="B23" s="1095" t="s">
        <v>312</v>
      </c>
      <c r="C23" s="240"/>
      <c r="D23" s="239"/>
      <c r="E23" s="122"/>
      <c r="F23" s="122"/>
      <c r="G23" s="175"/>
      <c r="H23" s="174"/>
      <c r="I23" s="122"/>
      <c r="J23" s="122"/>
      <c r="K23" s="175"/>
      <c r="L23" s="174"/>
      <c r="M23" s="122"/>
      <c r="N23" s="122"/>
      <c r="O23" s="175"/>
      <c r="P23" s="174"/>
      <c r="Q23" s="122"/>
      <c r="R23" s="122"/>
      <c r="S23" s="175"/>
      <c r="T23" s="174"/>
      <c r="U23" s="122"/>
      <c r="V23" s="122"/>
      <c r="W23" s="175"/>
      <c r="X23" s="174"/>
      <c r="Y23" s="122"/>
      <c r="Z23" s="122"/>
      <c r="AA23" s="175"/>
      <c r="AB23" s="1096"/>
      <c r="AC23" s="1097"/>
    </row>
    <row r="24" spans="1:29" x14ac:dyDescent="0.25">
      <c r="A24" s="1094"/>
      <c r="B24" s="1095"/>
      <c r="C24" s="240"/>
      <c r="D24" s="239"/>
      <c r="E24" s="122"/>
      <c r="F24" s="122"/>
      <c r="G24" s="175"/>
      <c r="H24" s="174"/>
      <c r="I24" s="122"/>
      <c r="J24" s="122"/>
      <c r="K24" s="175"/>
      <c r="L24" s="174"/>
      <c r="M24" s="122"/>
      <c r="N24" s="122"/>
      <c r="O24" s="175"/>
      <c r="P24" s="174"/>
      <c r="Q24" s="122"/>
      <c r="R24" s="122"/>
      <c r="S24" s="175"/>
      <c r="T24" s="174"/>
      <c r="U24" s="122"/>
      <c r="V24" s="122"/>
      <c r="W24" s="175"/>
      <c r="X24" s="174"/>
      <c r="Y24" s="122"/>
      <c r="Z24" s="122"/>
      <c r="AA24" s="175"/>
      <c r="AB24" s="1098"/>
      <c r="AC24" s="1099"/>
    </row>
    <row r="25" spans="1:29" ht="53.25" customHeight="1" x14ac:dyDescent="0.25">
      <c r="A25" s="1093" t="s">
        <v>39</v>
      </c>
      <c r="B25" s="937" t="s">
        <v>298</v>
      </c>
      <c r="C25" s="241" t="s">
        <v>24</v>
      </c>
      <c r="D25" s="242">
        <v>0</v>
      </c>
      <c r="E25" s="204">
        <v>0</v>
      </c>
      <c r="F25" s="204">
        <v>0</v>
      </c>
      <c r="G25" s="205">
        <v>0</v>
      </c>
      <c r="H25" s="222">
        <v>980</v>
      </c>
      <c r="I25" s="223">
        <v>980</v>
      </c>
      <c r="J25" s="223">
        <v>123</v>
      </c>
      <c r="K25" s="224">
        <v>123</v>
      </c>
      <c r="L25" s="222">
        <v>980</v>
      </c>
      <c r="M25" s="223">
        <v>980</v>
      </c>
      <c r="N25" s="223">
        <v>123</v>
      </c>
      <c r="O25" s="224">
        <v>123</v>
      </c>
      <c r="P25" s="222">
        <v>1050</v>
      </c>
      <c r="Q25" s="223">
        <v>1050</v>
      </c>
      <c r="R25" s="223">
        <v>126</v>
      </c>
      <c r="S25" s="224">
        <v>126</v>
      </c>
      <c r="T25" s="222">
        <v>1050</v>
      </c>
      <c r="U25" s="223">
        <v>1050</v>
      </c>
      <c r="V25" s="223">
        <v>126</v>
      </c>
      <c r="W25" s="224">
        <v>126</v>
      </c>
      <c r="X25" s="222">
        <v>1050</v>
      </c>
      <c r="Y25" s="223">
        <v>1050</v>
      </c>
      <c r="Z25" s="223">
        <v>126</v>
      </c>
      <c r="AA25" s="224">
        <v>126</v>
      </c>
      <c r="AB25" s="901" t="s">
        <v>313</v>
      </c>
      <c r="AC25" s="902"/>
    </row>
    <row r="26" spans="1:29" ht="144.75" customHeight="1" x14ac:dyDescent="0.25">
      <c r="A26" s="1094"/>
      <c r="B26" s="937"/>
      <c r="C26" s="243" t="s">
        <v>25</v>
      </c>
      <c r="D26" s="244"/>
      <c r="E26" s="245"/>
      <c r="F26" s="245"/>
      <c r="G26" s="246"/>
      <c r="H26" s="247">
        <v>4</v>
      </c>
      <c r="I26" s="247">
        <v>4</v>
      </c>
      <c r="J26" s="247">
        <v>4</v>
      </c>
      <c r="K26" s="246">
        <v>4</v>
      </c>
      <c r="L26" s="247"/>
      <c r="M26" s="245"/>
      <c r="N26" s="245"/>
      <c r="O26" s="246"/>
      <c r="P26" s="247"/>
      <c r="Q26" s="245"/>
      <c r="R26" s="245"/>
      <c r="S26" s="246"/>
      <c r="T26" s="247"/>
      <c r="U26" s="245"/>
      <c r="V26" s="245"/>
      <c r="W26" s="246"/>
      <c r="X26" s="247"/>
      <c r="Y26" s="245"/>
      <c r="Z26" s="245"/>
      <c r="AA26" s="246"/>
      <c r="AB26" s="903"/>
      <c r="AC26" s="904"/>
    </row>
    <row r="27" spans="1:29" ht="36" customHeight="1" x14ac:dyDescent="0.25">
      <c r="A27" s="1093" t="s">
        <v>41</v>
      </c>
      <c r="B27" s="937" t="s">
        <v>300</v>
      </c>
      <c r="C27" s="241" t="s">
        <v>24</v>
      </c>
      <c r="D27" s="242">
        <v>0</v>
      </c>
      <c r="E27" s="204">
        <v>0</v>
      </c>
      <c r="F27" s="204">
        <v>0</v>
      </c>
      <c r="G27" s="205">
        <v>0</v>
      </c>
      <c r="H27" s="222">
        <v>8610</v>
      </c>
      <c r="I27" s="223">
        <v>8610</v>
      </c>
      <c r="J27" s="223">
        <v>123</v>
      </c>
      <c r="K27" s="224">
        <v>123</v>
      </c>
      <c r="L27" s="222">
        <v>8610</v>
      </c>
      <c r="M27" s="223">
        <v>8610</v>
      </c>
      <c r="N27" s="223">
        <v>123</v>
      </c>
      <c r="O27" s="224">
        <v>123</v>
      </c>
      <c r="P27" s="222">
        <v>8820</v>
      </c>
      <c r="Q27" s="223">
        <v>8820</v>
      </c>
      <c r="R27" s="223">
        <v>126</v>
      </c>
      <c r="S27" s="224">
        <v>126</v>
      </c>
      <c r="T27" s="222">
        <v>8820</v>
      </c>
      <c r="U27" s="223">
        <v>8820</v>
      </c>
      <c r="V27" s="223">
        <v>126</v>
      </c>
      <c r="W27" s="224">
        <v>126</v>
      </c>
      <c r="X27" s="222">
        <v>8820</v>
      </c>
      <c r="Y27" s="223">
        <v>8820</v>
      </c>
      <c r="Z27" s="223">
        <v>126</v>
      </c>
      <c r="AA27" s="224">
        <v>126</v>
      </c>
      <c r="AB27" s="938" t="s">
        <v>301</v>
      </c>
      <c r="AC27" s="939"/>
    </row>
    <row r="28" spans="1:29" ht="68.25" customHeight="1" x14ac:dyDescent="0.25">
      <c r="A28" s="1094"/>
      <c r="B28" s="937"/>
      <c r="C28" s="243" t="s">
        <v>25</v>
      </c>
      <c r="D28" s="244"/>
      <c r="E28" s="245"/>
      <c r="F28" s="245"/>
      <c r="G28" s="246"/>
      <c r="H28" s="247">
        <v>11</v>
      </c>
      <c r="I28" s="247">
        <v>11</v>
      </c>
      <c r="J28" s="247">
        <v>11</v>
      </c>
      <c r="K28" s="248">
        <v>11</v>
      </c>
      <c r="L28" s="244"/>
      <c r="M28" s="245"/>
      <c r="N28" s="245"/>
      <c r="O28" s="246"/>
      <c r="P28" s="247"/>
      <c r="Q28" s="245"/>
      <c r="R28" s="245"/>
      <c r="S28" s="246"/>
      <c r="T28" s="247"/>
      <c r="U28" s="245"/>
      <c r="V28" s="245"/>
      <c r="W28" s="246"/>
      <c r="X28" s="247"/>
      <c r="Y28" s="245"/>
      <c r="Z28" s="245"/>
      <c r="AA28" s="246"/>
      <c r="AB28" s="940"/>
      <c r="AC28" s="941"/>
    </row>
    <row r="29" spans="1:29" ht="112.5" customHeight="1" x14ac:dyDescent="0.25">
      <c r="A29" s="1093" t="s">
        <v>164</v>
      </c>
      <c r="B29" s="942" t="s">
        <v>302</v>
      </c>
      <c r="C29" s="249" t="s">
        <v>24</v>
      </c>
      <c r="D29" s="203">
        <v>0</v>
      </c>
      <c r="E29" s="204">
        <v>0</v>
      </c>
      <c r="F29" s="204">
        <v>0</v>
      </c>
      <c r="G29" s="205">
        <v>0</v>
      </c>
      <c r="H29" s="222">
        <v>104000</v>
      </c>
      <c r="I29" s="223">
        <v>104000</v>
      </c>
      <c r="J29" s="223">
        <v>1500</v>
      </c>
      <c r="K29" s="224">
        <v>2000</v>
      </c>
      <c r="L29" s="222">
        <v>119000</v>
      </c>
      <c r="M29" s="223">
        <v>119000</v>
      </c>
      <c r="N29" s="223">
        <v>1700</v>
      </c>
      <c r="O29" s="224">
        <v>2200</v>
      </c>
      <c r="P29" s="222">
        <v>140000</v>
      </c>
      <c r="Q29" s="223">
        <v>140000</v>
      </c>
      <c r="R29" s="223">
        <v>2000</v>
      </c>
      <c r="S29" s="224">
        <v>2200</v>
      </c>
      <c r="T29" s="222">
        <v>140000</v>
      </c>
      <c r="U29" s="223">
        <v>140000</v>
      </c>
      <c r="V29" s="223">
        <v>2000</v>
      </c>
      <c r="W29" s="224">
        <v>2200</v>
      </c>
      <c r="X29" s="222">
        <v>175000</v>
      </c>
      <c r="Y29" s="223">
        <v>175000</v>
      </c>
      <c r="Z29" s="223">
        <v>2500</v>
      </c>
      <c r="AA29" s="224">
        <v>2700</v>
      </c>
      <c r="AB29" s="901" t="s">
        <v>314</v>
      </c>
      <c r="AC29" s="902"/>
    </row>
    <row r="30" spans="1:29" ht="182.25" customHeight="1" x14ac:dyDescent="0.25">
      <c r="A30" s="1094"/>
      <c r="B30" s="943"/>
      <c r="C30" s="250" t="s">
        <v>25</v>
      </c>
      <c r="D30" s="251">
        <v>0</v>
      </c>
      <c r="E30" s="252">
        <v>0</v>
      </c>
      <c r="F30" s="252">
        <v>0</v>
      </c>
      <c r="G30" s="246">
        <v>0</v>
      </c>
      <c r="H30" s="253">
        <v>4581</v>
      </c>
      <c r="I30" s="253">
        <v>4581</v>
      </c>
      <c r="J30" s="245">
        <v>81</v>
      </c>
      <c r="K30" s="254">
        <v>81</v>
      </c>
      <c r="L30" s="244"/>
      <c r="M30" s="245"/>
      <c r="N30" s="245"/>
      <c r="O30" s="246"/>
      <c r="P30" s="247"/>
      <c r="Q30" s="245"/>
      <c r="R30" s="245"/>
      <c r="S30" s="246"/>
      <c r="T30" s="247"/>
      <c r="U30" s="245"/>
      <c r="V30" s="245"/>
      <c r="W30" s="246"/>
      <c r="X30" s="247"/>
      <c r="Y30" s="245"/>
      <c r="Z30" s="245"/>
      <c r="AA30" s="246"/>
      <c r="AB30" s="903"/>
      <c r="AC30" s="904"/>
    </row>
    <row r="31" spans="1:29" x14ac:dyDescent="0.25">
      <c r="A31" s="896" t="s">
        <v>72</v>
      </c>
      <c r="B31" s="1088" t="s">
        <v>315</v>
      </c>
      <c r="C31" s="241" t="s">
        <v>24</v>
      </c>
      <c r="D31" s="255">
        <v>0</v>
      </c>
      <c r="E31" s="256">
        <v>0</v>
      </c>
      <c r="F31" s="256">
        <v>0</v>
      </c>
      <c r="G31" s="257">
        <v>0</v>
      </c>
      <c r="H31" s="186">
        <v>133</v>
      </c>
      <c r="I31" s="187">
        <v>133</v>
      </c>
      <c r="J31" s="187">
        <v>3000</v>
      </c>
      <c r="K31" s="188">
        <v>3133</v>
      </c>
      <c r="L31" s="186">
        <v>133</v>
      </c>
      <c r="M31" s="187">
        <v>133</v>
      </c>
      <c r="N31" s="187">
        <v>4000</v>
      </c>
      <c r="O31" s="188">
        <v>4133</v>
      </c>
      <c r="P31" s="186">
        <v>133</v>
      </c>
      <c r="Q31" s="187">
        <v>133</v>
      </c>
      <c r="R31" s="187">
        <v>5000</v>
      </c>
      <c r="S31" s="188">
        <v>5133</v>
      </c>
      <c r="T31" s="186">
        <v>133</v>
      </c>
      <c r="U31" s="187">
        <v>133</v>
      </c>
      <c r="V31" s="187">
        <v>6000</v>
      </c>
      <c r="W31" s="188">
        <v>6133</v>
      </c>
      <c r="X31" s="186">
        <v>133</v>
      </c>
      <c r="Y31" s="187">
        <v>133</v>
      </c>
      <c r="Z31" s="204">
        <v>7000</v>
      </c>
      <c r="AA31" s="205">
        <v>7133</v>
      </c>
      <c r="AB31" s="1090"/>
      <c r="AC31" s="1091"/>
    </row>
    <row r="32" spans="1:29" x14ac:dyDescent="0.25">
      <c r="A32" s="897"/>
      <c r="B32" s="1089"/>
      <c r="C32" s="243" t="s">
        <v>25</v>
      </c>
      <c r="D32" s="258">
        <v>0</v>
      </c>
      <c r="E32" s="201">
        <v>0</v>
      </c>
      <c r="F32" s="201">
        <v>0</v>
      </c>
      <c r="G32" s="202">
        <v>0</v>
      </c>
      <c r="H32" s="177">
        <v>133</v>
      </c>
      <c r="I32" s="179">
        <v>133</v>
      </c>
      <c r="J32" s="179">
        <v>3104</v>
      </c>
      <c r="K32" s="180">
        <v>3237</v>
      </c>
      <c r="L32" s="177"/>
      <c r="M32" s="179"/>
      <c r="N32" s="179"/>
      <c r="O32" s="180"/>
      <c r="P32" s="177"/>
      <c r="Q32" s="179"/>
      <c r="R32" s="179"/>
      <c r="S32" s="180"/>
      <c r="T32" s="177"/>
      <c r="U32" s="179"/>
      <c r="V32" s="179"/>
      <c r="W32" s="180"/>
      <c r="X32" s="177"/>
      <c r="Y32" s="179"/>
      <c r="Z32" s="201"/>
      <c r="AA32" s="202"/>
      <c r="AB32" s="1090"/>
      <c r="AC32" s="1091"/>
    </row>
    <row r="33" spans="1:29" x14ac:dyDescent="0.25">
      <c r="A33" s="896" t="s">
        <v>124</v>
      </c>
      <c r="B33" s="1088" t="s">
        <v>316</v>
      </c>
      <c r="C33" s="249" t="s">
        <v>24</v>
      </c>
      <c r="D33" s="203">
        <v>0</v>
      </c>
      <c r="E33" s="204">
        <v>0</v>
      </c>
      <c r="F33" s="204">
        <v>0</v>
      </c>
      <c r="G33" s="205">
        <v>0</v>
      </c>
      <c r="H33" s="203">
        <v>12</v>
      </c>
      <c r="I33" s="204">
        <v>12</v>
      </c>
      <c r="J33" s="204">
        <v>300</v>
      </c>
      <c r="K33" s="205">
        <v>300</v>
      </c>
      <c r="L33" s="203">
        <v>13</v>
      </c>
      <c r="M33" s="204">
        <v>13</v>
      </c>
      <c r="N33" s="204">
        <v>400</v>
      </c>
      <c r="O33" s="205">
        <v>400</v>
      </c>
      <c r="P33" s="203">
        <v>14</v>
      </c>
      <c r="Q33" s="204">
        <v>14</v>
      </c>
      <c r="R33" s="204">
        <v>400</v>
      </c>
      <c r="S33" s="205">
        <v>400</v>
      </c>
      <c r="T33" s="203">
        <v>15</v>
      </c>
      <c r="U33" s="204">
        <v>15</v>
      </c>
      <c r="V33" s="204">
        <v>400</v>
      </c>
      <c r="W33" s="205">
        <v>400</v>
      </c>
      <c r="X33" s="203">
        <v>18</v>
      </c>
      <c r="Y33" s="204">
        <v>18</v>
      </c>
      <c r="Z33" s="204">
        <v>400</v>
      </c>
      <c r="AA33" s="205">
        <v>400</v>
      </c>
      <c r="AB33" s="1090"/>
      <c r="AC33" s="1091"/>
    </row>
    <row r="34" spans="1:29" x14ac:dyDescent="0.25">
      <c r="A34" s="897"/>
      <c r="B34" s="1089"/>
      <c r="C34" s="250" t="s">
        <v>25</v>
      </c>
      <c r="D34" s="200">
        <v>0</v>
      </c>
      <c r="E34" s="201">
        <v>0</v>
      </c>
      <c r="F34" s="201">
        <v>0</v>
      </c>
      <c r="G34" s="202">
        <v>0</v>
      </c>
      <c r="H34" s="200">
        <v>14</v>
      </c>
      <c r="I34" s="201">
        <v>14</v>
      </c>
      <c r="J34" s="201">
        <v>305</v>
      </c>
      <c r="K34" s="202">
        <v>305</v>
      </c>
      <c r="L34" s="200"/>
      <c r="M34" s="201"/>
      <c r="N34" s="201"/>
      <c r="O34" s="202"/>
      <c r="P34" s="200"/>
      <c r="Q34" s="201"/>
      <c r="R34" s="201"/>
      <c r="S34" s="202"/>
      <c r="T34" s="200"/>
      <c r="U34" s="201"/>
      <c r="V34" s="201"/>
      <c r="W34" s="202"/>
      <c r="X34" s="200"/>
      <c r="Y34" s="201"/>
      <c r="Z34" s="201"/>
      <c r="AA34" s="202"/>
      <c r="AB34" s="1090"/>
      <c r="AC34" s="1091"/>
    </row>
    <row r="35" spans="1:29" x14ac:dyDescent="0.25">
      <c r="A35" s="896" t="s">
        <v>287</v>
      </c>
      <c r="B35" s="1088" t="s">
        <v>317</v>
      </c>
      <c r="C35" s="249" t="s">
        <v>24</v>
      </c>
      <c r="D35" s="203">
        <v>0</v>
      </c>
      <c r="E35" s="204">
        <v>0</v>
      </c>
      <c r="F35" s="204">
        <v>0</v>
      </c>
      <c r="G35" s="205">
        <v>0</v>
      </c>
      <c r="H35" s="203">
        <v>130</v>
      </c>
      <c r="I35" s="204">
        <v>130</v>
      </c>
      <c r="J35" s="204">
        <v>10000</v>
      </c>
      <c r="K35" s="205">
        <v>10000</v>
      </c>
      <c r="L35" s="203">
        <v>130</v>
      </c>
      <c r="M35" s="204">
        <v>130</v>
      </c>
      <c r="N35" s="204">
        <v>200000</v>
      </c>
      <c r="O35" s="205">
        <v>20000</v>
      </c>
      <c r="P35" s="203">
        <v>130</v>
      </c>
      <c r="Q35" s="204">
        <v>130</v>
      </c>
      <c r="R35" s="204">
        <v>30000</v>
      </c>
      <c r="S35" s="205">
        <v>30000</v>
      </c>
      <c r="T35" s="203">
        <v>130</v>
      </c>
      <c r="U35" s="204">
        <v>130</v>
      </c>
      <c r="V35" s="204">
        <v>40000</v>
      </c>
      <c r="W35" s="205">
        <v>40000</v>
      </c>
      <c r="X35" s="203">
        <v>130</v>
      </c>
      <c r="Y35" s="204">
        <v>130</v>
      </c>
      <c r="Z35" s="204">
        <v>50000</v>
      </c>
      <c r="AA35" s="205">
        <v>50000</v>
      </c>
      <c r="AB35" s="1090"/>
      <c r="AC35" s="1091"/>
    </row>
    <row r="36" spans="1:29" x14ac:dyDescent="0.25">
      <c r="A36" s="897"/>
      <c r="B36" s="1089"/>
      <c r="C36" s="250" t="s">
        <v>25</v>
      </c>
      <c r="D36" s="200">
        <v>0</v>
      </c>
      <c r="E36" s="201">
        <v>0</v>
      </c>
      <c r="F36" s="201">
        <v>0</v>
      </c>
      <c r="G36" s="202">
        <v>0</v>
      </c>
      <c r="H36" s="200">
        <v>130</v>
      </c>
      <c r="I36" s="201">
        <v>130</v>
      </c>
      <c r="J36" s="201">
        <v>10144</v>
      </c>
      <c r="K36" s="202">
        <v>10144</v>
      </c>
      <c r="L36" s="200"/>
      <c r="M36" s="201"/>
      <c r="N36" s="201"/>
      <c r="O36" s="202"/>
      <c r="P36" s="200"/>
      <c r="Q36" s="201"/>
      <c r="R36" s="201"/>
      <c r="S36" s="202"/>
      <c r="T36" s="200"/>
      <c r="U36" s="201"/>
      <c r="V36" s="201"/>
      <c r="W36" s="202"/>
      <c r="X36" s="200"/>
      <c r="Y36" s="201"/>
      <c r="Z36" s="201"/>
      <c r="AA36" s="202"/>
      <c r="AB36" s="1090"/>
      <c r="AC36" s="1091"/>
    </row>
    <row r="37" spans="1:29" x14ac:dyDescent="0.25">
      <c r="A37" s="121"/>
      <c r="B37" s="121" t="s">
        <v>43</v>
      </c>
      <c r="C37" s="121"/>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219"/>
      <c r="AC37" s="219"/>
    </row>
    <row r="38" spans="1:29" x14ac:dyDescent="0.25">
      <c r="A38" s="124" t="s">
        <v>44</v>
      </c>
      <c r="B38" s="668" t="s">
        <v>45</v>
      </c>
      <c r="C38" s="668"/>
      <c r="D38" s="668"/>
      <c r="E38" s="668"/>
      <c r="F38" s="668"/>
      <c r="G38" s="668"/>
      <c r="H38" s="668"/>
      <c r="I38" s="668"/>
      <c r="J38" s="668"/>
      <c r="K38" s="668"/>
      <c r="L38" s="668"/>
      <c r="M38" s="668"/>
      <c r="N38" s="668"/>
      <c r="O38" s="668"/>
      <c r="P38" s="668"/>
      <c r="Q38" s="668"/>
      <c r="R38" s="668"/>
      <c r="S38" s="668"/>
      <c r="T38" s="120"/>
      <c r="U38" s="120"/>
      <c r="V38" s="120"/>
      <c r="W38" s="120"/>
      <c r="X38" s="120"/>
      <c r="Y38" s="120"/>
      <c r="Z38" s="120"/>
      <c r="AA38" s="120"/>
      <c r="AB38" s="219"/>
      <c r="AC38" s="219"/>
    </row>
    <row r="39" spans="1:29" x14ac:dyDescent="0.25">
      <c r="A39" s="124" t="s">
        <v>46</v>
      </c>
      <c r="B39" s="1092" t="s">
        <v>47</v>
      </c>
      <c r="C39" s="1092"/>
      <c r="D39" s="1092"/>
      <c r="E39" s="1092"/>
      <c r="F39" s="1092"/>
      <c r="G39" s="1092"/>
      <c r="H39" s="1092"/>
      <c r="I39" s="1092"/>
      <c r="J39" s="1092"/>
      <c r="K39" s="1092"/>
      <c r="L39" s="1092"/>
      <c r="M39" s="1092"/>
      <c r="N39" s="1092"/>
      <c r="O39" s="1092"/>
      <c r="P39" s="1092"/>
      <c r="Q39" s="1092"/>
      <c r="R39" s="1092"/>
      <c r="S39" s="1092"/>
      <c r="T39" s="120"/>
      <c r="U39" s="120"/>
      <c r="V39" s="120"/>
      <c r="W39" s="120"/>
      <c r="X39" s="120"/>
      <c r="Y39" s="120"/>
      <c r="Z39" s="120"/>
      <c r="AA39" s="120"/>
      <c r="AB39" s="219"/>
      <c r="AC39" s="219"/>
    </row>
    <row r="40" spans="1:29" x14ac:dyDescent="0.25">
      <c r="A40" s="120"/>
      <c r="B40" s="668" t="s">
        <v>48</v>
      </c>
      <c r="C40" s="668"/>
      <c r="D40" s="668"/>
      <c r="E40" s="668"/>
      <c r="F40" s="668"/>
      <c r="G40" s="668"/>
      <c r="H40" s="668"/>
      <c r="I40" s="668"/>
      <c r="J40" s="668"/>
      <c r="K40" s="668"/>
      <c r="L40" s="668"/>
      <c r="M40" s="668"/>
      <c r="N40" s="668"/>
      <c r="O40" s="668"/>
      <c r="P40" s="668"/>
      <c r="Q40" s="668"/>
      <c r="R40" s="668"/>
      <c r="S40" s="668"/>
      <c r="T40" s="120"/>
      <c r="U40" s="120"/>
      <c r="V40" s="120"/>
      <c r="W40" s="120"/>
      <c r="X40" s="120"/>
      <c r="Y40" s="120"/>
      <c r="Z40" s="120"/>
      <c r="AA40" s="120"/>
      <c r="AB40" s="219"/>
      <c r="AC40" s="219"/>
    </row>
    <row r="41" spans="1:29" x14ac:dyDescent="0.25">
      <c r="A41" s="120"/>
      <c r="B41" s="668" t="s">
        <v>49</v>
      </c>
      <c r="C41" s="668"/>
      <c r="D41" s="668"/>
      <c r="E41" s="668"/>
      <c r="F41" s="668"/>
      <c r="G41" s="668"/>
      <c r="H41" s="668"/>
      <c r="I41" s="668"/>
      <c r="J41" s="668"/>
      <c r="K41" s="668"/>
      <c r="L41" s="668"/>
      <c r="M41" s="668"/>
      <c r="N41" s="668"/>
      <c r="O41" s="668"/>
      <c r="P41" s="668"/>
      <c r="Q41" s="668"/>
      <c r="R41" s="668"/>
      <c r="S41" s="668"/>
      <c r="T41" s="120"/>
      <c r="U41" s="120"/>
      <c r="V41" s="120"/>
      <c r="W41" s="120"/>
      <c r="X41" s="120"/>
      <c r="Y41" s="120"/>
      <c r="Z41" s="120"/>
      <c r="AA41" s="120"/>
      <c r="AB41" s="219"/>
      <c r="AC41" s="219"/>
    </row>
    <row r="42" spans="1:29" x14ac:dyDescent="0.25">
      <c r="A42" s="120"/>
      <c r="B42" s="668" t="s">
        <v>50</v>
      </c>
      <c r="C42" s="668"/>
      <c r="D42" s="668"/>
      <c r="E42" s="668"/>
      <c r="F42" s="668"/>
      <c r="G42" s="668"/>
      <c r="H42" s="668"/>
      <c r="I42" s="668"/>
      <c r="J42" s="668"/>
      <c r="K42" s="668"/>
      <c r="L42" s="668"/>
      <c r="M42" s="668"/>
      <c r="N42" s="668"/>
      <c r="O42" s="668"/>
      <c r="P42" s="668"/>
      <c r="Q42" s="668"/>
      <c r="R42" s="668"/>
      <c r="S42" s="668"/>
      <c r="T42" s="120"/>
      <c r="U42" s="120"/>
      <c r="V42" s="120"/>
      <c r="W42" s="120"/>
      <c r="X42" s="120"/>
      <c r="Y42" s="120"/>
      <c r="Z42" s="120"/>
      <c r="AA42" s="120"/>
      <c r="AB42" s="219"/>
      <c r="AC42" s="219"/>
    </row>
    <row r="43" spans="1:29" x14ac:dyDescent="0.25">
      <c r="A43" s="120"/>
      <c r="B43" s="668" t="s">
        <v>51</v>
      </c>
      <c r="C43" s="668"/>
      <c r="D43" s="668"/>
      <c r="E43" s="668"/>
      <c r="F43" s="668"/>
      <c r="G43" s="668"/>
      <c r="H43" s="668"/>
      <c r="I43" s="668"/>
      <c r="J43" s="668"/>
      <c r="K43" s="668"/>
      <c r="L43" s="668"/>
      <c r="M43" s="668"/>
      <c r="N43" s="668"/>
      <c r="O43" s="668"/>
      <c r="P43" s="668"/>
      <c r="Q43" s="668"/>
      <c r="R43" s="668"/>
      <c r="S43" s="668"/>
      <c r="T43" s="120"/>
      <c r="U43" s="120"/>
      <c r="V43" s="120"/>
      <c r="W43" s="120"/>
      <c r="X43" s="120"/>
      <c r="Y43" s="120"/>
      <c r="Z43" s="120"/>
      <c r="AA43" s="120"/>
      <c r="AB43" s="219"/>
      <c r="AC43" s="219"/>
    </row>
    <row r="44" spans="1:29" x14ac:dyDescent="0.25">
      <c r="A44" s="120"/>
      <c r="B44" s="668" t="s">
        <v>52</v>
      </c>
      <c r="C44" s="668"/>
      <c r="D44" s="668"/>
      <c r="E44" s="668"/>
      <c r="F44" s="668"/>
      <c r="G44" s="668"/>
      <c r="H44" s="668"/>
      <c r="I44" s="668"/>
      <c r="J44" s="668"/>
      <c r="K44" s="668"/>
      <c r="L44" s="668"/>
      <c r="M44" s="668"/>
      <c r="N44" s="668"/>
      <c r="O44" s="668"/>
      <c r="P44" s="668"/>
      <c r="Q44" s="668"/>
      <c r="R44" s="668"/>
      <c r="S44" s="668"/>
      <c r="T44" s="120"/>
      <c r="U44" s="120"/>
      <c r="V44" s="120"/>
      <c r="W44" s="120"/>
      <c r="X44" s="120"/>
      <c r="Y44" s="120"/>
      <c r="Z44" s="120"/>
      <c r="AA44" s="120"/>
      <c r="AB44" s="219"/>
      <c r="AC44" s="219"/>
    </row>
  </sheetData>
  <mergeCells count="67">
    <mergeCell ref="A8:AC8"/>
    <mergeCell ref="V1:AC1"/>
    <mergeCell ref="A2:F2"/>
    <mergeCell ref="G2:S2"/>
    <mergeCell ref="L4:V4"/>
    <mergeCell ref="A6:AC6"/>
    <mergeCell ref="A9:A11"/>
    <mergeCell ref="B9:C11"/>
    <mergeCell ref="D9:G10"/>
    <mergeCell ref="H9:AA9"/>
    <mergeCell ref="AB9:AC11"/>
    <mergeCell ref="H10:K10"/>
    <mergeCell ref="L10:O10"/>
    <mergeCell ref="P10:S10"/>
    <mergeCell ref="T10:W10"/>
    <mergeCell ref="X10:AA10"/>
    <mergeCell ref="A12:A13"/>
    <mergeCell ref="B12:B13"/>
    <mergeCell ref="AB12:AC13"/>
    <mergeCell ref="A14:A15"/>
    <mergeCell ref="B14:B15"/>
    <mergeCell ref="AB14:AC15"/>
    <mergeCell ref="A16:A17"/>
    <mergeCell ref="B16:B17"/>
    <mergeCell ref="AB16:AC17"/>
    <mergeCell ref="A18:AC19"/>
    <mergeCell ref="A20:A22"/>
    <mergeCell ref="B20:C22"/>
    <mergeCell ref="D20:G21"/>
    <mergeCell ref="H20:AA20"/>
    <mergeCell ref="AB20:AC22"/>
    <mergeCell ref="H21:K21"/>
    <mergeCell ref="L21:O21"/>
    <mergeCell ref="P21:S21"/>
    <mergeCell ref="T21:W21"/>
    <mergeCell ref="X21:AA21"/>
    <mergeCell ref="A23:A24"/>
    <mergeCell ref="B23:B24"/>
    <mergeCell ref="AB23:AC24"/>
    <mergeCell ref="A25:A26"/>
    <mergeCell ref="B25:B26"/>
    <mergeCell ref="AB25:AC26"/>
    <mergeCell ref="A27:A28"/>
    <mergeCell ref="B27:B28"/>
    <mergeCell ref="AB27:AC28"/>
    <mergeCell ref="A29:A30"/>
    <mergeCell ref="B29:B30"/>
    <mergeCell ref="AB29:AC30"/>
    <mergeCell ref="A31:A32"/>
    <mergeCell ref="B31:B32"/>
    <mergeCell ref="AB31:AC31"/>
    <mergeCell ref="AB32:AC32"/>
    <mergeCell ref="A33:A34"/>
    <mergeCell ref="B33:B34"/>
    <mergeCell ref="AB33:AC33"/>
    <mergeCell ref="AB34:AC34"/>
    <mergeCell ref="A35:A36"/>
    <mergeCell ref="B35:B36"/>
    <mergeCell ref="AB35:AC35"/>
    <mergeCell ref="AB36:AC36"/>
    <mergeCell ref="B44:S44"/>
    <mergeCell ref="B38:S38"/>
    <mergeCell ref="B39:S39"/>
    <mergeCell ref="B40:S40"/>
    <mergeCell ref="B41:S41"/>
    <mergeCell ref="B42:S42"/>
    <mergeCell ref="B43:S43"/>
  </mergeCells>
  <pageMargins left="0.7" right="0.7" top="0.75" bottom="0.75" header="0.3" footer="0.3"/>
  <pageSetup paperSize="9" scale="27" orientation="portrait" verticalDpi="0"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topLeftCell="A7" zoomScale="60" zoomScaleNormal="100" workbookViewId="0">
      <selection activeCell="Z13" sqref="Z13"/>
    </sheetView>
  </sheetViews>
  <sheetFormatPr defaultRowHeight="15" x14ac:dyDescent="0.25"/>
  <cols>
    <col min="1" max="1" width="5.7109375" customWidth="1"/>
    <col min="2" max="2" width="22" customWidth="1"/>
    <col min="23" max="23" width="10.7109375" customWidth="1"/>
    <col min="29" max="29" width="40.42578125" customWidth="1"/>
  </cols>
  <sheetData>
    <row r="1" spans="1:29" x14ac:dyDescent="0.25">
      <c r="A1" s="120"/>
      <c r="B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row>
    <row r="2" spans="1:29" ht="19.5" x14ac:dyDescent="0.3">
      <c r="A2" s="698" t="s">
        <v>1</v>
      </c>
      <c r="B2" s="698"/>
      <c r="C2" s="698"/>
      <c r="D2" s="698"/>
      <c r="E2" s="698"/>
      <c r="F2" s="698"/>
      <c r="G2" s="1127" t="s">
        <v>464</v>
      </c>
      <c r="H2" s="1127"/>
      <c r="I2" s="1127"/>
      <c r="J2" s="1127"/>
      <c r="K2" s="1127"/>
      <c r="L2" s="1127"/>
      <c r="M2" s="1127"/>
      <c r="N2" s="1127"/>
      <c r="O2" s="1127"/>
      <c r="P2" s="1127"/>
      <c r="Q2" s="1127"/>
      <c r="R2" s="1127"/>
      <c r="S2" s="1127"/>
      <c r="T2" s="1127"/>
      <c r="U2" s="1127"/>
      <c r="V2" s="1127"/>
      <c r="W2" s="123"/>
      <c r="X2" s="123"/>
      <c r="Y2" s="123"/>
      <c r="Z2" s="123"/>
      <c r="AA2" s="123"/>
      <c r="AB2" s="123"/>
      <c r="AC2" s="123"/>
    </row>
    <row r="3" spans="1:29" ht="18.75" x14ac:dyDescent="0.3">
      <c r="A3" s="460"/>
      <c r="B3" s="460"/>
      <c r="C3" s="460"/>
      <c r="D3" s="460"/>
      <c r="E3" s="460"/>
      <c r="F3" s="460"/>
      <c r="G3" s="129"/>
      <c r="H3" s="129"/>
      <c r="I3" s="129"/>
      <c r="J3" s="129"/>
      <c r="K3" s="129"/>
      <c r="L3" s="129"/>
      <c r="M3" s="129"/>
      <c r="N3" s="129"/>
      <c r="O3" s="129"/>
      <c r="P3" s="129"/>
      <c r="Q3" s="129"/>
      <c r="R3" s="129"/>
      <c r="S3" s="129"/>
      <c r="T3" s="123"/>
      <c r="U3" s="123"/>
      <c r="V3" s="123"/>
      <c r="W3" s="123"/>
      <c r="X3" s="123"/>
      <c r="Y3" s="123"/>
      <c r="Z3" s="123"/>
      <c r="AA3" s="123"/>
      <c r="AB3" s="123"/>
      <c r="AC3" s="123"/>
    </row>
    <row r="4" spans="1:29" ht="15.75" x14ac:dyDescent="0.25">
      <c r="A4" s="120"/>
      <c r="B4" s="120"/>
      <c r="C4" s="120"/>
      <c r="D4" s="120"/>
      <c r="E4" s="120"/>
      <c r="F4" s="120"/>
      <c r="G4" s="120"/>
      <c r="H4" s="120"/>
      <c r="I4" s="120"/>
      <c r="J4" s="120"/>
      <c r="K4" s="120"/>
      <c r="L4" s="700" t="s">
        <v>3</v>
      </c>
      <c r="M4" s="700"/>
      <c r="N4" s="700"/>
      <c r="O4" s="700"/>
      <c r="P4" s="700"/>
      <c r="Q4" s="700"/>
      <c r="R4" s="700"/>
      <c r="S4" s="700"/>
      <c r="T4" s="700"/>
      <c r="U4" s="700"/>
      <c r="V4" s="700"/>
      <c r="W4" s="701">
        <v>42604</v>
      </c>
      <c r="X4" s="701"/>
      <c r="Y4" s="701"/>
      <c r="Z4" s="130"/>
      <c r="AA4" s="130"/>
      <c r="AB4" s="120"/>
      <c r="AC4" s="120"/>
    </row>
    <row r="5" spans="1:29" ht="18.75" x14ac:dyDescent="0.3">
      <c r="A5" s="460"/>
      <c r="B5" s="460"/>
      <c r="C5" s="460"/>
      <c r="D5" s="460"/>
      <c r="E5" s="460"/>
      <c r="F5" s="460"/>
      <c r="G5" s="129"/>
      <c r="H5" s="129"/>
      <c r="I5" s="129"/>
      <c r="J5" s="129"/>
      <c r="K5" s="129"/>
      <c r="L5" s="129"/>
      <c r="M5" s="129"/>
      <c r="N5" s="129"/>
      <c r="O5" s="129"/>
      <c r="P5" s="129"/>
      <c r="Q5" s="129"/>
      <c r="R5" s="129"/>
      <c r="S5" s="129"/>
      <c r="T5" s="123"/>
      <c r="U5" s="123"/>
      <c r="V5" s="123"/>
      <c r="W5" s="123"/>
      <c r="X5" s="123"/>
      <c r="Y5" s="123"/>
      <c r="Z5" s="123"/>
      <c r="AA5" s="123"/>
      <c r="AB5" s="123"/>
      <c r="AC5" s="123"/>
    </row>
    <row r="6" spans="1:29" ht="18.75" x14ac:dyDescent="0.25">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8.75" x14ac:dyDescent="0.3">
      <c r="A7" s="460"/>
      <c r="B7" s="460"/>
      <c r="C7" s="460"/>
      <c r="D7" s="460"/>
      <c r="E7" s="460"/>
      <c r="F7" s="460"/>
      <c r="G7" s="129"/>
      <c r="H7" s="129"/>
      <c r="I7" s="129"/>
      <c r="J7" s="129"/>
      <c r="K7" s="129"/>
      <c r="L7" s="129"/>
      <c r="M7" s="129"/>
      <c r="N7" s="129"/>
      <c r="O7" s="129"/>
      <c r="P7" s="129"/>
      <c r="Q7" s="129"/>
      <c r="R7" s="129"/>
      <c r="S7" s="129"/>
      <c r="T7" s="123"/>
      <c r="U7" s="123"/>
      <c r="V7" s="123"/>
      <c r="W7" s="123"/>
      <c r="X7" s="123"/>
      <c r="Y7" s="123"/>
      <c r="Z7" s="123"/>
      <c r="AA7" s="123"/>
      <c r="AB7" s="123"/>
      <c r="AC7" s="123"/>
    </row>
    <row r="8" spans="1:29" ht="15.75" x14ac:dyDescent="0.25">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ht="19.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ht="28.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row>
    <row r="11" spans="1:29" ht="62.25" x14ac:dyDescent="0.25">
      <c r="A11" s="678"/>
      <c r="B11" s="683"/>
      <c r="C11" s="684"/>
      <c r="D11" s="122" t="s">
        <v>16</v>
      </c>
      <c r="E11" s="122" t="s">
        <v>17</v>
      </c>
      <c r="F11" s="122" t="s">
        <v>18</v>
      </c>
      <c r="G11" s="122" t="s">
        <v>19</v>
      </c>
      <c r="H11" s="122" t="s">
        <v>16</v>
      </c>
      <c r="I11" s="122" t="s">
        <v>17</v>
      </c>
      <c r="J11" s="122" t="s">
        <v>20</v>
      </c>
      <c r="K11" s="122" t="s">
        <v>21</v>
      </c>
      <c r="L11" s="122" t="s">
        <v>16</v>
      </c>
      <c r="M11" s="122" t="s">
        <v>17</v>
      </c>
      <c r="N11" s="122" t="s">
        <v>20</v>
      </c>
      <c r="O11" s="122" t="s">
        <v>21</v>
      </c>
      <c r="P11" s="122" t="s">
        <v>16</v>
      </c>
      <c r="Q11" s="122" t="s">
        <v>17</v>
      </c>
      <c r="R11" s="122" t="s">
        <v>20</v>
      </c>
      <c r="S11" s="122" t="s">
        <v>21</v>
      </c>
      <c r="T11" s="122" t="s">
        <v>16</v>
      </c>
      <c r="U11" s="122" t="s">
        <v>17</v>
      </c>
      <c r="V11" s="122" t="s">
        <v>20</v>
      </c>
      <c r="W11" s="122" t="s">
        <v>21</v>
      </c>
      <c r="X11" s="122" t="s">
        <v>16</v>
      </c>
      <c r="Y11" s="122" t="s">
        <v>17</v>
      </c>
      <c r="Z11" s="122" t="s">
        <v>20</v>
      </c>
      <c r="AA11" s="122" t="s">
        <v>21</v>
      </c>
      <c r="AB11" s="691"/>
      <c r="AC11" s="691"/>
    </row>
    <row r="12" spans="1:29" ht="22.5" customHeight="1" x14ac:dyDescent="0.25">
      <c r="A12" s="693" t="s">
        <v>22</v>
      </c>
      <c r="B12" s="703" t="s">
        <v>465</v>
      </c>
      <c r="C12" s="461" t="s">
        <v>24</v>
      </c>
      <c r="D12" s="462">
        <v>200000</v>
      </c>
      <c r="E12" s="462">
        <v>200000</v>
      </c>
      <c r="F12" s="462">
        <v>1000</v>
      </c>
      <c r="G12" s="462">
        <v>82000</v>
      </c>
      <c r="H12" s="466">
        <f>D12+(D12*2%)</f>
        <v>204000</v>
      </c>
      <c r="I12" s="466">
        <f>E12+(E12*2%)</f>
        <v>204000</v>
      </c>
      <c r="J12" s="462">
        <v>1000</v>
      </c>
      <c r="K12" s="466">
        <f>G12+(G12*2%)</f>
        <v>83640</v>
      </c>
      <c r="L12" s="466">
        <f>H12+(H12*2%)</f>
        <v>208080</v>
      </c>
      <c r="M12" s="466">
        <f t="shared" ref="M12:AA12" si="0">I12+(I12*2%)</f>
        <v>208080</v>
      </c>
      <c r="N12" s="466">
        <f t="shared" si="0"/>
        <v>1020</v>
      </c>
      <c r="O12" s="466">
        <f t="shared" si="0"/>
        <v>85312.8</v>
      </c>
      <c r="P12" s="466">
        <f t="shared" si="0"/>
        <v>212241.6</v>
      </c>
      <c r="Q12" s="466">
        <f t="shared" si="0"/>
        <v>212241.6</v>
      </c>
      <c r="R12" s="466">
        <f t="shared" si="0"/>
        <v>1040.4000000000001</v>
      </c>
      <c r="S12" s="466">
        <f t="shared" si="0"/>
        <v>87019.055999999997</v>
      </c>
      <c r="T12" s="466">
        <f t="shared" si="0"/>
        <v>216486.432</v>
      </c>
      <c r="U12" s="466">
        <f t="shared" si="0"/>
        <v>216486.432</v>
      </c>
      <c r="V12" s="466">
        <f>10000</f>
        <v>10000</v>
      </c>
      <c r="W12" s="466">
        <f t="shared" si="0"/>
        <v>88759.437120000002</v>
      </c>
      <c r="X12" s="466">
        <f t="shared" si="0"/>
        <v>220816.16063999999</v>
      </c>
      <c r="Y12" s="466">
        <f t="shared" si="0"/>
        <v>220816.16063999999</v>
      </c>
      <c r="Z12" s="466">
        <v>20000</v>
      </c>
      <c r="AA12" s="466">
        <f t="shared" si="0"/>
        <v>90534.625862400004</v>
      </c>
      <c r="AB12" s="1128" t="s">
        <v>466</v>
      </c>
      <c r="AC12" s="1129"/>
    </row>
    <row r="13" spans="1:29" ht="37.5" customHeight="1" x14ac:dyDescent="0.25">
      <c r="A13" s="694"/>
      <c r="B13" s="694"/>
      <c r="C13" s="461" t="s">
        <v>25</v>
      </c>
      <c r="D13" s="9" t="s">
        <v>445</v>
      </c>
      <c r="E13" s="9" t="s">
        <v>445</v>
      </c>
      <c r="F13" s="9" t="s">
        <v>445</v>
      </c>
      <c r="G13" s="9" t="s">
        <v>445</v>
      </c>
      <c r="H13" s="462">
        <v>0</v>
      </c>
      <c r="I13" s="462">
        <v>0</v>
      </c>
      <c r="J13" s="462">
        <v>0</v>
      </c>
      <c r="K13" s="462">
        <v>0</v>
      </c>
      <c r="L13" s="9"/>
      <c r="M13" s="9"/>
      <c r="N13" s="9"/>
      <c r="O13" s="9"/>
      <c r="P13" s="9"/>
      <c r="Q13" s="9"/>
      <c r="R13" s="9"/>
      <c r="S13" s="9"/>
      <c r="T13" s="9"/>
      <c r="U13" s="9"/>
      <c r="V13" s="9"/>
      <c r="W13" s="9"/>
      <c r="X13" s="9"/>
      <c r="Y13" s="9"/>
      <c r="Z13" s="9"/>
      <c r="AA13" s="9"/>
      <c r="AB13" s="1130"/>
      <c r="AC13" s="1131"/>
    </row>
    <row r="14" spans="1:29" x14ac:dyDescent="0.25">
      <c r="A14" s="693" t="s">
        <v>28</v>
      </c>
      <c r="B14" s="703" t="s">
        <v>467</v>
      </c>
      <c r="C14" s="461" t="s">
        <v>24</v>
      </c>
      <c r="D14" s="462">
        <v>0</v>
      </c>
      <c r="E14" s="462">
        <v>0</v>
      </c>
      <c r="F14" s="462">
        <v>0</v>
      </c>
      <c r="G14" s="462">
        <v>0</v>
      </c>
      <c r="H14" s="462">
        <v>4000</v>
      </c>
      <c r="I14" s="462">
        <v>4000</v>
      </c>
      <c r="J14" s="462">
        <v>2000</v>
      </c>
      <c r="K14" s="462">
        <v>2000</v>
      </c>
      <c r="L14" s="462">
        <v>4300</v>
      </c>
      <c r="M14" s="462">
        <v>4300</v>
      </c>
      <c r="N14" s="462">
        <v>2150</v>
      </c>
      <c r="O14" s="462">
        <v>2150</v>
      </c>
      <c r="P14" s="462">
        <v>4600</v>
      </c>
      <c r="Q14" s="462">
        <v>4600</v>
      </c>
      <c r="R14" s="462">
        <v>2300</v>
      </c>
      <c r="S14" s="462">
        <v>2300</v>
      </c>
      <c r="T14" s="462">
        <v>4700</v>
      </c>
      <c r="U14" s="462">
        <v>4700</v>
      </c>
      <c r="V14" s="462">
        <v>2350</v>
      </c>
      <c r="W14" s="462">
        <v>2350</v>
      </c>
      <c r="X14" s="462">
        <v>5000</v>
      </c>
      <c r="Y14" s="462">
        <v>5000</v>
      </c>
      <c r="Z14" s="462">
        <v>2500</v>
      </c>
      <c r="AA14" s="473">
        <v>2500</v>
      </c>
      <c r="AB14" s="1132" t="s">
        <v>466</v>
      </c>
      <c r="AC14" s="1133"/>
    </row>
    <row r="15" spans="1:29" ht="45.75" customHeight="1" x14ac:dyDescent="0.25">
      <c r="A15" s="694"/>
      <c r="B15" s="704"/>
      <c r="C15" s="461" t="s">
        <v>25</v>
      </c>
      <c r="D15" s="9" t="s">
        <v>445</v>
      </c>
      <c r="E15" s="9" t="s">
        <v>445</v>
      </c>
      <c r="F15" s="9" t="s">
        <v>445</v>
      </c>
      <c r="G15" s="9" t="s">
        <v>445</v>
      </c>
      <c r="H15" s="462">
        <v>0</v>
      </c>
      <c r="I15" s="462">
        <v>0</v>
      </c>
      <c r="J15" s="462">
        <v>0</v>
      </c>
      <c r="K15" s="462">
        <v>0</v>
      </c>
      <c r="L15" s="462"/>
      <c r="M15" s="462"/>
      <c r="N15" s="462"/>
      <c r="O15" s="462"/>
      <c r="P15" s="9"/>
      <c r="Q15" s="9"/>
      <c r="R15" s="9"/>
      <c r="S15" s="9"/>
      <c r="T15" s="9"/>
      <c r="U15" s="9"/>
      <c r="V15" s="9"/>
      <c r="W15" s="9"/>
      <c r="X15" s="9"/>
      <c r="Y15" s="9"/>
      <c r="Z15" s="9"/>
      <c r="AA15" s="50"/>
      <c r="AB15" s="1134"/>
      <c r="AC15" s="1135"/>
    </row>
    <row r="16" spans="1:29" x14ac:dyDescent="0.25">
      <c r="A16" s="693" t="s">
        <v>309</v>
      </c>
      <c r="B16" s="703" t="s">
        <v>468</v>
      </c>
      <c r="C16" s="461" t="s">
        <v>24</v>
      </c>
      <c r="D16" s="462">
        <v>12000</v>
      </c>
      <c r="E16" s="462">
        <v>12000</v>
      </c>
      <c r="F16" s="462">
        <v>1400</v>
      </c>
      <c r="G16" s="462">
        <v>1400</v>
      </c>
      <c r="H16" s="462">
        <v>12000</v>
      </c>
      <c r="I16" s="462">
        <v>12000</v>
      </c>
      <c r="J16" s="462">
        <v>1400</v>
      </c>
      <c r="K16" s="462">
        <v>1400</v>
      </c>
      <c r="L16" s="466">
        <f>H16+(H16*10%)</f>
        <v>13200</v>
      </c>
      <c r="M16" s="466">
        <f t="shared" ref="M16:AA16" si="1">I16+(I16*10%)</f>
        <v>13200</v>
      </c>
      <c r="N16" s="466">
        <f t="shared" si="1"/>
        <v>1540</v>
      </c>
      <c r="O16" s="466">
        <f t="shared" si="1"/>
        <v>1540</v>
      </c>
      <c r="P16" s="466">
        <f t="shared" si="1"/>
        <v>14520</v>
      </c>
      <c r="Q16" s="466">
        <f t="shared" si="1"/>
        <v>14520</v>
      </c>
      <c r="R16" s="466">
        <f t="shared" si="1"/>
        <v>1694</v>
      </c>
      <c r="S16" s="466">
        <f t="shared" si="1"/>
        <v>1694</v>
      </c>
      <c r="T16" s="466">
        <f t="shared" si="1"/>
        <v>15972</v>
      </c>
      <c r="U16" s="466">
        <f t="shared" si="1"/>
        <v>15972</v>
      </c>
      <c r="V16" s="466">
        <f t="shared" si="1"/>
        <v>1863.4</v>
      </c>
      <c r="W16" s="466">
        <f t="shared" si="1"/>
        <v>1863.4</v>
      </c>
      <c r="X16" s="466">
        <f t="shared" si="1"/>
        <v>17569.2</v>
      </c>
      <c r="Y16" s="466">
        <f t="shared" si="1"/>
        <v>17569.2</v>
      </c>
      <c r="Z16" s="466">
        <f t="shared" si="1"/>
        <v>2049.7400000000002</v>
      </c>
      <c r="AA16" s="474">
        <f t="shared" si="1"/>
        <v>2049.7400000000002</v>
      </c>
      <c r="AB16" s="1132" t="s">
        <v>466</v>
      </c>
      <c r="AC16" s="1133"/>
    </row>
    <row r="17" spans="1:29" ht="48.75" customHeight="1" x14ac:dyDescent="0.25">
      <c r="A17" s="694"/>
      <c r="B17" s="704"/>
      <c r="C17" s="461" t="s">
        <v>25</v>
      </c>
      <c r="D17" s="9" t="s">
        <v>445</v>
      </c>
      <c r="E17" s="9" t="s">
        <v>445</v>
      </c>
      <c r="F17" s="9" t="s">
        <v>445</v>
      </c>
      <c r="G17" s="9" t="s">
        <v>445</v>
      </c>
      <c r="H17" s="462">
        <v>0</v>
      </c>
      <c r="I17" s="462">
        <v>0</v>
      </c>
      <c r="J17" s="462">
        <v>0</v>
      </c>
      <c r="K17" s="462">
        <v>0</v>
      </c>
      <c r="L17" s="462"/>
      <c r="M17" s="462"/>
      <c r="N17" s="462"/>
      <c r="O17" s="462"/>
      <c r="P17" s="9"/>
      <c r="Q17" s="9"/>
      <c r="R17" s="9"/>
      <c r="S17" s="9"/>
      <c r="T17" s="9"/>
      <c r="U17" s="9"/>
      <c r="V17" s="9"/>
      <c r="W17" s="9"/>
      <c r="X17" s="9"/>
      <c r="Y17" s="9"/>
      <c r="Z17" s="9"/>
      <c r="AA17" s="50"/>
      <c r="AB17" s="1134"/>
      <c r="AC17" s="1135"/>
    </row>
    <row r="18" spans="1:29" x14ac:dyDescent="0.25">
      <c r="A18" s="674" t="s">
        <v>30</v>
      </c>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5"/>
      <c r="AC18" s="675"/>
    </row>
    <row r="19" spans="1:29" x14ac:dyDescent="0.25">
      <c r="A19" s="675"/>
      <c r="B19" s="675"/>
      <c r="C19" s="675"/>
      <c r="D19" s="675"/>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row>
    <row r="20" spans="1:29" ht="33.75" customHeight="1" x14ac:dyDescent="0.25">
      <c r="A20" s="676" t="s">
        <v>6</v>
      </c>
      <c r="B20" s="679" t="s">
        <v>31</v>
      </c>
      <c r="C20" s="680"/>
      <c r="D20" s="685" t="s">
        <v>32</v>
      </c>
      <c r="E20" s="686"/>
      <c r="F20" s="686"/>
      <c r="G20" s="687"/>
      <c r="H20" s="673" t="s">
        <v>33</v>
      </c>
      <c r="I20" s="673"/>
      <c r="J20" s="673"/>
      <c r="K20" s="673"/>
      <c r="L20" s="673"/>
      <c r="M20" s="673"/>
      <c r="N20" s="673"/>
      <c r="O20" s="673"/>
      <c r="P20" s="673"/>
      <c r="Q20" s="673"/>
      <c r="R20" s="673"/>
      <c r="S20" s="673"/>
      <c r="T20" s="673"/>
      <c r="U20" s="673"/>
      <c r="V20" s="673"/>
      <c r="W20" s="673"/>
      <c r="X20" s="673"/>
      <c r="Y20" s="673"/>
      <c r="Z20" s="673"/>
      <c r="AA20" s="673"/>
      <c r="AB20" s="691" t="s">
        <v>10</v>
      </c>
      <c r="AC20" s="691"/>
    </row>
    <row r="21" spans="1:29" ht="33" customHeight="1" x14ac:dyDescent="0.25">
      <c r="A21" s="677"/>
      <c r="B21" s="681"/>
      <c r="C21" s="682"/>
      <c r="D21" s="688"/>
      <c r="E21" s="689"/>
      <c r="F21" s="689"/>
      <c r="G21" s="690"/>
      <c r="H21" s="673" t="s">
        <v>11</v>
      </c>
      <c r="I21" s="673"/>
      <c r="J21" s="673"/>
      <c r="K21" s="673"/>
      <c r="L21" s="673" t="s">
        <v>12</v>
      </c>
      <c r="M21" s="673"/>
      <c r="N21" s="673"/>
      <c r="O21" s="673"/>
      <c r="P21" s="673" t="s">
        <v>13</v>
      </c>
      <c r="Q21" s="673"/>
      <c r="R21" s="673"/>
      <c r="S21" s="673"/>
      <c r="T21" s="673" t="s">
        <v>14</v>
      </c>
      <c r="U21" s="673"/>
      <c r="V21" s="673"/>
      <c r="W21" s="673"/>
      <c r="X21" s="673" t="s">
        <v>15</v>
      </c>
      <c r="Y21" s="673"/>
      <c r="Z21" s="673"/>
      <c r="AA21" s="673"/>
      <c r="AB21" s="691"/>
      <c r="AC21" s="691"/>
    </row>
    <row r="22" spans="1:29" ht="72" x14ac:dyDescent="0.25">
      <c r="A22" s="678"/>
      <c r="B22" s="683"/>
      <c r="C22" s="684"/>
      <c r="D22" s="122" t="s">
        <v>34</v>
      </c>
      <c r="E22" s="122" t="s">
        <v>35</v>
      </c>
      <c r="F22" s="122" t="s">
        <v>36</v>
      </c>
      <c r="G22" s="122" t="s">
        <v>19</v>
      </c>
      <c r="H22" s="122" t="s">
        <v>37</v>
      </c>
      <c r="I22" s="122" t="s">
        <v>35</v>
      </c>
      <c r="J22" s="122" t="s">
        <v>36</v>
      </c>
      <c r="K22" s="122" t="s">
        <v>21</v>
      </c>
      <c r="L22" s="122" t="s">
        <v>37</v>
      </c>
      <c r="M22" s="122" t="s">
        <v>35</v>
      </c>
      <c r="N22" s="122" t="s">
        <v>36</v>
      </c>
      <c r="O22" s="122" t="s">
        <v>21</v>
      </c>
      <c r="P22" s="122" t="s">
        <v>37</v>
      </c>
      <c r="Q22" s="122" t="s">
        <v>35</v>
      </c>
      <c r="R22" s="122" t="s">
        <v>36</v>
      </c>
      <c r="S22" s="122" t="s">
        <v>21</v>
      </c>
      <c r="T22" s="122" t="s">
        <v>37</v>
      </c>
      <c r="U22" s="122" t="s">
        <v>35</v>
      </c>
      <c r="V22" s="122" t="s">
        <v>36</v>
      </c>
      <c r="W22" s="122" t="s">
        <v>21</v>
      </c>
      <c r="X22" s="122" t="s">
        <v>37</v>
      </c>
      <c r="Y22" s="122" t="s">
        <v>35</v>
      </c>
      <c r="Z22" s="122" t="s">
        <v>36</v>
      </c>
      <c r="AA22" s="122" t="s">
        <v>21</v>
      </c>
      <c r="AB22" s="691"/>
      <c r="AC22" s="691"/>
    </row>
    <row r="23" spans="1:29" x14ac:dyDescent="0.25">
      <c r="A23" s="670" t="s">
        <v>22</v>
      </c>
      <c r="B23" s="670" t="s">
        <v>469</v>
      </c>
      <c r="C23" s="461" t="s">
        <v>24</v>
      </c>
      <c r="D23" s="9"/>
      <c r="E23" s="9"/>
      <c r="F23" s="9"/>
      <c r="G23" s="9"/>
      <c r="H23" s="9"/>
      <c r="I23" s="9"/>
      <c r="J23" s="9"/>
      <c r="K23" s="9"/>
      <c r="L23" s="9"/>
      <c r="M23" s="9"/>
      <c r="N23" s="9"/>
      <c r="O23" s="9"/>
      <c r="P23" s="9"/>
      <c r="Q23" s="9"/>
      <c r="R23" s="9"/>
      <c r="S23" s="9"/>
      <c r="T23" s="9"/>
      <c r="U23" s="9"/>
      <c r="V23" s="9"/>
      <c r="W23" s="9"/>
      <c r="X23" s="9"/>
      <c r="Y23" s="9"/>
      <c r="Z23" s="25"/>
      <c r="AA23" s="25"/>
      <c r="AB23" s="669"/>
      <c r="AC23" s="669"/>
    </row>
    <row r="24" spans="1:29" ht="25.5" x14ac:dyDescent="0.25">
      <c r="A24" s="671"/>
      <c r="B24" s="671"/>
      <c r="C24" s="461" t="s">
        <v>25</v>
      </c>
      <c r="D24" s="9"/>
      <c r="E24" s="9"/>
      <c r="F24" s="9"/>
      <c r="G24" s="9"/>
      <c r="H24" s="9"/>
      <c r="I24" s="9"/>
      <c r="J24" s="9"/>
      <c r="K24" s="9"/>
      <c r="L24" s="9"/>
      <c r="M24" s="9"/>
      <c r="N24" s="9"/>
      <c r="O24" s="9"/>
      <c r="P24" s="9"/>
      <c r="Q24" s="9"/>
      <c r="R24" s="9"/>
      <c r="S24" s="9"/>
      <c r="T24" s="9"/>
      <c r="U24" s="9"/>
      <c r="V24" s="9"/>
      <c r="W24" s="9"/>
      <c r="X24" s="9"/>
      <c r="Y24" s="9"/>
      <c r="Z24" s="25"/>
      <c r="AA24" s="25"/>
      <c r="AB24" s="669"/>
      <c r="AC24" s="669"/>
    </row>
    <row r="25" spans="1:29" x14ac:dyDescent="0.25">
      <c r="A25" s="693" t="s">
        <v>39</v>
      </c>
      <c r="B25" s="703" t="s">
        <v>470</v>
      </c>
      <c r="C25" s="461" t="s">
        <v>24</v>
      </c>
      <c r="D25" s="462">
        <v>82000</v>
      </c>
      <c r="E25" s="462">
        <v>200000</v>
      </c>
      <c r="F25" s="462">
        <v>1000</v>
      </c>
      <c r="G25" s="462">
        <v>82000</v>
      </c>
      <c r="H25" s="475">
        <f>D25+(D25*2%)</f>
        <v>83640</v>
      </c>
      <c r="I25" s="475">
        <f>E25+(E25*2%)</f>
        <v>204000</v>
      </c>
      <c r="J25" s="475">
        <v>1000</v>
      </c>
      <c r="K25" s="475">
        <f>G25+(G25*2%)</f>
        <v>83640</v>
      </c>
      <c r="L25" s="475">
        <f>H25+(H25*2%)</f>
        <v>85312.8</v>
      </c>
      <c r="M25" s="475">
        <f>I25+(I25*2%)</f>
        <v>208080</v>
      </c>
      <c r="N25" s="475">
        <v>1000</v>
      </c>
      <c r="O25" s="475">
        <f>K25+(K25*2%)</f>
        <v>85312.8</v>
      </c>
      <c r="P25" s="475">
        <f>L25+(L25*2%)</f>
        <v>87019.055999999997</v>
      </c>
      <c r="Q25" s="475">
        <f>M25+(M25*2%)</f>
        <v>212241.6</v>
      </c>
      <c r="R25" s="475">
        <v>1000</v>
      </c>
      <c r="S25" s="475">
        <f>O25+(O25*2%)</f>
        <v>87019.055999999997</v>
      </c>
      <c r="T25" s="475">
        <f>P25+(P25*2%)</f>
        <v>88759.437120000002</v>
      </c>
      <c r="U25" s="475">
        <f>Q25+(Q25*2%)</f>
        <v>216486.432</v>
      </c>
      <c r="V25" s="475">
        <v>1000</v>
      </c>
      <c r="W25" s="475">
        <f>S25+(S25*2%)</f>
        <v>88759.437120000002</v>
      </c>
      <c r="X25" s="475">
        <f t="shared" ref="X25:AA25" si="2">T25+(T25*2%)</f>
        <v>90534.625862400004</v>
      </c>
      <c r="Y25" s="475">
        <f t="shared" si="2"/>
        <v>220816.16063999999</v>
      </c>
      <c r="Z25" s="475">
        <v>20000</v>
      </c>
      <c r="AA25" s="475">
        <f t="shared" si="2"/>
        <v>90534.625862400004</v>
      </c>
      <c r="AB25" s="1128" t="s">
        <v>466</v>
      </c>
      <c r="AC25" s="1129"/>
    </row>
    <row r="26" spans="1:29" ht="46.5" customHeight="1" x14ac:dyDescent="0.25">
      <c r="A26" s="694"/>
      <c r="B26" s="704"/>
      <c r="C26" s="461" t="s">
        <v>25</v>
      </c>
      <c r="D26" s="9" t="s">
        <v>445</v>
      </c>
      <c r="E26" s="9" t="s">
        <v>445</v>
      </c>
      <c r="F26" s="9" t="s">
        <v>445</v>
      </c>
      <c r="G26" s="9" t="s">
        <v>445</v>
      </c>
      <c r="H26" s="466">
        <v>0</v>
      </c>
      <c r="I26" s="466">
        <v>0</v>
      </c>
      <c r="J26" s="466">
        <v>0</v>
      </c>
      <c r="K26" s="466">
        <v>0</v>
      </c>
      <c r="L26" s="125"/>
      <c r="M26" s="125"/>
      <c r="N26" s="125"/>
      <c r="O26" s="125"/>
      <c r="P26" s="125"/>
      <c r="Q26" s="125"/>
      <c r="R26" s="125"/>
      <c r="S26" s="125"/>
      <c r="T26" s="125"/>
      <c r="U26" s="125"/>
      <c r="V26" s="125"/>
      <c r="W26" s="125"/>
      <c r="X26" s="125"/>
      <c r="Y26" s="125"/>
      <c r="Z26" s="125"/>
      <c r="AA26" s="125"/>
      <c r="AB26" s="1130"/>
      <c r="AC26" s="1131"/>
    </row>
    <row r="27" spans="1:29" x14ac:dyDescent="0.25">
      <c r="A27" s="693" t="s">
        <v>41</v>
      </c>
      <c r="B27" s="703" t="s">
        <v>471</v>
      </c>
      <c r="C27" s="461" t="s">
        <v>24</v>
      </c>
      <c r="D27" s="475">
        <v>68000</v>
      </c>
      <c r="E27" s="475">
        <v>68000</v>
      </c>
      <c r="F27" s="475">
        <v>20</v>
      </c>
      <c r="G27" s="462">
        <v>82000</v>
      </c>
      <c r="H27" s="475">
        <f>D27+(D27*2%)</f>
        <v>69360</v>
      </c>
      <c r="I27" s="475">
        <f>E27+(E27*2%)</f>
        <v>69360</v>
      </c>
      <c r="J27" s="475">
        <v>20</v>
      </c>
      <c r="K27" s="475">
        <f>G27+(G27*2%)</f>
        <v>83640</v>
      </c>
      <c r="L27" s="475">
        <f t="shared" ref="L27:M27" si="3">H27+(H27*2%)</f>
        <v>70747.199999999997</v>
      </c>
      <c r="M27" s="475">
        <f t="shared" si="3"/>
        <v>70747.199999999997</v>
      </c>
      <c r="N27" s="475">
        <v>20</v>
      </c>
      <c r="O27" s="475">
        <f>K27+(K27*10%)</f>
        <v>92004</v>
      </c>
      <c r="P27" s="475">
        <f>L27-(L27*2%)</f>
        <v>69332.255999999994</v>
      </c>
      <c r="Q27" s="475">
        <f>M27-(M27*2%)</f>
        <v>69332.255999999994</v>
      </c>
      <c r="R27" s="475">
        <v>30</v>
      </c>
      <c r="S27" s="475">
        <f>O27+(O27*20%)</f>
        <v>110404.8</v>
      </c>
      <c r="T27" s="475">
        <f>P27-(P27*2%)</f>
        <v>67945.610879999993</v>
      </c>
      <c r="U27" s="475">
        <f>Q27-(Q27*2%)</f>
        <v>67945.610879999993</v>
      </c>
      <c r="V27" s="475">
        <v>30</v>
      </c>
      <c r="W27" s="475">
        <f>S27+(S27*30%)</f>
        <v>143526.24</v>
      </c>
      <c r="X27" s="475">
        <f>T27-(T27*2%)</f>
        <v>66586.698662399998</v>
      </c>
      <c r="Y27" s="475">
        <f>U27-(U27*2%)</f>
        <v>66586.698662399998</v>
      </c>
      <c r="Z27" s="475">
        <v>30</v>
      </c>
      <c r="AA27" s="475">
        <f>W27+(W27*40%)</f>
        <v>200936.73599999998</v>
      </c>
      <c r="AB27" s="1132" t="s">
        <v>466</v>
      </c>
      <c r="AC27" s="1133"/>
    </row>
    <row r="28" spans="1:29" ht="46.5" customHeight="1" x14ac:dyDescent="0.25">
      <c r="A28" s="694"/>
      <c r="B28" s="704"/>
      <c r="C28" s="461" t="s">
        <v>25</v>
      </c>
      <c r="D28" s="9" t="s">
        <v>445</v>
      </c>
      <c r="E28" s="9" t="s">
        <v>445</v>
      </c>
      <c r="F28" s="9" t="s">
        <v>445</v>
      </c>
      <c r="G28" s="9" t="s">
        <v>445</v>
      </c>
      <c r="H28" s="466">
        <v>0</v>
      </c>
      <c r="I28" s="466">
        <v>0</v>
      </c>
      <c r="J28" s="466">
        <v>0</v>
      </c>
      <c r="K28" s="466">
        <v>0</v>
      </c>
      <c r="L28" s="125"/>
      <c r="M28" s="125"/>
      <c r="N28" s="125"/>
      <c r="O28" s="125"/>
      <c r="P28" s="125"/>
      <c r="Q28" s="125"/>
      <c r="R28" s="125"/>
      <c r="S28" s="125"/>
      <c r="T28" s="125"/>
      <c r="U28" s="125"/>
      <c r="V28" s="125"/>
      <c r="W28" s="125"/>
      <c r="X28" s="125"/>
      <c r="Y28" s="125"/>
      <c r="Z28" s="125"/>
      <c r="AA28" s="125"/>
      <c r="AB28" s="1134"/>
      <c r="AC28" s="1135"/>
    </row>
    <row r="29" spans="1:29" x14ac:dyDescent="0.25">
      <c r="A29" s="693" t="s">
        <v>164</v>
      </c>
      <c r="B29" s="703" t="s">
        <v>472</v>
      </c>
      <c r="C29" s="461" t="s">
        <v>24</v>
      </c>
      <c r="D29" s="475">
        <v>0</v>
      </c>
      <c r="E29" s="475">
        <v>0</v>
      </c>
      <c r="F29" s="475">
        <v>0</v>
      </c>
      <c r="G29" s="475">
        <v>0</v>
      </c>
      <c r="H29" s="466">
        <v>0</v>
      </c>
      <c r="I29" s="466">
        <v>0</v>
      </c>
      <c r="J29" s="466">
        <v>0</v>
      </c>
      <c r="K29" s="466">
        <v>0</v>
      </c>
      <c r="L29" s="466">
        <v>0</v>
      </c>
      <c r="M29" s="466">
        <v>0</v>
      </c>
      <c r="N29" s="466">
        <v>0</v>
      </c>
      <c r="O29" s="466">
        <v>0</v>
      </c>
      <c r="P29" s="466">
        <v>3</v>
      </c>
      <c r="Q29" s="466">
        <v>3</v>
      </c>
      <c r="R29" s="466">
        <v>630</v>
      </c>
      <c r="S29" s="466">
        <v>630</v>
      </c>
      <c r="T29" s="466">
        <v>5</v>
      </c>
      <c r="U29" s="466">
        <v>1500</v>
      </c>
      <c r="V29" s="466">
        <v>5</v>
      </c>
      <c r="W29" s="466">
        <v>1500</v>
      </c>
      <c r="X29" s="466">
        <v>5</v>
      </c>
      <c r="Y29" s="466">
        <v>5</v>
      </c>
      <c r="Z29" s="466">
        <v>1500</v>
      </c>
      <c r="AA29" s="466">
        <v>1500</v>
      </c>
      <c r="AB29" s="669"/>
      <c r="AC29" s="669"/>
    </row>
    <row r="30" spans="1:29" ht="25.5" x14ac:dyDescent="0.25">
      <c r="A30" s="694"/>
      <c r="B30" s="704"/>
      <c r="C30" s="461" t="s">
        <v>25</v>
      </c>
      <c r="D30" s="9" t="s">
        <v>445</v>
      </c>
      <c r="E30" s="9" t="s">
        <v>445</v>
      </c>
      <c r="F30" s="9" t="s">
        <v>445</v>
      </c>
      <c r="G30" s="9" t="s">
        <v>445</v>
      </c>
      <c r="H30" s="466">
        <v>0</v>
      </c>
      <c r="I30" s="466">
        <v>0</v>
      </c>
      <c r="J30" s="466">
        <v>0</v>
      </c>
      <c r="K30" s="466">
        <v>0</v>
      </c>
      <c r="L30" s="125"/>
      <c r="M30" s="125"/>
      <c r="N30" s="125"/>
      <c r="O30" s="125"/>
      <c r="P30" s="125"/>
      <c r="Q30" s="125"/>
      <c r="R30" s="125"/>
      <c r="S30" s="125"/>
      <c r="T30" s="125"/>
      <c r="U30" s="125"/>
      <c r="V30" s="125"/>
      <c r="W30" s="125"/>
      <c r="X30" s="125"/>
      <c r="Y30" s="125"/>
      <c r="Z30" s="125"/>
      <c r="AA30" s="125"/>
      <c r="AB30" s="669"/>
      <c r="AC30" s="669"/>
    </row>
    <row r="31" spans="1:29" x14ac:dyDescent="0.25">
      <c r="A31" s="121"/>
      <c r="B31" s="121" t="s">
        <v>43</v>
      </c>
      <c r="C31" s="121"/>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row>
    <row r="32" spans="1:29" x14ac:dyDescent="0.25">
      <c r="A32" s="124" t="s">
        <v>44</v>
      </c>
      <c r="B32" s="668" t="s">
        <v>45</v>
      </c>
      <c r="C32" s="668"/>
      <c r="D32" s="668"/>
      <c r="E32" s="668"/>
      <c r="F32" s="668"/>
      <c r="G32" s="668"/>
      <c r="H32" s="668"/>
      <c r="I32" s="668"/>
      <c r="J32" s="668"/>
      <c r="K32" s="668"/>
      <c r="L32" s="668"/>
      <c r="M32" s="668"/>
      <c r="N32" s="668"/>
      <c r="O32" s="668"/>
      <c r="P32" s="668"/>
      <c r="Q32" s="668"/>
      <c r="R32" s="668"/>
      <c r="S32" s="668"/>
      <c r="T32" s="120"/>
      <c r="U32" s="120"/>
      <c r="V32" s="120"/>
      <c r="W32" s="120"/>
      <c r="X32" s="120"/>
      <c r="Y32" s="120"/>
      <c r="Z32" s="120"/>
      <c r="AA32" s="120"/>
      <c r="AB32" s="120"/>
      <c r="AC32" s="120"/>
    </row>
    <row r="33" spans="1:29" x14ac:dyDescent="0.25">
      <c r="A33" s="124" t="s">
        <v>46</v>
      </c>
      <c r="B33" s="668" t="s">
        <v>47</v>
      </c>
      <c r="C33" s="668"/>
      <c r="D33" s="668"/>
      <c r="E33" s="668"/>
      <c r="F33" s="668"/>
      <c r="G33" s="668"/>
      <c r="H33" s="668"/>
      <c r="I33" s="668"/>
      <c r="J33" s="668"/>
      <c r="K33" s="668"/>
      <c r="L33" s="668"/>
      <c r="M33" s="668"/>
      <c r="N33" s="668"/>
      <c r="O33" s="668"/>
      <c r="P33" s="668"/>
      <c r="Q33" s="668"/>
      <c r="R33" s="668"/>
      <c r="S33" s="668"/>
      <c r="T33" s="120"/>
      <c r="U33" s="120"/>
      <c r="V33" s="120"/>
      <c r="W33" s="120"/>
      <c r="X33" s="120"/>
      <c r="Y33" s="120"/>
      <c r="Z33" s="120"/>
      <c r="AA33" s="120"/>
      <c r="AB33" s="120"/>
      <c r="AC33" s="120"/>
    </row>
    <row r="34" spans="1:29" x14ac:dyDescent="0.25">
      <c r="A34" s="120"/>
      <c r="B34" s="668" t="s">
        <v>48</v>
      </c>
      <c r="C34" s="668"/>
      <c r="D34" s="668"/>
      <c r="E34" s="668"/>
      <c r="F34" s="668"/>
      <c r="G34" s="668"/>
      <c r="H34" s="668"/>
      <c r="I34" s="668"/>
      <c r="J34" s="668"/>
      <c r="K34" s="668"/>
      <c r="L34" s="668"/>
      <c r="M34" s="668"/>
      <c r="N34" s="668"/>
      <c r="O34" s="668"/>
      <c r="P34" s="668"/>
      <c r="Q34" s="668"/>
      <c r="R34" s="668"/>
      <c r="S34" s="668"/>
      <c r="T34" s="120"/>
      <c r="U34" s="120"/>
      <c r="V34" s="120"/>
      <c r="W34" s="120"/>
      <c r="X34" s="120"/>
      <c r="Y34" s="120"/>
      <c r="Z34" s="120"/>
      <c r="AA34" s="120"/>
      <c r="AB34" s="120"/>
      <c r="AC34" s="120"/>
    </row>
    <row r="35" spans="1:29" x14ac:dyDescent="0.25">
      <c r="A35" s="120"/>
      <c r="B35" s="668" t="s">
        <v>49</v>
      </c>
      <c r="C35" s="668"/>
      <c r="D35" s="668"/>
      <c r="E35" s="668"/>
      <c r="F35" s="668"/>
      <c r="G35" s="668"/>
      <c r="H35" s="668"/>
      <c r="I35" s="668"/>
      <c r="J35" s="668"/>
      <c r="K35" s="668"/>
      <c r="L35" s="668"/>
      <c r="M35" s="668"/>
      <c r="N35" s="668"/>
      <c r="O35" s="668"/>
      <c r="P35" s="668"/>
      <c r="Q35" s="668"/>
      <c r="R35" s="668"/>
      <c r="S35" s="668"/>
      <c r="T35" s="120"/>
      <c r="U35" s="120"/>
      <c r="V35" s="120"/>
      <c r="W35" s="120"/>
      <c r="X35" s="120"/>
      <c r="Y35" s="120"/>
      <c r="Z35" s="120"/>
      <c r="AA35" s="120"/>
      <c r="AB35" s="120"/>
      <c r="AC35" s="120"/>
    </row>
    <row r="36" spans="1:29" x14ac:dyDescent="0.25">
      <c r="A36" s="120"/>
      <c r="B36" s="668" t="s">
        <v>50</v>
      </c>
      <c r="C36" s="668"/>
      <c r="D36" s="668"/>
      <c r="E36" s="668"/>
      <c r="F36" s="668"/>
      <c r="G36" s="668"/>
      <c r="H36" s="668"/>
      <c r="I36" s="668"/>
      <c r="J36" s="668"/>
      <c r="K36" s="668"/>
      <c r="L36" s="668"/>
      <c r="M36" s="668"/>
      <c r="N36" s="668"/>
      <c r="O36" s="668"/>
      <c r="P36" s="668"/>
      <c r="Q36" s="668"/>
      <c r="R36" s="668"/>
      <c r="S36" s="668"/>
      <c r="T36" s="120"/>
      <c r="U36" s="120"/>
      <c r="V36" s="120"/>
      <c r="W36" s="120"/>
      <c r="X36" s="120"/>
      <c r="Y36" s="120"/>
      <c r="Z36" s="120"/>
      <c r="AA36" s="120"/>
      <c r="AB36" s="120"/>
      <c r="AC36" s="120"/>
    </row>
    <row r="37" spans="1:29" x14ac:dyDescent="0.25">
      <c r="A37" s="120"/>
      <c r="B37" s="668" t="s">
        <v>51</v>
      </c>
      <c r="C37" s="668"/>
      <c r="D37" s="668"/>
      <c r="E37" s="668"/>
      <c r="F37" s="668"/>
      <c r="G37" s="668"/>
      <c r="H37" s="668"/>
      <c r="I37" s="668"/>
      <c r="J37" s="668"/>
      <c r="K37" s="668"/>
      <c r="L37" s="668"/>
      <c r="M37" s="668"/>
      <c r="N37" s="668"/>
      <c r="O37" s="668"/>
      <c r="P37" s="668"/>
      <c r="Q37" s="668"/>
      <c r="R37" s="668"/>
      <c r="S37" s="668"/>
      <c r="T37" s="120"/>
      <c r="U37" s="120"/>
      <c r="V37" s="120"/>
      <c r="W37" s="120"/>
      <c r="X37" s="120"/>
      <c r="Y37" s="120"/>
      <c r="Z37" s="120"/>
      <c r="AA37" s="120"/>
      <c r="AB37" s="120"/>
      <c r="AC37" s="120"/>
    </row>
    <row r="38" spans="1:29" ht="84" customHeight="1" x14ac:dyDescent="0.25">
      <c r="A38" s="120"/>
      <c r="B38" s="668" t="s">
        <v>52</v>
      </c>
      <c r="C38" s="668"/>
      <c r="D38" s="668"/>
      <c r="E38" s="668"/>
      <c r="F38" s="668"/>
      <c r="G38" s="668"/>
      <c r="H38" s="668"/>
      <c r="I38" s="668"/>
      <c r="J38" s="668"/>
      <c r="K38" s="668"/>
      <c r="L38" s="668"/>
      <c r="M38" s="668"/>
      <c r="N38" s="668"/>
      <c r="O38" s="668"/>
      <c r="P38" s="668"/>
      <c r="Q38" s="668"/>
      <c r="R38" s="668"/>
      <c r="S38" s="668"/>
      <c r="T38" s="120"/>
      <c r="U38" s="120"/>
      <c r="V38" s="120"/>
      <c r="W38" s="120"/>
      <c r="X38" s="120"/>
      <c r="Y38" s="120"/>
      <c r="Z38" s="120"/>
      <c r="AA38" s="120"/>
      <c r="AB38" s="120"/>
      <c r="AC38" s="120"/>
    </row>
  </sheetData>
  <mergeCells count="58">
    <mergeCell ref="B34:S34"/>
    <mergeCell ref="B35:S35"/>
    <mergeCell ref="B36:S36"/>
    <mergeCell ref="B37:S37"/>
    <mergeCell ref="B38:S38"/>
    <mergeCell ref="A23:A24"/>
    <mergeCell ref="B23:B24"/>
    <mergeCell ref="B33:S33"/>
    <mergeCell ref="AB23:AC23"/>
    <mergeCell ref="AB24:AC24"/>
    <mergeCell ref="A25:A26"/>
    <mergeCell ref="B25:B26"/>
    <mergeCell ref="AB25:AC26"/>
    <mergeCell ref="A27:A28"/>
    <mergeCell ref="B27:B28"/>
    <mergeCell ref="AB27:AC28"/>
    <mergeCell ref="A29:A30"/>
    <mergeCell ref="B29:B30"/>
    <mergeCell ref="AB29:AC29"/>
    <mergeCell ref="AB30:AC30"/>
    <mergeCell ref="B32:S32"/>
    <mergeCell ref="A16:A17"/>
    <mergeCell ref="B16:B17"/>
    <mergeCell ref="AB16:AC17"/>
    <mergeCell ref="A18:AC19"/>
    <mergeCell ref="A20:A22"/>
    <mergeCell ref="B20:C22"/>
    <mergeCell ref="D20:G21"/>
    <mergeCell ref="H20:AA20"/>
    <mergeCell ref="AB20:AC22"/>
    <mergeCell ref="H21:K21"/>
    <mergeCell ref="L21:O21"/>
    <mergeCell ref="P21:S21"/>
    <mergeCell ref="T21:W21"/>
    <mergeCell ref="X21:AA21"/>
    <mergeCell ref="A12:A13"/>
    <mergeCell ref="B12:B13"/>
    <mergeCell ref="AB12:AC13"/>
    <mergeCell ref="A14:A15"/>
    <mergeCell ref="B14:B15"/>
    <mergeCell ref="AB14:AC15"/>
    <mergeCell ref="A9:A11"/>
    <mergeCell ref="B9:C11"/>
    <mergeCell ref="D9:G10"/>
    <mergeCell ref="H9:AA9"/>
    <mergeCell ref="AB9:AC11"/>
    <mergeCell ref="H10:K10"/>
    <mergeCell ref="L10:O10"/>
    <mergeCell ref="P10:S10"/>
    <mergeCell ref="T10:W10"/>
    <mergeCell ref="X10:AA10"/>
    <mergeCell ref="A8:AC8"/>
    <mergeCell ref="V1:AC1"/>
    <mergeCell ref="A2:F2"/>
    <mergeCell ref="G2:V2"/>
    <mergeCell ref="L4:V4"/>
    <mergeCell ref="A6:AC6"/>
    <mergeCell ref="W4:Y4"/>
  </mergeCells>
  <pageMargins left="0.7" right="0.7" top="0.75" bottom="0.75" header="0.3" footer="0.3"/>
  <pageSetup paperSize="9" scale="28"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view="pageBreakPreview" topLeftCell="A25" zoomScale="60" zoomScaleNormal="100" workbookViewId="0">
      <selection activeCell="A2" sqref="A2:Z2"/>
    </sheetView>
  </sheetViews>
  <sheetFormatPr defaultRowHeight="15" x14ac:dyDescent="0.25"/>
  <cols>
    <col min="2" max="2" width="28.42578125" style="31" customWidth="1"/>
    <col min="27" max="32" width="9.140625" style="621"/>
  </cols>
  <sheetData>
    <row r="1" spans="1:47" ht="36.75" customHeight="1" x14ac:dyDescent="0.3">
      <c r="A1" s="698" t="s">
        <v>1</v>
      </c>
      <c r="B1" s="698"/>
      <c r="C1" s="698"/>
      <c r="D1" s="698"/>
      <c r="E1" s="698"/>
      <c r="F1" s="1146" t="s">
        <v>600</v>
      </c>
      <c r="G1" s="1146"/>
      <c r="H1" s="1146"/>
      <c r="I1" s="1146"/>
      <c r="J1" s="1146"/>
      <c r="K1" s="1146"/>
      <c r="L1" s="1146"/>
      <c r="M1" s="1146"/>
      <c r="N1" s="1146"/>
      <c r="O1" s="1146"/>
      <c r="P1" s="1146"/>
      <c r="Q1" s="1146"/>
      <c r="R1" s="1146"/>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row>
    <row r="2" spans="1:47" ht="23.25" x14ac:dyDescent="0.35">
      <c r="A2" s="772" t="s">
        <v>86</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120"/>
      <c r="AB2" s="120"/>
      <c r="AC2" s="120"/>
      <c r="AD2" s="120"/>
      <c r="AE2" s="120"/>
      <c r="AF2" s="120"/>
      <c r="AG2" s="120"/>
      <c r="AH2" s="120"/>
      <c r="AI2" s="120"/>
      <c r="AJ2" s="120"/>
      <c r="AK2" s="120"/>
      <c r="AL2" s="120"/>
      <c r="AM2" s="120"/>
      <c r="AN2" s="120"/>
      <c r="AO2" s="120"/>
      <c r="AP2" s="120"/>
      <c r="AQ2" s="120"/>
      <c r="AR2" s="120"/>
      <c r="AS2" s="120"/>
      <c r="AT2" s="120"/>
      <c r="AU2" s="120"/>
    </row>
    <row r="3" spans="1:47" ht="15" customHeight="1" x14ac:dyDescent="0.25">
      <c r="A3" s="676" t="s">
        <v>6</v>
      </c>
      <c r="B3" s="842" t="s">
        <v>7</v>
      </c>
      <c r="C3" s="685" t="s">
        <v>8</v>
      </c>
      <c r="D3" s="686"/>
      <c r="E3" s="686"/>
      <c r="F3" s="687"/>
      <c r="G3" s="673" t="s">
        <v>9</v>
      </c>
      <c r="H3" s="673"/>
      <c r="I3" s="673"/>
      <c r="J3" s="673"/>
      <c r="K3" s="673"/>
      <c r="L3" s="673"/>
      <c r="M3" s="673"/>
      <c r="N3" s="673"/>
      <c r="O3" s="673"/>
      <c r="P3" s="673"/>
      <c r="Q3" s="673"/>
      <c r="R3" s="673"/>
      <c r="S3" s="673"/>
      <c r="T3" s="673"/>
      <c r="U3" s="673"/>
      <c r="V3" s="673"/>
      <c r="W3" s="673"/>
      <c r="X3" s="673"/>
      <c r="Y3" s="673"/>
      <c r="Z3" s="673"/>
      <c r="AA3" s="120"/>
      <c r="AB3" s="115"/>
      <c r="AC3" s="120"/>
      <c r="AD3" s="120"/>
      <c r="AE3" s="120"/>
      <c r="AF3" s="120"/>
      <c r="AG3" s="120"/>
      <c r="AH3" s="120"/>
      <c r="AI3" s="120"/>
      <c r="AJ3" s="120"/>
      <c r="AK3" s="120"/>
      <c r="AL3" s="120"/>
      <c r="AM3" s="120"/>
      <c r="AN3" s="120"/>
      <c r="AO3" s="120"/>
      <c r="AP3" s="120"/>
      <c r="AQ3" s="120"/>
      <c r="AR3" s="120"/>
      <c r="AS3" s="120"/>
      <c r="AT3" s="120"/>
      <c r="AU3" s="120"/>
    </row>
    <row r="4" spans="1:47" ht="25.5" customHeight="1" x14ac:dyDescent="0.25">
      <c r="A4" s="677"/>
      <c r="B4" s="843"/>
      <c r="C4" s="688"/>
      <c r="D4" s="689"/>
      <c r="E4" s="689"/>
      <c r="F4" s="690"/>
      <c r="G4" s="673" t="s">
        <v>11</v>
      </c>
      <c r="H4" s="673"/>
      <c r="I4" s="673"/>
      <c r="J4" s="673"/>
      <c r="K4" s="673" t="s">
        <v>12</v>
      </c>
      <c r="L4" s="673"/>
      <c r="M4" s="673"/>
      <c r="N4" s="673"/>
      <c r="O4" s="673" t="s">
        <v>13</v>
      </c>
      <c r="P4" s="673"/>
      <c r="Q4" s="673"/>
      <c r="R4" s="673"/>
      <c r="S4" s="673" t="s">
        <v>14</v>
      </c>
      <c r="T4" s="673"/>
      <c r="U4" s="673"/>
      <c r="V4" s="673"/>
      <c r="W4" s="673" t="s">
        <v>15</v>
      </c>
      <c r="X4" s="673"/>
      <c r="Y4" s="673"/>
      <c r="Z4" s="673"/>
      <c r="AA4" s="120"/>
      <c r="AB4" s="120"/>
      <c r="AC4" s="120"/>
      <c r="AD4" s="120"/>
      <c r="AE4" s="120"/>
      <c r="AF4" s="120"/>
      <c r="AG4" s="120"/>
      <c r="AH4" s="120"/>
      <c r="AI4" s="120"/>
      <c r="AJ4" s="120"/>
      <c r="AK4" s="120"/>
      <c r="AL4" s="120"/>
      <c r="AM4" s="120"/>
      <c r="AN4" s="120"/>
      <c r="AO4" s="120"/>
      <c r="AP4" s="120"/>
      <c r="AQ4" s="120"/>
      <c r="AR4" s="120"/>
      <c r="AS4" s="120"/>
      <c r="AT4" s="120"/>
      <c r="AU4" s="120"/>
    </row>
    <row r="5" spans="1:47" ht="62.25" x14ac:dyDescent="0.25">
      <c r="A5" s="678"/>
      <c r="B5" s="844"/>
      <c r="C5" s="647" t="s">
        <v>16</v>
      </c>
      <c r="D5" s="647" t="s">
        <v>17</v>
      </c>
      <c r="E5" s="647" t="s">
        <v>18</v>
      </c>
      <c r="F5" s="647" t="s">
        <v>19</v>
      </c>
      <c r="G5" s="647" t="s">
        <v>16</v>
      </c>
      <c r="H5" s="647" t="s">
        <v>17</v>
      </c>
      <c r="I5" s="647" t="s">
        <v>20</v>
      </c>
      <c r="J5" s="647" t="s">
        <v>21</v>
      </c>
      <c r="K5" s="647" t="s">
        <v>16</v>
      </c>
      <c r="L5" s="647" t="s">
        <v>17</v>
      </c>
      <c r="M5" s="647" t="s">
        <v>20</v>
      </c>
      <c r="N5" s="647" t="s">
        <v>21</v>
      </c>
      <c r="O5" s="647" t="s">
        <v>16</v>
      </c>
      <c r="P5" s="647" t="s">
        <v>17</v>
      </c>
      <c r="Q5" s="647" t="s">
        <v>20</v>
      </c>
      <c r="R5" s="647" t="s">
        <v>21</v>
      </c>
      <c r="S5" s="647" t="s">
        <v>16</v>
      </c>
      <c r="T5" s="647" t="s">
        <v>17</v>
      </c>
      <c r="U5" s="647" t="s">
        <v>20</v>
      </c>
      <c r="V5" s="647" t="s">
        <v>21</v>
      </c>
      <c r="W5" s="647" t="s">
        <v>16</v>
      </c>
      <c r="X5" s="647" t="s">
        <v>17</v>
      </c>
      <c r="Y5" s="647" t="s">
        <v>20</v>
      </c>
      <c r="Z5" s="647" t="s">
        <v>21</v>
      </c>
      <c r="AA5" s="120"/>
      <c r="AB5" s="120"/>
      <c r="AC5" s="120"/>
      <c r="AD5" s="120"/>
      <c r="AE5" s="120"/>
      <c r="AF5" s="120"/>
      <c r="AG5" s="120"/>
      <c r="AH5" s="120"/>
      <c r="AI5" s="120"/>
      <c r="AJ5" s="120"/>
      <c r="AK5" s="120"/>
      <c r="AL5" s="120"/>
      <c r="AM5" s="120"/>
      <c r="AN5" s="120"/>
      <c r="AO5" s="120"/>
      <c r="AP5" s="120"/>
      <c r="AQ5" s="120"/>
      <c r="AR5" s="120"/>
      <c r="AS5" s="120"/>
      <c r="AT5" s="120"/>
      <c r="AU5" s="120"/>
    </row>
    <row r="6" spans="1:47" x14ac:dyDescent="0.25">
      <c r="A6" s="9">
        <v>1</v>
      </c>
      <c r="B6" s="9" t="s">
        <v>601</v>
      </c>
      <c r="C6" s="9">
        <v>0</v>
      </c>
      <c r="D6" s="9">
        <v>0</v>
      </c>
      <c r="E6" s="9">
        <v>0</v>
      </c>
      <c r="F6" s="9">
        <v>0</v>
      </c>
      <c r="G6" s="9">
        <v>2000</v>
      </c>
      <c r="H6" s="9">
        <v>2200</v>
      </c>
      <c r="I6" s="9">
        <v>700</v>
      </c>
      <c r="J6" s="9">
        <v>800</v>
      </c>
      <c r="K6" s="9">
        <v>3000</v>
      </c>
      <c r="L6" s="9">
        <v>3200</v>
      </c>
      <c r="M6" s="9">
        <v>1200</v>
      </c>
      <c r="N6" s="9">
        <v>1300</v>
      </c>
      <c r="O6" s="9">
        <v>4500</v>
      </c>
      <c r="P6" s="9">
        <v>4700</v>
      </c>
      <c r="Q6" s="9">
        <v>1500</v>
      </c>
      <c r="R6" s="9">
        <v>1600</v>
      </c>
      <c r="S6" s="9">
        <v>5000</v>
      </c>
      <c r="T6" s="9">
        <v>5200</v>
      </c>
      <c r="U6" s="9">
        <v>2000</v>
      </c>
      <c r="V6" s="9">
        <v>2100</v>
      </c>
      <c r="W6" s="9">
        <v>5000</v>
      </c>
      <c r="X6" s="9">
        <v>5200</v>
      </c>
      <c r="Y6" s="9">
        <v>2000</v>
      </c>
      <c r="Z6" s="9">
        <v>2100</v>
      </c>
      <c r="AA6" s="120"/>
      <c r="AB6" s="120"/>
      <c r="AC6" s="120"/>
      <c r="AD6" s="120"/>
      <c r="AE6" s="120"/>
      <c r="AF6" s="120"/>
      <c r="AG6" s="120"/>
      <c r="AH6" s="120"/>
      <c r="AI6" s="120"/>
      <c r="AJ6" s="120"/>
      <c r="AK6" s="120"/>
      <c r="AL6" s="120"/>
      <c r="AM6" s="120"/>
      <c r="AN6" s="120"/>
      <c r="AO6" s="120"/>
      <c r="AP6" s="120"/>
      <c r="AQ6" s="120"/>
      <c r="AR6" s="120"/>
      <c r="AS6" s="120"/>
      <c r="AT6" s="120"/>
      <c r="AU6" s="120"/>
    </row>
    <row r="7" spans="1:47" x14ac:dyDescent="0.25">
      <c r="A7" s="9"/>
      <c r="B7" s="9"/>
      <c r="C7" s="9"/>
      <c r="D7" s="9"/>
      <c r="E7" s="9"/>
      <c r="F7" s="9"/>
      <c r="G7" s="510">
        <v>10000</v>
      </c>
      <c r="H7" s="510">
        <v>10000</v>
      </c>
      <c r="I7" s="510">
        <v>2000</v>
      </c>
      <c r="J7" s="510">
        <v>2000</v>
      </c>
      <c r="K7" s="9"/>
      <c r="L7" s="9"/>
      <c r="M7" s="9"/>
      <c r="N7" s="9"/>
      <c r="O7" s="9"/>
      <c r="P7" s="9"/>
      <c r="Q7" s="9"/>
      <c r="R7" s="9"/>
      <c r="S7" s="9"/>
      <c r="T7" s="9"/>
      <c r="U7" s="9"/>
      <c r="V7" s="9"/>
      <c r="W7" s="9"/>
      <c r="X7" s="9"/>
      <c r="Y7" s="9"/>
      <c r="Z7" s="9"/>
      <c r="AA7" s="120"/>
      <c r="AB7" s="120"/>
      <c r="AC7" s="120"/>
      <c r="AD7" s="120"/>
      <c r="AE7" s="120"/>
      <c r="AF7" s="120"/>
      <c r="AG7" s="120"/>
      <c r="AH7" s="120"/>
      <c r="AI7" s="120"/>
      <c r="AJ7" s="120"/>
      <c r="AK7" s="120"/>
      <c r="AL7" s="120"/>
      <c r="AM7" s="120"/>
      <c r="AN7" s="120"/>
      <c r="AO7" s="120"/>
      <c r="AP7" s="120"/>
      <c r="AQ7" s="120"/>
      <c r="AR7" s="120"/>
      <c r="AS7" s="120"/>
      <c r="AT7" s="120"/>
      <c r="AU7" s="120"/>
    </row>
    <row r="8" spans="1:47" ht="91.5" customHeight="1" x14ac:dyDescent="0.25">
      <c r="A8" s="9">
        <v>2</v>
      </c>
      <c r="B8" s="9" t="s">
        <v>602</v>
      </c>
      <c r="C8" s="9">
        <v>0</v>
      </c>
      <c r="D8" s="9">
        <v>0</v>
      </c>
      <c r="E8" s="9">
        <v>0</v>
      </c>
      <c r="F8" s="9">
        <v>0</v>
      </c>
      <c r="G8" s="9">
        <v>820</v>
      </c>
      <c r="H8" s="9">
        <v>820</v>
      </c>
      <c r="I8" s="9">
        <v>820</v>
      </c>
      <c r="J8" s="9">
        <v>820</v>
      </c>
      <c r="K8" s="9">
        <v>820</v>
      </c>
      <c r="L8" s="9">
        <v>820</v>
      </c>
      <c r="M8" s="9">
        <v>820</v>
      </c>
      <c r="N8" s="9">
        <v>820</v>
      </c>
      <c r="O8" s="9">
        <v>820</v>
      </c>
      <c r="P8" s="9">
        <v>820</v>
      </c>
      <c r="Q8" s="9">
        <v>820</v>
      </c>
      <c r="R8" s="9">
        <v>820</v>
      </c>
      <c r="S8" s="9">
        <v>820</v>
      </c>
      <c r="T8" s="9">
        <v>820</v>
      </c>
      <c r="U8" s="9">
        <v>820</v>
      </c>
      <c r="V8" s="9">
        <v>820</v>
      </c>
      <c r="W8" s="9">
        <v>820</v>
      </c>
      <c r="X8" s="9">
        <v>820</v>
      </c>
      <c r="Y8" s="9">
        <v>820</v>
      </c>
      <c r="Z8" s="9">
        <v>820</v>
      </c>
      <c r="AA8" s="1136" t="s">
        <v>603</v>
      </c>
      <c r="AB8" s="1137"/>
      <c r="AC8" s="1137"/>
      <c r="AD8" s="1137"/>
      <c r="AE8" s="1137"/>
      <c r="AF8" s="1137"/>
      <c r="AG8" s="120"/>
      <c r="AH8" s="120"/>
      <c r="AI8" s="120"/>
      <c r="AJ8" s="120"/>
      <c r="AK8" s="120"/>
      <c r="AL8" s="120"/>
      <c r="AM8" s="120"/>
      <c r="AN8" s="120"/>
      <c r="AO8" s="120"/>
      <c r="AP8" s="120"/>
      <c r="AQ8" s="120"/>
      <c r="AR8" s="120"/>
      <c r="AS8" s="120"/>
      <c r="AT8" s="120"/>
      <c r="AU8" s="120"/>
    </row>
    <row r="9" spans="1:47" ht="39.75" customHeight="1" x14ac:dyDescent="0.25">
      <c r="A9" s="9"/>
      <c r="B9" s="9"/>
      <c r="C9" s="9"/>
      <c r="D9" s="9"/>
      <c r="E9" s="9"/>
      <c r="F9" s="9"/>
      <c r="G9" s="510">
        <v>798</v>
      </c>
      <c r="H9" s="510">
        <v>798</v>
      </c>
      <c r="I9" s="510">
        <v>798</v>
      </c>
      <c r="J9" s="510">
        <v>798</v>
      </c>
      <c r="K9" s="9"/>
      <c r="L9" s="9"/>
      <c r="M9" s="9"/>
      <c r="N9" s="9"/>
      <c r="O9" s="9"/>
      <c r="P9" s="9"/>
      <c r="Q9" s="9"/>
      <c r="R9" s="9"/>
      <c r="S9" s="9"/>
      <c r="T9" s="9"/>
      <c r="U9" s="9"/>
      <c r="V9" s="9"/>
      <c r="W9" s="9"/>
      <c r="X9" s="9"/>
      <c r="Y9" s="9"/>
      <c r="Z9" s="9"/>
      <c r="AA9" s="652" t="s">
        <v>604</v>
      </c>
      <c r="AB9" s="120"/>
      <c r="AC9" s="120"/>
      <c r="AD9" s="120"/>
      <c r="AE9" s="120"/>
      <c r="AF9" s="120"/>
      <c r="AG9" s="120"/>
      <c r="AH9" s="120"/>
      <c r="AI9" s="120"/>
      <c r="AJ9" s="120"/>
      <c r="AK9" s="120"/>
      <c r="AL9" s="120"/>
      <c r="AM9" s="120"/>
      <c r="AN9" s="120"/>
      <c r="AO9" s="120"/>
      <c r="AP9" s="120"/>
      <c r="AQ9" s="120"/>
      <c r="AR9" s="120"/>
      <c r="AS9" s="120"/>
      <c r="AT9" s="120"/>
      <c r="AU9" s="120"/>
    </row>
    <row r="10" spans="1:47" x14ac:dyDescent="0.25">
      <c r="A10" s="9">
        <v>3</v>
      </c>
      <c r="B10" s="9" t="s">
        <v>605</v>
      </c>
      <c r="C10" s="9">
        <v>0</v>
      </c>
      <c r="D10" s="9">
        <v>0</v>
      </c>
      <c r="E10" s="9">
        <v>0</v>
      </c>
      <c r="F10" s="9">
        <v>0</v>
      </c>
      <c r="G10" s="9">
        <v>20000</v>
      </c>
      <c r="H10" s="9">
        <v>20000</v>
      </c>
      <c r="I10" s="9">
        <v>10000</v>
      </c>
      <c r="J10" s="9">
        <v>10000</v>
      </c>
      <c r="K10" s="9">
        <v>25000</v>
      </c>
      <c r="L10" s="9">
        <v>25000</v>
      </c>
      <c r="M10" s="9">
        <v>12000</v>
      </c>
      <c r="N10" s="9">
        <v>12000</v>
      </c>
      <c r="O10" s="9">
        <v>30000</v>
      </c>
      <c r="P10" s="9">
        <v>30000</v>
      </c>
      <c r="Q10" s="9">
        <v>15000</v>
      </c>
      <c r="R10" s="9">
        <v>15000</v>
      </c>
      <c r="S10" s="9">
        <v>30000</v>
      </c>
      <c r="T10" s="9">
        <v>30000</v>
      </c>
      <c r="U10" s="9">
        <v>15000</v>
      </c>
      <c r="V10" s="9">
        <v>15000</v>
      </c>
      <c r="W10" s="9">
        <v>30000</v>
      </c>
      <c r="X10" s="9">
        <v>30000</v>
      </c>
      <c r="Y10" s="9">
        <v>15000</v>
      </c>
      <c r="Z10" s="9">
        <v>15000</v>
      </c>
      <c r="AA10" s="120"/>
      <c r="AB10" s="120"/>
      <c r="AC10" s="120"/>
      <c r="AD10" s="120"/>
      <c r="AE10" s="120"/>
      <c r="AF10" s="120"/>
      <c r="AG10" s="120"/>
      <c r="AH10" s="120"/>
      <c r="AI10" s="120"/>
      <c r="AJ10" s="120"/>
      <c r="AK10" s="120"/>
      <c r="AL10" s="120"/>
      <c r="AM10" s="120"/>
      <c r="AN10" s="120"/>
      <c r="AO10" s="120"/>
      <c r="AP10" s="120"/>
      <c r="AQ10" s="120"/>
      <c r="AR10" s="120"/>
      <c r="AS10" s="120"/>
      <c r="AT10" s="120"/>
      <c r="AU10" s="120"/>
    </row>
    <row r="11" spans="1:47" x14ac:dyDescent="0.25">
      <c r="A11" s="9"/>
      <c r="B11" s="9"/>
      <c r="C11" s="9"/>
      <c r="D11" s="9"/>
      <c r="E11" s="9"/>
      <c r="F11" s="9"/>
      <c r="G11" s="510">
        <v>22000</v>
      </c>
      <c r="H11" s="510">
        <v>22000</v>
      </c>
      <c r="I11" s="510">
        <v>12000</v>
      </c>
      <c r="J11" s="510">
        <v>12000</v>
      </c>
      <c r="K11" s="9"/>
      <c r="L11" s="9"/>
      <c r="M11" s="9"/>
      <c r="N11" s="9"/>
      <c r="O11" s="9"/>
      <c r="P11" s="9"/>
      <c r="Q11" s="9"/>
      <c r="R11" s="9"/>
      <c r="S11" s="9"/>
      <c r="T11" s="9"/>
      <c r="U11" s="9"/>
      <c r="V11" s="9"/>
      <c r="W11" s="9"/>
      <c r="X11" s="9"/>
      <c r="Y11" s="9"/>
      <c r="Z11" s="9"/>
      <c r="AA11" s="120"/>
      <c r="AB11" s="120"/>
      <c r="AC11" s="120"/>
      <c r="AD11" s="120"/>
      <c r="AE11" s="120"/>
      <c r="AF11" s="120"/>
      <c r="AG11" s="120"/>
      <c r="AH11" s="120"/>
      <c r="AI11" s="120"/>
      <c r="AJ11" s="120"/>
      <c r="AK11" s="120"/>
      <c r="AL11" s="120"/>
      <c r="AM11" s="120"/>
      <c r="AN11" s="120"/>
      <c r="AO11" s="120"/>
      <c r="AP11" s="120"/>
      <c r="AQ11" s="120"/>
      <c r="AR11" s="120"/>
      <c r="AS11" s="120"/>
      <c r="AT11" s="120"/>
      <c r="AU11" s="120"/>
    </row>
    <row r="12" spans="1:47" ht="39" customHeight="1" x14ac:dyDescent="0.25">
      <c r="A12" s="9">
        <v>4</v>
      </c>
      <c r="B12" s="9" t="s">
        <v>606</v>
      </c>
      <c r="C12" s="9">
        <v>0</v>
      </c>
      <c r="D12" s="9">
        <v>0</v>
      </c>
      <c r="E12" s="9">
        <v>0</v>
      </c>
      <c r="F12" s="9">
        <v>0</v>
      </c>
      <c r="G12" s="9">
        <v>2500</v>
      </c>
      <c r="H12" s="9">
        <v>2500</v>
      </c>
      <c r="I12" s="9">
        <v>2500</v>
      </c>
      <c r="J12" s="9">
        <v>2500</v>
      </c>
      <c r="K12" s="9">
        <v>2500</v>
      </c>
      <c r="L12" s="9">
        <v>2500</v>
      </c>
      <c r="M12" s="9">
        <v>2500</v>
      </c>
      <c r="N12" s="9">
        <v>2500</v>
      </c>
      <c r="O12" s="9">
        <v>2500</v>
      </c>
      <c r="P12" s="9">
        <v>2500</v>
      </c>
      <c r="Q12" s="9">
        <v>2500</v>
      </c>
      <c r="R12" s="9">
        <v>2500</v>
      </c>
      <c r="S12" s="9">
        <v>2500</v>
      </c>
      <c r="T12" s="9">
        <v>2500</v>
      </c>
      <c r="U12" s="9">
        <v>2500</v>
      </c>
      <c r="V12" s="9">
        <v>2500</v>
      </c>
      <c r="W12" s="9">
        <v>2500</v>
      </c>
      <c r="X12" s="9">
        <v>2500</v>
      </c>
      <c r="Y12" s="9">
        <v>2500</v>
      </c>
      <c r="Z12" s="9">
        <v>2500</v>
      </c>
      <c r="AA12" s="120" t="s">
        <v>607</v>
      </c>
      <c r="AB12" s="120"/>
      <c r="AC12" s="120"/>
      <c r="AD12" s="120"/>
      <c r="AE12" s="120"/>
      <c r="AF12" s="120"/>
      <c r="AG12" s="120"/>
      <c r="AH12" s="120"/>
      <c r="AI12" s="120"/>
      <c r="AJ12" s="120"/>
      <c r="AK12" s="120"/>
      <c r="AL12" s="120"/>
      <c r="AM12" s="120"/>
      <c r="AN12" s="120"/>
      <c r="AO12" s="120"/>
      <c r="AP12" s="120"/>
      <c r="AQ12" s="120"/>
      <c r="AR12" s="120"/>
      <c r="AS12" s="120"/>
      <c r="AT12" s="120"/>
      <c r="AU12" s="120"/>
    </row>
    <row r="13" spans="1:47" ht="32.25" customHeight="1" x14ac:dyDescent="0.25">
      <c r="A13" s="9"/>
      <c r="B13" s="9"/>
      <c r="C13" s="9"/>
      <c r="D13" s="9"/>
      <c r="E13" s="9"/>
      <c r="F13" s="9"/>
      <c r="G13" s="510">
        <v>67</v>
      </c>
      <c r="H13" s="510">
        <v>67</v>
      </c>
      <c r="I13" s="510">
        <v>67</v>
      </c>
      <c r="J13" s="510">
        <v>67</v>
      </c>
      <c r="K13" s="9"/>
      <c r="L13" s="9"/>
      <c r="M13" s="9"/>
      <c r="N13" s="9"/>
      <c r="O13" s="9"/>
      <c r="P13" s="9"/>
      <c r="Q13" s="9"/>
      <c r="R13" s="9"/>
      <c r="S13" s="9"/>
      <c r="T13" s="9"/>
      <c r="U13" s="9"/>
      <c r="V13" s="9"/>
      <c r="W13" s="9"/>
      <c r="X13" s="9"/>
      <c r="Y13" s="9"/>
      <c r="Z13" s="9"/>
      <c r="AA13" s="1140" t="s">
        <v>868</v>
      </c>
      <c r="AB13" s="1141"/>
      <c r="AC13" s="1141"/>
      <c r="AD13" s="1141"/>
      <c r="AE13" s="1141"/>
      <c r="AF13" s="1141"/>
      <c r="AG13" s="120"/>
      <c r="AH13" s="120"/>
      <c r="AI13" s="120"/>
      <c r="AJ13" s="120"/>
      <c r="AK13" s="120"/>
      <c r="AL13" s="120"/>
      <c r="AM13" s="120"/>
      <c r="AN13" s="120"/>
      <c r="AO13" s="120"/>
      <c r="AP13" s="120"/>
      <c r="AQ13" s="120"/>
      <c r="AR13" s="120"/>
      <c r="AS13" s="120"/>
      <c r="AT13" s="120"/>
      <c r="AU13" s="120"/>
    </row>
    <row r="14" spans="1:47" ht="26.25" customHeight="1" x14ac:dyDescent="0.25">
      <c r="A14" s="9">
        <v>5</v>
      </c>
      <c r="B14" s="9" t="s">
        <v>608</v>
      </c>
      <c r="C14" s="9">
        <v>0</v>
      </c>
      <c r="D14" s="9">
        <v>0</v>
      </c>
      <c r="E14" s="9">
        <v>0</v>
      </c>
      <c r="F14" s="9">
        <v>0</v>
      </c>
      <c r="G14" s="9">
        <v>2500</v>
      </c>
      <c r="H14" s="9">
        <v>2500</v>
      </c>
      <c r="I14" s="9">
        <v>50</v>
      </c>
      <c r="J14" s="9">
        <v>50</v>
      </c>
      <c r="K14" s="9">
        <v>2500</v>
      </c>
      <c r="L14" s="9">
        <v>2500</v>
      </c>
      <c r="M14" s="9">
        <v>50</v>
      </c>
      <c r="N14" s="9">
        <v>50</v>
      </c>
      <c r="O14" s="9">
        <v>2500</v>
      </c>
      <c r="P14" s="9">
        <v>2500</v>
      </c>
      <c r="Q14" s="9">
        <v>50</v>
      </c>
      <c r="R14" s="9">
        <v>50</v>
      </c>
      <c r="S14" s="9">
        <v>2500</v>
      </c>
      <c r="T14" s="9">
        <v>2500</v>
      </c>
      <c r="U14" s="9">
        <v>50</v>
      </c>
      <c r="V14" s="9">
        <v>50</v>
      </c>
      <c r="W14" s="9">
        <v>2500</v>
      </c>
      <c r="X14" s="9">
        <v>2500</v>
      </c>
      <c r="Y14" s="9">
        <v>50</v>
      </c>
      <c r="Z14" s="9">
        <v>50</v>
      </c>
      <c r="AA14" s="1136" t="s">
        <v>609</v>
      </c>
      <c r="AB14" s="1137"/>
      <c r="AC14" s="1137"/>
      <c r="AD14" s="1137"/>
      <c r="AE14" s="1137"/>
      <c r="AF14" s="1137"/>
      <c r="AG14" s="120"/>
      <c r="AH14" s="120"/>
      <c r="AI14" s="120"/>
      <c r="AJ14" s="120"/>
      <c r="AK14" s="120"/>
      <c r="AL14" s="120"/>
      <c r="AM14" s="120"/>
      <c r="AN14" s="120"/>
      <c r="AO14" s="120"/>
      <c r="AP14" s="120"/>
      <c r="AQ14" s="120"/>
      <c r="AR14" s="120"/>
      <c r="AS14" s="120"/>
      <c r="AT14" s="120"/>
      <c r="AU14" s="120"/>
    </row>
    <row r="15" spans="1:47" ht="35.25" customHeight="1" x14ac:dyDescent="0.25">
      <c r="A15" s="9"/>
      <c r="B15" s="9"/>
      <c r="C15" s="9"/>
      <c r="D15" s="9"/>
      <c r="E15" s="9"/>
      <c r="F15" s="9"/>
      <c r="G15" s="510">
        <v>67</v>
      </c>
      <c r="H15" s="510">
        <v>67</v>
      </c>
      <c r="I15" s="510">
        <v>65</v>
      </c>
      <c r="J15" s="510">
        <v>65</v>
      </c>
      <c r="K15" s="9"/>
      <c r="L15" s="9"/>
      <c r="M15" s="9"/>
      <c r="N15" s="9"/>
      <c r="O15" s="9"/>
      <c r="P15" s="9"/>
      <c r="Q15" s="9"/>
      <c r="R15" s="9"/>
      <c r="S15" s="9"/>
      <c r="T15" s="9"/>
      <c r="U15" s="9"/>
      <c r="V15" s="9"/>
      <c r="W15" s="9"/>
      <c r="X15" s="9"/>
      <c r="Y15" s="9"/>
      <c r="Z15" s="9"/>
      <c r="AA15" s="1140" t="s">
        <v>868</v>
      </c>
      <c r="AB15" s="1141"/>
      <c r="AC15" s="1141"/>
      <c r="AD15" s="1141"/>
      <c r="AE15" s="1141"/>
      <c r="AF15" s="1141"/>
      <c r="AG15" s="120"/>
      <c r="AH15" s="120"/>
      <c r="AI15" s="120"/>
      <c r="AJ15" s="120"/>
      <c r="AK15" s="120"/>
      <c r="AL15" s="120"/>
      <c r="AM15" s="120"/>
      <c r="AN15" s="120"/>
      <c r="AO15" s="120"/>
      <c r="AP15" s="120"/>
      <c r="AQ15" s="120"/>
      <c r="AR15" s="120"/>
      <c r="AS15" s="120"/>
      <c r="AT15" s="120"/>
      <c r="AU15" s="120"/>
    </row>
    <row r="16" spans="1:47" ht="26.25" customHeight="1" x14ac:dyDescent="0.25">
      <c r="A16" s="9">
        <v>6</v>
      </c>
      <c r="B16" s="9" t="s">
        <v>610</v>
      </c>
      <c r="C16" s="9">
        <v>0</v>
      </c>
      <c r="D16" s="9">
        <v>0</v>
      </c>
      <c r="E16" s="9">
        <v>0</v>
      </c>
      <c r="F16" s="9">
        <v>0</v>
      </c>
      <c r="G16" s="9">
        <v>2500</v>
      </c>
      <c r="H16" s="9">
        <v>2500</v>
      </c>
      <c r="I16" s="9">
        <v>50</v>
      </c>
      <c r="J16" s="9">
        <v>50</v>
      </c>
      <c r="K16" s="9">
        <v>2500</v>
      </c>
      <c r="L16" s="9">
        <v>2500</v>
      </c>
      <c r="M16" s="9">
        <v>50</v>
      </c>
      <c r="N16" s="9">
        <v>50</v>
      </c>
      <c r="O16" s="9">
        <v>2500</v>
      </c>
      <c r="P16" s="9">
        <v>2500</v>
      </c>
      <c r="Q16" s="9">
        <v>50</v>
      </c>
      <c r="R16" s="9">
        <v>50</v>
      </c>
      <c r="S16" s="9">
        <v>2500</v>
      </c>
      <c r="T16" s="9">
        <v>2500</v>
      </c>
      <c r="U16" s="9">
        <v>50</v>
      </c>
      <c r="V16" s="9">
        <v>50</v>
      </c>
      <c r="W16" s="9">
        <v>2500</v>
      </c>
      <c r="X16" s="9">
        <v>2500</v>
      </c>
      <c r="Y16" s="9">
        <v>50</v>
      </c>
      <c r="Z16" s="9">
        <v>50</v>
      </c>
      <c r="AA16" s="1136" t="s">
        <v>609</v>
      </c>
      <c r="AB16" s="1137"/>
      <c r="AC16" s="1137"/>
      <c r="AD16" s="1137"/>
      <c r="AE16" s="1137"/>
      <c r="AF16" s="1137"/>
      <c r="AG16" s="120"/>
      <c r="AH16" s="120"/>
      <c r="AI16" s="120"/>
      <c r="AJ16" s="120"/>
      <c r="AK16" s="120"/>
      <c r="AL16" s="120"/>
      <c r="AM16" s="120"/>
      <c r="AN16" s="120"/>
      <c r="AO16" s="120"/>
      <c r="AP16" s="120"/>
      <c r="AQ16" s="120"/>
      <c r="AR16" s="120"/>
      <c r="AS16" s="120"/>
      <c r="AT16" s="120"/>
      <c r="AU16" s="120"/>
    </row>
    <row r="17" spans="1:47" ht="32.25" customHeight="1" x14ac:dyDescent="0.25">
      <c r="A17" s="9"/>
      <c r="B17" s="9"/>
      <c r="C17" s="9"/>
      <c r="D17" s="9"/>
      <c r="E17" s="9"/>
      <c r="F17" s="9"/>
      <c r="G17" s="510">
        <v>24</v>
      </c>
      <c r="H17" s="510">
        <v>24</v>
      </c>
      <c r="I17" s="510">
        <v>65</v>
      </c>
      <c r="J17" s="510">
        <v>65</v>
      </c>
      <c r="K17" s="9"/>
      <c r="L17" s="9"/>
      <c r="M17" s="9"/>
      <c r="N17" s="9"/>
      <c r="O17" s="9"/>
      <c r="P17" s="9"/>
      <c r="Q17" s="9"/>
      <c r="R17" s="9"/>
      <c r="S17" s="9"/>
      <c r="T17" s="9"/>
      <c r="U17" s="9"/>
      <c r="V17" s="9"/>
      <c r="W17" s="9"/>
      <c r="X17" s="9"/>
      <c r="Y17" s="9"/>
      <c r="Z17" s="9"/>
      <c r="AA17" s="1140" t="s">
        <v>868</v>
      </c>
      <c r="AB17" s="1141"/>
      <c r="AC17" s="1141"/>
      <c r="AD17" s="1141"/>
      <c r="AE17" s="1141"/>
      <c r="AF17" s="1141"/>
      <c r="AG17" s="120"/>
      <c r="AH17" s="120"/>
      <c r="AI17" s="120"/>
      <c r="AJ17" s="120"/>
      <c r="AK17" s="120"/>
      <c r="AL17" s="120"/>
      <c r="AM17" s="120"/>
      <c r="AN17" s="120"/>
      <c r="AO17" s="120"/>
      <c r="AP17" s="120"/>
      <c r="AQ17" s="120"/>
      <c r="AR17" s="120"/>
      <c r="AS17" s="120"/>
      <c r="AT17" s="120"/>
      <c r="AU17" s="120"/>
    </row>
    <row r="18" spans="1:47" ht="39" customHeight="1" x14ac:dyDescent="0.25">
      <c r="A18" s="9">
        <v>7</v>
      </c>
      <c r="B18" s="9" t="s">
        <v>611</v>
      </c>
      <c r="C18" s="9">
        <v>0</v>
      </c>
      <c r="D18" s="9">
        <v>0</v>
      </c>
      <c r="E18" s="9">
        <v>0</v>
      </c>
      <c r="F18" s="9">
        <v>0</v>
      </c>
      <c r="G18" s="9">
        <v>2500</v>
      </c>
      <c r="H18" s="9">
        <v>2500</v>
      </c>
      <c r="I18" s="9">
        <v>2500</v>
      </c>
      <c r="J18" s="9">
        <v>2500</v>
      </c>
      <c r="K18" s="9">
        <v>2500</v>
      </c>
      <c r="L18" s="9">
        <v>2500</v>
      </c>
      <c r="M18" s="9">
        <v>2500</v>
      </c>
      <c r="N18" s="9">
        <v>2500</v>
      </c>
      <c r="O18" s="9">
        <v>2500</v>
      </c>
      <c r="P18" s="9">
        <v>2500</v>
      </c>
      <c r="Q18" s="9">
        <v>2500</v>
      </c>
      <c r="R18" s="9">
        <v>2500</v>
      </c>
      <c r="S18" s="9">
        <v>2500</v>
      </c>
      <c r="T18" s="9">
        <v>2500</v>
      </c>
      <c r="U18" s="9">
        <v>2500</v>
      </c>
      <c r="V18" s="9">
        <v>2500</v>
      </c>
      <c r="W18" s="9">
        <v>2500</v>
      </c>
      <c r="X18" s="9">
        <v>2500</v>
      </c>
      <c r="Y18" s="9">
        <v>2500</v>
      </c>
      <c r="Z18" s="9">
        <v>2500</v>
      </c>
      <c r="AA18" s="1136" t="s">
        <v>612</v>
      </c>
      <c r="AB18" s="1137"/>
      <c r="AC18" s="1137"/>
      <c r="AD18" s="1137"/>
      <c r="AE18" s="1137"/>
      <c r="AF18" s="1137"/>
      <c r="AG18" s="120"/>
      <c r="AH18" s="120"/>
      <c r="AI18" s="120"/>
      <c r="AJ18" s="120"/>
      <c r="AK18" s="120"/>
      <c r="AL18" s="120"/>
      <c r="AM18" s="120"/>
      <c r="AN18" s="120"/>
      <c r="AO18" s="120"/>
      <c r="AP18" s="120"/>
      <c r="AQ18" s="120"/>
      <c r="AR18" s="120"/>
      <c r="AS18" s="120"/>
      <c r="AT18" s="120"/>
      <c r="AU18" s="120"/>
    </row>
    <row r="19" spans="1:47" ht="27" customHeight="1" x14ac:dyDescent="0.25">
      <c r="A19" s="9"/>
      <c r="B19" s="9"/>
      <c r="C19" s="9"/>
      <c r="D19" s="9"/>
      <c r="E19" s="9"/>
      <c r="F19" s="9"/>
      <c r="G19" s="510">
        <v>24</v>
      </c>
      <c r="H19" s="510">
        <v>24</v>
      </c>
      <c r="I19" s="510">
        <v>24</v>
      </c>
      <c r="J19" s="510">
        <v>24</v>
      </c>
      <c r="K19" s="9"/>
      <c r="L19" s="9"/>
      <c r="M19" s="9"/>
      <c r="N19" s="9"/>
      <c r="O19" s="9"/>
      <c r="P19" s="9"/>
      <c r="Q19" s="9"/>
      <c r="R19" s="9"/>
      <c r="S19" s="9"/>
      <c r="T19" s="9"/>
      <c r="U19" s="9"/>
      <c r="V19" s="9"/>
      <c r="W19" s="9"/>
      <c r="X19" s="9"/>
      <c r="Y19" s="9"/>
      <c r="Z19" s="9"/>
      <c r="AA19" s="1142" t="s">
        <v>868</v>
      </c>
      <c r="AB19" s="1143"/>
      <c r="AC19" s="1143"/>
      <c r="AD19" s="1143"/>
      <c r="AE19" s="1143"/>
      <c r="AF19" s="1143"/>
      <c r="AG19" s="120"/>
      <c r="AH19" s="120"/>
      <c r="AI19" s="120"/>
      <c r="AJ19" s="120"/>
      <c r="AK19" s="120"/>
      <c r="AL19" s="120"/>
      <c r="AM19" s="120"/>
      <c r="AN19" s="120"/>
      <c r="AO19" s="120"/>
      <c r="AP19" s="120"/>
      <c r="AQ19" s="120"/>
      <c r="AR19" s="120"/>
      <c r="AS19" s="120"/>
      <c r="AT19" s="120"/>
      <c r="AU19" s="120"/>
    </row>
    <row r="20" spans="1:47" ht="25.5" x14ac:dyDescent="0.25">
      <c r="A20" s="9">
        <v>8</v>
      </c>
      <c r="B20" s="9" t="s">
        <v>613</v>
      </c>
      <c r="C20" s="9">
        <v>0</v>
      </c>
      <c r="D20" s="9">
        <v>0</v>
      </c>
      <c r="E20" s="9">
        <v>0</v>
      </c>
      <c r="F20" s="9">
        <v>0</v>
      </c>
      <c r="G20" s="9">
        <v>150</v>
      </c>
      <c r="H20" s="9">
        <v>150</v>
      </c>
      <c r="I20" s="9">
        <v>150</v>
      </c>
      <c r="J20" s="9">
        <v>150</v>
      </c>
      <c r="K20" s="9">
        <v>150</v>
      </c>
      <c r="L20" s="9">
        <v>150</v>
      </c>
      <c r="M20" s="9">
        <v>150</v>
      </c>
      <c r="N20" s="9">
        <v>150</v>
      </c>
      <c r="O20" s="9">
        <v>150</v>
      </c>
      <c r="P20" s="9">
        <v>150</v>
      </c>
      <c r="Q20" s="9">
        <v>150</v>
      </c>
      <c r="R20" s="9">
        <v>150</v>
      </c>
      <c r="S20" s="9">
        <v>150</v>
      </c>
      <c r="T20" s="9">
        <v>150</v>
      </c>
      <c r="U20" s="9">
        <v>150</v>
      </c>
      <c r="V20" s="9">
        <v>150</v>
      </c>
      <c r="W20" s="9">
        <v>150</v>
      </c>
      <c r="X20" s="9">
        <v>150</v>
      </c>
      <c r="Y20" s="9">
        <v>150</v>
      </c>
      <c r="Z20" s="9">
        <v>150</v>
      </c>
      <c r="AA20" s="120"/>
      <c r="AB20" s="120"/>
      <c r="AC20" s="120"/>
      <c r="AD20" s="120"/>
      <c r="AE20" s="120"/>
      <c r="AF20" s="120"/>
      <c r="AG20" s="120"/>
      <c r="AH20" s="120"/>
      <c r="AI20" s="120"/>
      <c r="AJ20" s="120"/>
      <c r="AK20" s="120"/>
      <c r="AL20" s="120"/>
      <c r="AM20" s="120"/>
      <c r="AN20" s="120"/>
      <c r="AO20" s="120"/>
      <c r="AP20" s="120"/>
      <c r="AQ20" s="120"/>
      <c r="AR20" s="120"/>
      <c r="AS20" s="120"/>
      <c r="AT20" s="120"/>
      <c r="AU20" s="120"/>
    </row>
    <row r="21" spans="1:47" ht="33" customHeight="1" x14ac:dyDescent="0.25">
      <c r="A21" s="9"/>
      <c r="B21" s="9"/>
      <c r="C21" s="9"/>
      <c r="D21" s="9"/>
      <c r="E21" s="9"/>
      <c r="F21" s="9"/>
      <c r="G21" s="517">
        <v>0</v>
      </c>
      <c r="H21" s="517">
        <v>0</v>
      </c>
      <c r="I21" s="517">
        <v>0</v>
      </c>
      <c r="J21" s="517">
        <v>0</v>
      </c>
      <c r="K21" s="9"/>
      <c r="L21" s="9"/>
      <c r="M21" s="9"/>
      <c r="N21" s="9"/>
      <c r="O21" s="9"/>
      <c r="P21" s="9"/>
      <c r="Q21" s="9"/>
      <c r="R21" s="9"/>
      <c r="S21" s="9"/>
      <c r="T21" s="9"/>
      <c r="U21" s="9"/>
      <c r="V21" s="9"/>
      <c r="W21" s="9"/>
      <c r="X21" s="9"/>
      <c r="Y21" s="9"/>
      <c r="Z21" s="9"/>
      <c r="AA21" s="1144" t="s">
        <v>869</v>
      </c>
      <c r="AB21" s="1145"/>
      <c r="AC21" s="1145"/>
      <c r="AD21" s="1145"/>
      <c r="AE21" s="1145"/>
      <c r="AF21" s="1145"/>
      <c r="AG21" s="120"/>
      <c r="AH21" s="120"/>
      <c r="AI21" s="120"/>
      <c r="AJ21" s="120"/>
      <c r="AK21" s="120"/>
      <c r="AL21" s="120"/>
      <c r="AM21" s="120"/>
      <c r="AN21" s="120"/>
      <c r="AO21" s="120"/>
      <c r="AP21" s="120"/>
      <c r="AQ21" s="120"/>
      <c r="AR21" s="120"/>
      <c r="AS21" s="120"/>
      <c r="AT21" s="120"/>
      <c r="AU21" s="120"/>
    </row>
    <row r="22" spans="1:47" ht="25.5" x14ac:dyDescent="0.25">
      <c r="A22" s="9">
        <v>9</v>
      </c>
      <c r="B22" s="9" t="s">
        <v>614</v>
      </c>
      <c r="C22" s="9">
        <v>0</v>
      </c>
      <c r="D22" s="9">
        <v>0</v>
      </c>
      <c r="E22" s="9">
        <v>0</v>
      </c>
      <c r="F22" s="9">
        <v>0</v>
      </c>
      <c r="G22" s="9">
        <v>200</v>
      </c>
      <c r="H22" s="9">
        <v>200</v>
      </c>
      <c r="I22" s="9">
        <v>200</v>
      </c>
      <c r="J22" s="9">
        <v>200</v>
      </c>
      <c r="K22" s="9">
        <v>200</v>
      </c>
      <c r="L22" s="9">
        <v>200</v>
      </c>
      <c r="M22" s="9">
        <v>200</v>
      </c>
      <c r="N22" s="9">
        <v>200</v>
      </c>
      <c r="O22" s="9">
        <v>200</v>
      </c>
      <c r="P22" s="9">
        <v>200</v>
      </c>
      <c r="Q22" s="9">
        <v>200</v>
      </c>
      <c r="R22" s="9">
        <v>200</v>
      </c>
      <c r="S22" s="9">
        <v>200</v>
      </c>
      <c r="T22" s="9">
        <v>200</v>
      </c>
      <c r="U22" s="9">
        <v>200</v>
      </c>
      <c r="V22" s="9">
        <v>200</v>
      </c>
      <c r="W22" s="9">
        <v>200</v>
      </c>
      <c r="X22" s="9">
        <v>200</v>
      </c>
      <c r="Y22" s="9">
        <v>200</v>
      </c>
      <c r="Z22" s="9">
        <v>200</v>
      </c>
      <c r="AA22" s="120"/>
      <c r="AB22" s="120"/>
      <c r="AC22" s="120"/>
      <c r="AD22" s="120"/>
      <c r="AE22" s="120"/>
      <c r="AF22" s="120"/>
      <c r="AG22" s="120"/>
      <c r="AH22" s="120"/>
      <c r="AI22" s="120"/>
      <c r="AJ22" s="120"/>
      <c r="AK22" s="120"/>
      <c r="AL22" s="120"/>
      <c r="AM22" s="120"/>
      <c r="AN22" s="120"/>
      <c r="AO22" s="120"/>
      <c r="AP22" s="120"/>
      <c r="AQ22" s="120"/>
      <c r="AR22" s="120"/>
      <c r="AS22" s="120"/>
      <c r="AT22" s="120"/>
      <c r="AU22" s="120"/>
    </row>
    <row r="23" spans="1:47" ht="29.25" customHeight="1" x14ac:dyDescent="0.25">
      <c r="A23" s="9"/>
      <c r="B23" s="9"/>
      <c r="C23" s="9"/>
      <c r="D23" s="9"/>
      <c r="E23" s="9"/>
      <c r="F23" s="9"/>
      <c r="G23" s="517">
        <v>0</v>
      </c>
      <c r="H23" s="517">
        <v>0</v>
      </c>
      <c r="I23" s="517">
        <v>0</v>
      </c>
      <c r="J23" s="517">
        <v>0</v>
      </c>
      <c r="K23" s="9"/>
      <c r="L23" s="9"/>
      <c r="M23" s="9"/>
      <c r="N23" s="9"/>
      <c r="O23" s="9"/>
      <c r="P23" s="9"/>
      <c r="Q23" s="9"/>
      <c r="R23" s="9"/>
      <c r="S23" s="9"/>
      <c r="T23" s="9"/>
      <c r="U23" s="9"/>
      <c r="V23" s="9"/>
      <c r="W23" s="9"/>
      <c r="X23" s="9"/>
      <c r="Y23" s="9"/>
      <c r="Z23" s="1144" t="s">
        <v>870</v>
      </c>
      <c r="AA23" s="1145"/>
      <c r="AB23" s="1145"/>
      <c r="AC23" s="1145"/>
      <c r="AD23" s="1145"/>
      <c r="AE23" s="1145"/>
      <c r="AF23" s="1145"/>
      <c r="AG23" s="120"/>
      <c r="AH23" s="120"/>
      <c r="AI23" s="120"/>
      <c r="AJ23" s="120"/>
      <c r="AK23" s="120"/>
      <c r="AL23" s="120"/>
      <c r="AM23" s="120"/>
      <c r="AN23" s="120"/>
      <c r="AO23" s="120"/>
      <c r="AP23" s="120"/>
      <c r="AQ23" s="120"/>
      <c r="AR23" s="120"/>
      <c r="AS23" s="120"/>
      <c r="AT23" s="120"/>
      <c r="AU23" s="120"/>
    </row>
    <row r="24" spans="1:47" ht="25.5" x14ac:dyDescent="0.25">
      <c r="A24" s="9">
        <v>10</v>
      </c>
      <c r="B24" s="9" t="s">
        <v>615</v>
      </c>
      <c r="C24" s="9">
        <v>0</v>
      </c>
      <c r="D24" s="9">
        <v>0</v>
      </c>
      <c r="E24" s="9">
        <v>0</v>
      </c>
      <c r="F24" s="9">
        <v>0</v>
      </c>
      <c r="G24" s="9">
        <v>20000</v>
      </c>
      <c r="H24" s="9">
        <v>20000</v>
      </c>
      <c r="I24" s="9">
        <v>10000</v>
      </c>
      <c r="J24" s="9">
        <v>10000</v>
      </c>
      <c r="K24" s="9">
        <v>30000</v>
      </c>
      <c r="L24" s="9">
        <v>15000</v>
      </c>
      <c r="M24" s="9">
        <v>15000</v>
      </c>
      <c r="N24" s="9">
        <v>15000</v>
      </c>
      <c r="O24" s="9">
        <v>40000</v>
      </c>
      <c r="P24" s="9">
        <v>40000</v>
      </c>
      <c r="Q24" s="9">
        <v>20000</v>
      </c>
      <c r="R24" s="9">
        <v>20000</v>
      </c>
      <c r="S24" s="9">
        <v>50000</v>
      </c>
      <c r="T24" s="9">
        <v>50000</v>
      </c>
      <c r="U24" s="9">
        <v>25000</v>
      </c>
      <c r="V24" s="9">
        <v>25000</v>
      </c>
      <c r="W24" s="9">
        <v>60000</v>
      </c>
      <c r="X24" s="9">
        <v>60000</v>
      </c>
      <c r="Y24" s="9">
        <v>30000</v>
      </c>
      <c r="Z24" s="9">
        <v>30000</v>
      </c>
      <c r="AA24" s="120"/>
      <c r="AB24" s="120"/>
      <c r="AC24" s="120"/>
      <c r="AD24" s="120"/>
      <c r="AE24" s="120"/>
      <c r="AF24" s="120"/>
      <c r="AG24" s="120"/>
      <c r="AH24" s="120"/>
      <c r="AI24" s="120"/>
      <c r="AJ24" s="120"/>
      <c r="AK24" s="120"/>
      <c r="AL24" s="120"/>
      <c r="AM24" s="120"/>
      <c r="AN24" s="120"/>
      <c r="AO24" s="120"/>
      <c r="AP24" s="120"/>
      <c r="AQ24" s="120"/>
      <c r="AR24" s="120"/>
      <c r="AS24" s="120"/>
      <c r="AT24" s="120"/>
      <c r="AU24" s="120"/>
    </row>
    <row r="25" spans="1:47" x14ac:dyDescent="0.25">
      <c r="A25" s="9"/>
      <c r="B25" s="9"/>
      <c r="C25" s="9"/>
      <c r="D25" s="9"/>
      <c r="E25" s="9"/>
      <c r="F25" s="9"/>
      <c r="G25" s="510">
        <v>47000</v>
      </c>
      <c r="H25" s="510">
        <v>47000</v>
      </c>
      <c r="I25" s="510">
        <v>11000</v>
      </c>
      <c r="J25" s="510">
        <v>11000</v>
      </c>
      <c r="K25" s="9"/>
      <c r="L25" s="9"/>
      <c r="M25" s="9"/>
      <c r="N25" s="9"/>
      <c r="O25" s="9"/>
      <c r="P25" s="9"/>
      <c r="Q25" s="9"/>
      <c r="R25" s="9"/>
      <c r="S25" s="9"/>
      <c r="T25" s="9"/>
      <c r="U25" s="9"/>
      <c r="V25" s="9"/>
      <c r="W25" s="9"/>
      <c r="X25" s="9"/>
      <c r="Y25" s="9"/>
      <c r="Z25" s="9"/>
      <c r="AA25" s="120"/>
      <c r="AB25" s="120"/>
      <c r="AC25" s="120"/>
      <c r="AD25" s="120"/>
      <c r="AE25" s="120"/>
      <c r="AF25" s="120"/>
      <c r="AG25" s="120"/>
      <c r="AH25" s="120"/>
      <c r="AI25" s="120"/>
      <c r="AJ25" s="120"/>
      <c r="AK25" s="120"/>
      <c r="AL25" s="120"/>
      <c r="AM25" s="120"/>
      <c r="AN25" s="120"/>
      <c r="AO25" s="120"/>
      <c r="AP25" s="120"/>
      <c r="AQ25" s="120"/>
      <c r="AR25" s="120"/>
      <c r="AS25" s="120"/>
      <c r="AT25" s="120"/>
      <c r="AU25" s="120"/>
    </row>
    <row r="26" spans="1:47" ht="25.5" x14ac:dyDescent="0.25">
      <c r="A26" s="9">
        <v>11</v>
      </c>
      <c r="B26" s="9" t="s">
        <v>616</v>
      </c>
      <c r="C26" s="9">
        <v>0</v>
      </c>
      <c r="D26" s="9">
        <v>0</v>
      </c>
      <c r="E26" s="9">
        <v>0</v>
      </c>
      <c r="F26" s="9">
        <v>0</v>
      </c>
      <c r="G26" s="9">
        <v>300</v>
      </c>
      <c r="H26" s="9">
        <v>300</v>
      </c>
      <c r="I26" s="9">
        <v>300</v>
      </c>
      <c r="J26" s="9">
        <v>300</v>
      </c>
      <c r="K26" s="9">
        <v>1000</v>
      </c>
      <c r="L26" s="9">
        <v>1000</v>
      </c>
      <c r="M26" s="9">
        <v>1000</v>
      </c>
      <c r="N26" s="9">
        <v>1000</v>
      </c>
      <c r="O26" s="9">
        <v>2000</v>
      </c>
      <c r="P26" s="9">
        <v>2000</v>
      </c>
      <c r="Q26" s="9">
        <v>2000</v>
      </c>
      <c r="R26" s="9">
        <v>2000</v>
      </c>
      <c r="S26" s="9">
        <v>3000</v>
      </c>
      <c r="T26" s="9">
        <v>3000</v>
      </c>
      <c r="U26" s="9">
        <v>3000</v>
      </c>
      <c r="V26" s="9">
        <v>3000</v>
      </c>
      <c r="W26" s="9">
        <v>4000</v>
      </c>
      <c r="X26" s="9">
        <v>4000</v>
      </c>
      <c r="Y26" s="9">
        <v>4000</v>
      </c>
      <c r="Z26" s="9">
        <v>4000</v>
      </c>
      <c r="AA26" s="120"/>
      <c r="AB26" s="120"/>
      <c r="AC26" s="120"/>
      <c r="AD26" s="120"/>
      <c r="AE26" s="120"/>
      <c r="AF26" s="120"/>
      <c r="AG26" s="120"/>
      <c r="AH26" s="120"/>
      <c r="AI26" s="120"/>
      <c r="AJ26" s="120"/>
      <c r="AK26" s="120"/>
      <c r="AL26" s="120"/>
      <c r="AM26" s="120"/>
      <c r="AN26" s="120"/>
      <c r="AO26" s="120"/>
      <c r="AP26" s="120"/>
      <c r="AQ26" s="120"/>
      <c r="AR26" s="120"/>
      <c r="AS26" s="120"/>
      <c r="AT26" s="120"/>
      <c r="AU26" s="120"/>
    </row>
    <row r="27" spans="1:47" x14ac:dyDescent="0.25">
      <c r="A27" s="9"/>
      <c r="B27" s="9"/>
      <c r="C27" s="9"/>
      <c r="D27" s="9"/>
      <c r="E27" s="9"/>
      <c r="F27" s="9"/>
      <c r="G27" s="510">
        <v>600</v>
      </c>
      <c r="H27" s="510">
        <v>600</v>
      </c>
      <c r="I27" s="510">
        <v>600</v>
      </c>
      <c r="J27" s="510">
        <v>600</v>
      </c>
      <c r="K27" s="9"/>
      <c r="L27" s="9"/>
      <c r="M27" s="9"/>
      <c r="N27" s="9"/>
      <c r="O27" s="9"/>
      <c r="P27" s="9"/>
      <c r="Q27" s="9"/>
      <c r="R27" s="9"/>
      <c r="S27" s="9"/>
      <c r="T27" s="9"/>
      <c r="U27" s="9"/>
      <c r="V27" s="9"/>
      <c r="W27" s="9"/>
      <c r="X27" s="9"/>
      <c r="Y27" s="9"/>
      <c r="Z27" s="9"/>
      <c r="AA27" s="120"/>
      <c r="AB27" s="120"/>
      <c r="AC27" s="120"/>
      <c r="AD27" s="120"/>
      <c r="AE27" s="120"/>
      <c r="AF27" s="120"/>
      <c r="AG27" s="120"/>
      <c r="AH27" s="120"/>
      <c r="AI27" s="120"/>
      <c r="AJ27" s="120"/>
      <c r="AK27" s="120"/>
      <c r="AL27" s="120"/>
      <c r="AM27" s="120"/>
      <c r="AN27" s="120"/>
      <c r="AO27" s="120"/>
      <c r="AP27" s="120"/>
      <c r="AQ27" s="120"/>
      <c r="AR27" s="120"/>
      <c r="AS27" s="120"/>
      <c r="AT27" s="120"/>
      <c r="AU27" s="120"/>
    </row>
    <row r="28" spans="1:47" ht="25.5" x14ac:dyDescent="0.25">
      <c r="A28" s="9">
        <v>12</v>
      </c>
      <c r="B28" s="9" t="s">
        <v>617</v>
      </c>
      <c r="C28" s="9">
        <v>0</v>
      </c>
      <c r="D28" s="9">
        <v>0</v>
      </c>
      <c r="E28" s="9">
        <v>0</v>
      </c>
      <c r="F28" s="9">
        <v>0</v>
      </c>
      <c r="G28" s="9">
        <v>200</v>
      </c>
      <c r="H28" s="9">
        <v>200</v>
      </c>
      <c r="I28" s="9">
        <v>200</v>
      </c>
      <c r="J28" s="9">
        <v>200</v>
      </c>
      <c r="K28" s="9">
        <v>400</v>
      </c>
      <c r="L28" s="9">
        <v>400</v>
      </c>
      <c r="M28" s="9">
        <v>400</v>
      </c>
      <c r="N28" s="9">
        <v>400</v>
      </c>
      <c r="O28" s="9">
        <v>600</v>
      </c>
      <c r="P28" s="9">
        <v>600</v>
      </c>
      <c r="Q28" s="9">
        <v>600</v>
      </c>
      <c r="R28" s="9">
        <v>600</v>
      </c>
      <c r="S28" s="9">
        <v>800</v>
      </c>
      <c r="T28" s="9">
        <v>800</v>
      </c>
      <c r="U28" s="9">
        <v>800</v>
      </c>
      <c r="V28" s="9">
        <v>800</v>
      </c>
      <c r="W28" s="9">
        <v>1000</v>
      </c>
      <c r="X28" s="9">
        <v>1000</v>
      </c>
      <c r="Y28" s="9">
        <v>1000</v>
      </c>
      <c r="Z28" s="9">
        <v>1000</v>
      </c>
      <c r="AA28" s="120"/>
      <c r="AB28" s="120"/>
      <c r="AC28" s="120"/>
      <c r="AD28" s="120"/>
      <c r="AE28" s="120"/>
      <c r="AF28" s="120"/>
      <c r="AG28" s="120"/>
      <c r="AH28" s="120"/>
      <c r="AI28" s="120"/>
      <c r="AJ28" s="120"/>
      <c r="AK28" s="120"/>
      <c r="AL28" s="120"/>
      <c r="AM28" s="120"/>
      <c r="AN28" s="120"/>
      <c r="AO28" s="120"/>
      <c r="AP28" s="120"/>
      <c r="AQ28" s="120"/>
      <c r="AR28" s="120"/>
      <c r="AS28" s="120"/>
      <c r="AT28" s="120"/>
      <c r="AU28" s="120"/>
    </row>
    <row r="29" spans="1:47" ht="31.5" customHeight="1" x14ac:dyDescent="0.25">
      <c r="A29" s="9"/>
      <c r="B29" s="9"/>
      <c r="C29" s="9"/>
      <c r="D29" s="9"/>
      <c r="E29" s="9"/>
      <c r="F29" s="9"/>
      <c r="G29" s="511">
        <v>0</v>
      </c>
      <c r="H29" s="511">
        <v>0</v>
      </c>
      <c r="I29" s="511">
        <v>0</v>
      </c>
      <c r="J29" s="511">
        <v>0</v>
      </c>
      <c r="K29" s="9"/>
      <c r="L29" s="9"/>
      <c r="M29" s="9"/>
      <c r="N29" s="9"/>
      <c r="O29" s="9"/>
      <c r="P29" s="9"/>
      <c r="Q29" s="9"/>
      <c r="R29" s="9"/>
      <c r="S29" s="9"/>
      <c r="T29" s="9"/>
      <c r="U29" s="9"/>
      <c r="V29" s="9"/>
      <c r="W29" s="9"/>
      <c r="X29" s="9"/>
      <c r="Y29" s="9"/>
      <c r="Z29" s="9"/>
      <c r="AA29" s="1138" t="s">
        <v>618</v>
      </c>
      <c r="AB29" s="1139"/>
      <c r="AC29" s="1139"/>
      <c r="AD29" s="1139"/>
      <c r="AE29" s="1139"/>
      <c r="AF29" s="1139"/>
      <c r="AG29" s="120"/>
      <c r="AH29" s="120"/>
      <c r="AI29" s="120"/>
      <c r="AJ29" s="120"/>
      <c r="AK29" s="120"/>
      <c r="AL29" s="120"/>
      <c r="AM29" s="120"/>
      <c r="AN29" s="120"/>
      <c r="AO29" s="120"/>
      <c r="AP29" s="120"/>
      <c r="AQ29" s="120"/>
      <c r="AR29" s="120"/>
      <c r="AS29" s="120"/>
      <c r="AT29" s="120"/>
      <c r="AU29" s="120"/>
    </row>
    <row r="30" spans="1:47" ht="26.25" customHeight="1" x14ac:dyDescent="0.25">
      <c r="A30" s="9">
        <v>13</v>
      </c>
      <c r="B30" s="9" t="s">
        <v>619</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1136" t="s">
        <v>620</v>
      </c>
      <c r="AB30" s="1137"/>
      <c r="AC30" s="1137"/>
      <c r="AD30" s="1137"/>
      <c r="AE30" s="1137"/>
      <c r="AF30" s="1137"/>
      <c r="AG30" s="120"/>
      <c r="AH30" s="120"/>
      <c r="AI30" s="120"/>
      <c r="AJ30" s="120"/>
      <c r="AK30" s="120"/>
      <c r="AL30" s="120"/>
      <c r="AM30" s="120"/>
      <c r="AN30" s="120"/>
      <c r="AO30" s="120"/>
      <c r="AP30" s="120"/>
      <c r="AQ30" s="120"/>
      <c r="AR30" s="120"/>
      <c r="AS30" s="120"/>
      <c r="AT30" s="120"/>
      <c r="AU30" s="120"/>
    </row>
    <row r="31" spans="1:47" x14ac:dyDescent="0.25">
      <c r="A31" s="9"/>
      <c r="B31" s="9"/>
      <c r="C31" s="9"/>
      <c r="D31" s="9"/>
      <c r="E31" s="9"/>
      <c r="F31" s="9"/>
      <c r="G31" s="510">
        <v>0</v>
      </c>
      <c r="H31" s="510">
        <v>0</v>
      </c>
      <c r="I31" s="510">
        <v>0</v>
      </c>
      <c r="J31" s="510">
        <v>0</v>
      </c>
      <c r="K31" s="9"/>
      <c r="L31" s="9"/>
      <c r="M31" s="9"/>
      <c r="N31" s="9"/>
      <c r="O31" s="9"/>
      <c r="P31" s="9"/>
      <c r="Q31" s="9"/>
      <c r="R31" s="9"/>
      <c r="S31" s="9"/>
      <c r="T31" s="9"/>
      <c r="U31" s="9"/>
      <c r="V31" s="9"/>
      <c r="W31" s="9"/>
      <c r="X31" s="9"/>
      <c r="Y31" s="9"/>
      <c r="Z31" s="9"/>
      <c r="AA31" s="652" t="s">
        <v>621</v>
      </c>
      <c r="AB31" s="120"/>
      <c r="AC31" s="120"/>
      <c r="AD31" s="120"/>
      <c r="AE31" s="120"/>
      <c r="AF31" s="120"/>
      <c r="AG31" s="120"/>
      <c r="AH31" s="120"/>
      <c r="AI31" s="120"/>
      <c r="AJ31" s="120"/>
      <c r="AK31" s="120"/>
      <c r="AL31" s="120"/>
      <c r="AM31" s="120"/>
      <c r="AN31" s="120"/>
      <c r="AO31" s="120"/>
      <c r="AP31" s="120"/>
      <c r="AQ31" s="120"/>
      <c r="AR31" s="120"/>
      <c r="AS31" s="120"/>
      <c r="AT31" s="120"/>
      <c r="AU31" s="120"/>
    </row>
    <row r="32" spans="1:47" ht="38.25" x14ac:dyDescent="0.25">
      <c r="A32" s="9">
        <v>14</v>
      </c>
      <c r="B32" s="9" t="s">
        <v>622</v>
      </c>
      <c r="C32" s="9">
        <v>0</v>
      </c>
      <c r="D32" s="9">
        <v>0</v>
      </c>
      <c r="E32" s="9">
        <v>0</v>
      </c>
      <c r="F32" s="9">
        <v>0</v>
      </c>
      <c r="G32" s="9">
        <v>200</v>
      </c>
      <c r="H32" s="9">
        <v>200</v>
      </c>
      <c r="I32" s="9">
        <v>200</v>
      </c>
      <c r="J32" s="9">
        <v>200</v>
      </c>
      <c r="K32" s="9">
        <v>200</v>
      </c>
      <c r="L32" s="9">
        <v>200</v>
      </c>
      <c r="M32" s="9">
        <v>200</v>
      </c>
      <c r="N32" s="9">
        <v>200</v>
      </c>
      <c r="O32" s="9">
        <v>200</v>
      </c>
      <c r="P32" s="9">
        <v>200</v>
      </c>
      <c r="Q32" s="9">
        <v>200</v>
      </c>
      <c r="R32" s="9">
        <v>200</v>
      </c>
      <c r="S32" s="9">
        <v>200</v>
      </c>
      <c r="T32" s="9">
        <v>200</v>
      </c>
      <c r="U32" s="9">
        <v>200</v>
      </c>
      <c r="V32" s="9">
        <v>200</v>
      </c>
      <c r="W32" s="9">
        <v>200</v>
      </c>
      <c r="X32" s="9">
        <v>200</v>
      </c>
      <c r="Y32" s="9">
        <v>200</v>
      </c>
      <c r="Z32" s="9">
        <v>200</v>
      </c>
      <c r="AA32" s="120"/>
      <c r="AB32" s="120"/>
      <c r="AC32" s="120"/>
      <c r="AD32" s="120"/>
      <c r="AE32" s="120"/>
      <c r="AF32" s="120"/>
      <c r="AG32" s="120"/>
      <c r="AH32" s="120"/>
      <c r="AI32" s="120"/>
      <c r="AJ32" s="120"/>
      <c r="AK32" s="120"/>
      <c r="AL32" s="120"/>
      <c r="AM32" s="120"/>
      <c r="AN32" s="120"/>
      <c r="AO32" s="120"/>
      <c r="AP32" s="120"/>
      <c r="AQ32" s="120"/>
      <c r="AR32" s="120"/>
      <c r="AS32" s="120"/>
      <c r="AT32" s="120"/>
      <c r="AU32" s="120"/>
    </row>
    <row r="33" spans="1:47" ht="31.5" customHeight="1" x14ac:dyDescent="0.25">
      <c r="A33" s="9"/>
      <c r="B33" s="9"/>
      <c r="C33" s="9"/>
      <c r="D33" s="9"/>
      <c r="E33" s="9"/>
      <c r="F33" s="9"/>
      <c r="G33" s="511">
        <v>0</v>
      </c>
      <c r="H33" s="511">
        <v>0</v>
      </c>
      <c r="I33" s="511">
        <v>0</v>
      </c>
      <c r="J33" s="511">
        <v>0</v>
      </c>
      <c r="K33" s="9"/>
      <c r="L33" s="9"/>
      <c r="M33" s="9"/>
      <c r="N33" s="9"/>
      <c r="O33" s="9"/>
      <c r="P33" s="9"/>
      <c r="Q33" s="9"/>
      <c r="R33" s="9"/>
      <c r="S33" s="9"/>
      <c r="T33" s="9"/>
      <c r="U33" s="9"/>
      <c r="V33" s="9"/>
      <c r="W33" s="9"/>
      <c r="X33" s="9"/>
      <c r="Y33" s="9"/>
      <c r="Z33" s="9"/>
      <c r="AA33" s="1138" t="s">
        <v>618</v>
      </c>
      <c r="AB33" s="1139"/>
      <c r="AC33" s="1139"/>
      <c r="AD33" s="1139"/>
      <c r="AE33" s="1139"/>
      <c r="AF33" s="1139"/>
      <c r="AG33" s="120"/>
      <c r="AH33" s="120"/>
      <c r="AI33" s="120"/>
      <c r="AJ33" s="120"/>
      <c r="AK33" s="120"/>
      <c r="AL33" s="120"/>
      <c r="AM33" s="120"/>
      <c r="AN33" s="120"/>
      <c r="AO33" s="120"/>
      <c r="AP33" s="120"/>
      <c r="AQ33" s="120"/>
      <c r="AR33" s="120"/>
      <c r="AS33" s="120"/>
      <c r="AT33" s="120"/>
      <c r="AU33" s="120"/>
    </row>
    <row r="34" spans="1:47" ht="26.25" customHeight="1" x14ac:dyDescent="0.25">
      <c r="A34" s="9">
        <v>15</v>
      </c>
      <c r="B34" s="9" t="s">
        <v>623</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1136" t="s">
        <v>624</v>
      </c>
      <c r="AB34" s="1137"/>
      <c r="AC34" s="1137"/>
      <c r="AD34" s="1137"/>
      <c r="AE34" s="1137"/>
      <c r="AF34" s="1137"/>
      <c r="AG34" s="120"/>
      <c r="AH34" s="120"/>
      <c r="AI34" s="120"/>
      <c r="AJ34" s="120"/>
      <c r="AK34" s="120"/>
      <c r="AL34" s="120"/>
      <c r="AM34" s="120"/>
      <c r="AN34" s="120"/>
      <c r="AO34" s="120"/>
      <c r="AP34" s="120"/>
      <c r="AQ34" s="120"/>
      <c r="AR34" s="120"/>
      <c r="AS34" s="120"/>
      <c r="AT34" s="120"/>
      <c r="AU34" s="120"/>
    </row>
    <row r="35" spans="1:47" ht="15.75" customHeight="1" x14ac:dyDescent="0.25">
      <c r="A35" s="9"/>
      <c r="B35" s="9"/>
      <c r="C35" s="9"/>
      <c r="D35" s="9"/>
      <c r="E35" s="9"/>
      <c r="F35" s="9"/>
      <c r="G35" s="510">
        <v>0</v>
      </c>
      <c r="H35" s="510">
        <v>0</v>
      </c>
      <c r="I35" s="510">
        <v>0</v>
      </c>
      <c r="J35" s="510">
        <v>0</v>
      </c>
      <c r="K35" s="9"/>
      <c r="L35" s="9"/>
      <c r="M35" s="9"/>
      <c r="N35" s="9"/>
      <c r="O35" s="9"/>
      <c r="P35" s="9"/>
      <c r="Q35" s="9"/>
      <c r="R35" s="9"/>
      <c r="S35" s="9"/>
      <c r="T35" s="9"/>
      <c r="U35" s="9"/>
      <c r="V35" s="9"/>
      <c r="W35" s="9"/>
      <c r="X35" s="9"/>
      <c r="Y35" s="9"/>
      <c r="Z35" s="9"/>
      <c r="AA35" s="652" t="s">
        <v>621</v>
      </c>
      <c r="AB35" s="120"/>
      <c r="AC35" s="120"/>
      <c r="AD35" s="120"/>
      <c r="AE35" s="120"/>
      <c r="AF35" s="120"/>
      <c r="AG35" s="120"/>
      <c r="AH35" s="120"/>
      <c r="AI35" s="120"/>
      <c r="AJ35" s="120"/>
      <c r="AK35" s="120"/>
      <c r="AL35" s="120"/>
      <c r="AM35" s="120"/>
      <c r="AN35" s="120"/>
      <c r="AO35" s="120"/>
      <c r="AP35" s="120"/>
      <c r="AQ35" s="120"/>
      <c r="AR35" s="120"/>
      <c r="AS35" s="120"/>
      <c r="AT35" s="120"/>
      <c r="AU35" s="120"/>
    </row>
    <row r="36" spans="1:47" x14ac:dyDescent="0.25">
      <c r="A36" s="9">
        <v>16</v>
      </c>
      <c r="B36" s="9" t="s">
        <v>625</v>
      </c>
      <c r="C36" s="9">
        <v>0</v>
      </c>
      <c r="D36" s="9">
        <v>0</v>
      </c>
      <c r="E36" s="9">
        <v>0</v>
      </c>
      <c r="F36" s="9">
        <v>0</v>
      </c>
      <c r="G36" s="9">
        <v>5000</v>
      </c>
      <c r="H36" s="9">
        <v>5000</v>
      </c>
      <c r="I36" s="9">
        <v>2000</v>
      </c>
      <c r="J36" s="9">
        <v>2000</v>
      </c>
      <c r="K36" s="9">
        <v>6000</v>
      </c>
      <c r="L36" s="9">
        <v>6000</v>
      </c>
      <c r="M36" s="9">
        <v>2500</v>
      </c>
      <c r="N36" s="9">
        <v>2500</v>
      </c>
      <c r="O36" s="9">
        <v>7000</v>
      </c>
      <c r="P36" s="9">
        <v>7000</v>
      </c>
      <c r="Q36" s="9">
        <v>3000</v>
      </c>
      <c r="R36" s="9">
        <v>3000</v>
      </c>
      <c r="S36" s="9">
        <v>7000</v>
      </c>
      <c r="T36" s="9">
        <v>7000</v>
      </c>
      <c r="U36" s="9">
        <v>3000</v>
      </c>
      <c r="V36" s="9">
        <v>3000</v>
      </c>
      <c r="W36" s="9">
        <v>7000</v>
      </c>
      <c r="X36" s="9">
        <v>7000</v>
      </c>
      <c r="Y36" s="9">
        <v>3000</v>
      </c>
      <c r="Z36" s="9">
        <v>3000</v>
      </c>
      <c r="AA36" s="120"/>
      <c r="AB36" s="120"/>
      <c r="AC36" s="120"/>
      <c r="AD36" s="120"/>
      <c r="AE36" s="120"/>
      <c r="AF36" s="120"/>
      <c r="AG36" s="120"/>
      <c r="AH36" s="120"/>
      <c r="AI36" s="120"/>
      <c r="AJ36" s="120"/>
      <c r="AK36" s="120"/>
      <c r="AL36" s="120"/>
      <c r="AM36" s="120"/>
      <c r="AN36" s="120"/>
      <c r="AO36" s="120"/>
      <c r="AP36" s="120"/>
      <c r="AQ36" s="120"/>
      <c r="AR36" s="120"/>
      <c r="AS36" s="120"/>
      <c r="AT36" s="120"/>
      <c r="AU36" s="120"/>
    </row>
    <row r="37" spans="1:47" x14ac:dyDescent="0.25">
      <c r="A37" s="9"/>
      <c r="B37" s="9"/>
      <c r="C37" s="9"/>
      <c r="D37" s="9"/>
      <c r="E37" s="9"/>
      <c r="F37" s="9"/>
      <c r="G37" s="510">
        <v>4900</v>
      </c>
      <c r="H37" s="510">
        <v>4900</v>
      </c>
      <c r="I37" s="510">
        <v>3600</v>
      </c>
      <c r="J37" s="510">
        <v>3600</v>
      </c>
      <c r="K37" s="9"/>
      <c r="L37" s="9"/>
      <c r="M37" s="9"/>
      <c r="N37" s="9"/>
      <c r="O37" s="9"/>
      <c r="P37" s="9"/>
      <c r="Q37" s="9"/>
      <c r="R37" s="9"/>
      <c r="S37" s="9"/>
      <c r="T37" s="9"/>
      <c r="U37" s="9"/>
      <c r="V37" s="9"/>
      <c r="W37" s="9"/>
      <c r="X37" s="9"/>
      <c r="Y37" s="9"/>
      <c r="Z37" s="9"/>
      <c r="AA37" s="120"/>
      <c r="AB37" s="120"/>
      <c r="AC37" s="120"/>
      <c r="AD37" s="120"/>
      <c r="AE37" s="120"/>
      <c r="AF37" s="120"/>
      <c r="AG37" s="120"/>
      <c r="AH37" s="120"/>
      <c r="AI37" s="120"/>
      <c r="AJ37" s="120"/>
      <c r="AK37" s="120"/>
      <c r="AL37" s="120"/>
      <c r="AM37" s="120"/>
      <c r="AN37" s="120"/>
      <c r="AO37" s="120"/>
      <c r="AP37" s="120"/>
      <c r="AQ37" s="120"/>
      <c r="AR37" s="120"/>
      <c r="AS37" s="120"/>
      <c r="AT37" s="120"/>
      <c r="AU37" s="120"/>
    </row>
    <row r="38" spans="1:47" x14ac:dyDescent="0.25">
      <c r="A38" s="9">
        <v>17</v>
      </c>
      <c r="B38" s="9" t="s">
        <v>626</v>
      </c>
      <c r="C38" s="9">
        <v>300000</v>
      </c>
      <c r="D38" s="9">
        <v>300000</v>
      </c>
      <c r="E38" s="9">
        <v>74000</v>
      </c>
      <c r="F38" s="9">
        <v>74000</v>
      </c>
      <c r="G38" s="9">
        <v>310000</v>
      </c>
      <c r="H38" s="9">
        <v>310000</v>
      </c>
      <c r="I38" s="9">
        <v>80000</v>
      </c>
      <c r="J38" s="9">
        <v>80000</v>
      </c>
      <c r="K38" s="9">
        <v>330000</v>
      </c>
      <c r="L38" s="9">
        <v>330000</v>
      </c>
      <c r="M38" s="9">
        <v>85000</v>
      </c>
      <c r="N38" s="9">
        <v>85000</v>
      </c>
      <c r="O38" s="9">
        <v>350000</v>
      </c>
      <c r="P38" s="9">
        <v>350000</v>
      </c>
      <c r="Q38" s="9">
        <v>85000</v>
      </c>
      <c r="R38" s="9">
        <v>85000</v>
      </c>
      <c r="S38" s="9">
        <v>380000</v>
      </c>
      <c r="T38" s="9">
        <v>380000</v>
      </c>
      <c r="U38" s="9">
        <v>85000</v>
      </c>
      <c r="V38" s="9">
        <v>85000</v>
      </c>
      <c r="W38" s="9">
        <v>380000</v>
      </c>
      <c r="X38" s="9">
        <v>380000</v>
      </c>
      <c r="Y38" s="9">
        <v>85000</v>
      </c>
      <c r="Z38" s="9">
        <v>85000</v>
      </c>
      <c r="AA38" s="120"/>
      <c r="AB38" s="120"/>
      <c r="AC38" s="120"/>
      <c r="AD38" s="120"/>
      <c r="AE38" s="120"/>
      <c r="AF38" s="120"/>
      <c r="AG38" s="120"/>
      <c r="AH38" s="120"/>
      <c r="AI38" s="120"/>
      <c r="AJ38" s="120"/>
      <c r="AK38" s="120"/>
      <c r="AL38" s="120"/>
      <c r="AM38" s="120"/>
      <c r="AN38" s="120"/>
      <c r="AO38" s="120"/>
      <c r="AP38" s="120"/>
      <c r="AQ38" s="120"/>
      <c r="AR38" s="120"/>
      <c r="AS38" s="120"/>
      <c r="AT38" s="120"/>
      <c r="AU38" s="120"/>
    </row>
    <row r="39" spans="1:47" x14ac:dyDescent="0.25">
      <c r="A39" s="9"/>
      <c r="B39" s="9"/>
      <c r="C39" s="9"/>
      <c r="D39" s="9"/>
      <c r="E39" s="9"/>
      <c r="F39" s="9"/>
      <c r="G39" s="510">
        <v>1460000</v>
      </c>
      <c r="H39" s="510">
        <v>1460000</v>
      </c>
      <c r="I39" s="510">
        <v>150000</v>
      </c>
      <c r="J39" s="510">
        <v>150000</v>
      </c>
      <c r="K39" s="9"/>
      <c r="L39" s="9"/>
      <c r="M39" s="9"/>
      <c r="N39" s="9"/>
      <c r="O39" s="9"/>
      <c r="P39" s="9"/>
      <c r="Q39" s="9"/>
      <c r="R39" s="9"/>
      <c r="S39" s="9"/>
      <c r="T39" s="9"/>
      <c r="U39" s="9"/>
      <c r="V39" s="9"/>
      <c r="W39" s="9"/>
      <c r="X39" s="9"/>
      <c r="Y39" s="9"/>
      <c r="Z39" s="9"/>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ht="38.25" x14ac:dyDescent="0.25">
      <c r="A40" s="9">
        <v>18</v>
      </c>
      <c r="B40" s="9" t="s">
        <v>627</v>
      </c>
      <c r="C40" s="9">
        <v>0</v>
      </c>
      <c r="D40" s="9">
        <v>0</v>
      </c>
      <c r="E40" s="9">
        <v>0</v>
      </c>
      <c r="F40" s="9">
        <v>0</v>
      </c>
      <c r="G40" s="9">
        <v>5000</v>
      </c>
      <c r="H40" s="9">
        <v>5000</v>
      </c>
      <c r="I40" s="9">
        <v>1000</v>
      </c>
      <c r="J40" s="9">
        <v>1000</v>
      </c>
      <c r="K40" s="9">
        <v>6000</v>
      </c>
      <c r="L40" s="9">
        <v>6000</v>
      </c>
      <c r="M40" s="9">
        <v>2000</v>
      </c>
      <c r="N40" s="9">
        <v>2000</v>
      </c>
      <c r="O40" s="9">
        <v>7000</v>
      </c>
      <c r="P40" s="9">
        <v>7000</v>
      </c>
      <c r="Q40" s="9">
        <v>3000</v>
      </c>
      <c r="R40" s="9">
        <v>3000</v>
      </c>
      <c r="S40" s="9">
        <v>7000</v>
      </c>
      <c r="T40" s="9">
        <v>7000</v>
      </c>
      <c r="U40" s="9">
        <v>3000</v>
      </c>
      <c r="V40" s="9">
        <v>3000</v>
      </c>
      <c r="W40" s="9">
        <v>7000</v>
      </c>
      <c r="X40" s="9">
        <v>7000</v>
      </c>
      <c r="Y40" s="9">
        <v>3000</v>
      </c>
      <c r="Z40" s="9">
        <v>3000</v>
      </c>
      <c r="AA40" s="120"/>
      <c r="AB40" s="120"/>
      <c r="AC40" s="120"/>
      <c r="AD40" s="120"/>
      <c r="AE40" s="120"/>
      <c r="AF40" s="120"/>
      <c r="AG40" s="120"/>
      <c r="AH40" s="120"/>
      <c r="AI40" s="120"/>
      <c r="AJ40" s="120"/>
      <c r="AK40" s="120"/>
      <c r="AL40" s="120"/>
      <c r="AM40" s="120"/>
      <c r="AN40" s="120"/>
      <c r="AO40" s="120"/>
      <c r="AP40" s="120"/>
      <c r="AQ40" s="120"/>
      <c r="AR40" s="120"/>
      <c r="AS40" s="120"/>
      <c r="AT40" s="120"/>
      <c r="AU40" s="120"/>
    </row>
    <row r="41" spans="1:47" x14ac:dyDescent="0.25">
      <c r="A41" s="120"/>
      <c r="B41" s="120"/>
      <c r="C41" s="120"/>
      <c r="D41" s="120"/>
      <c r="E41" s="120"/>
      <c r="F41" s="120"/>
      <c r="G41" s="512">
        <v>5100</v>
      </c>
      <c r="H41" s="512">
        <v>5100</v>
      </c>
      <c r="I41" s="512">
        <v>2800</v>
      </c>
      <c r="J41" s="512">
        <v>2800</v>
      </c>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row>
    <row r="42" spans="1:47" ht="23.25" x14ac:dyDescent="0.35">
      <c r="A42" s="772" t="s">
        <v>80</v>
      </c>
      <c r="B42" s="772"/>
      <c r="C42" s="772"/>
      <c r="D42" s="772"/>
      <c r="E42" s="772"/>
      <c r="F42" s="772"/>
      <c r="G42" s="772"/>
      <c r="H42" s="772"/>
      <c r="I42" s="772"/>
      <c r="J42" s="772"/>
      <c r="K42" s="772"/>
      <c r="L42" s="772"/>
      <c r="M42" s="772"/>
      <c r="N42" s="772"/>
      <c r="O42" s="772"/>
      <c r="P42" s="772"/>
      <c r="Q42" s="772"/>
      <c r="R42" s="772"/>
      <c r="S42" s="772"/>
      <c r="T42" s="772"/>
      <c r="U42" s="772"/>
      <c r="V42" s="772"/>
      <c r="W42" s="772"/>
      <c r="X42" s="772"/>
      <c r="Y42" s="772"/>
      <c r="Z42" s="772"/>
      <c r="AA42" s="120"/>
      <c r="AB42" s="120"/>
      <c r="AC42" s="120"/>
      <c r="AD42" s="120"/>
      <c r="AE42" s="120"/>
      <c r="AF42" s="120"/>
      <c r="AG42" s="120"/>
      <c r="AH42" s="120"/>
      <c r="AI42" s="120"/>
      <c r="AJ42" s="120"/>
      <c r="AK42" s="120"/>
      <c r="AL42" s="120"/>
      <c r="AM42" s="120"/>
      <c r="AN42" s="120"/>
      <c r="AO42" s="120"/>
      <c r="AP42" s="120"/>
      <c r="AQ42" s="120"/>
      <c r="AR42" s="120"/>
      <c r="AS42" s="120"/>
      <c r="AT42" s="120"/>
      <c r="AU42" s="120"/>
    </row>
    <row r="43" spans="1:47" ht="31.5" customHeight="1" x14ac:dyDescent="0.25">
      <c r="A43" s="676" t="s">
        <v>6</v>
      </c>
      <c r="B43" s="842" t="s">
        <v>31</v>
      </c>
      <c r="C43" s="685" t="s">
        <v>32</v>
      </c>
      <c r="D43" s="686"/>
      <c r="E43" s="686"/>
      <c r="F43" s="687"/>
      <c r="G43" s="673" t="s">
        <v>33</v>
      </c>
      <c r="H43" s="673"/>
      <c r="I43" s="673"/>
      <c r="J43" s="673"/>
      <c r="K43" s="673"/>
      <c r="L43" s="673"/>
      <c r="M43" s="673"/>
      <c r="N43" s="673"/>
      <c r="O43" s="673"/>
      <c r="P43" s="673"/>
      <c r="Q43" s="673"/>
      <c r="R43" s="673"/>
      <c r="S43" s="673"/>
      <c r="T43" s="673"/>
      <c r="U43" s="673"/>
      <c r="V43" s="673"/>
      <c r="W43" s="673"/>
      <c r="X43" s="673"/>
      <c r="Y43" s="673"/>
      <c r="Z43" s="673"/>
      <c r="AA43" s="120"/>
      <c r="AB43" s="120"/>
      <c r="AC43" s="120"/>
      <c r="AD43" s="120"/>
      <c r="AE43" s="120"/>
      <c r="AF43" s="120"/>
      <c r="AG43" s="120"/>
      <c r="AH43" s="120"/>
      <c r="AI43" s="120"/>
      <c r="AJ43" s="120"/>
      <c r="AK43" s="120"/>
      <c r="AL43" s="120"/>
      <c r="AM43" s="120"/>
      <c r="AN43" s="120"/>
      <c r="AO43" s="120"/>
      <c r="AP43" s="120"/>
      <c r="AQ43" s="120"/>
      <c r="AR43" s="120"/>
      <c r="AS43" s="120"/>
      <c r="AT43" s="120"/>
      <c r="AU43" s="120"/>
    </row>
    <row r="44" spans="1:47" ht="25.5" customHeight="1" x14ac:dyDescent="0.25">
      <c r="A44" s="677"/>
      <c r="B44" s="843"/>
      <c r="C44" s="688"/>
      <c r="D44" s="689"/>
      <c r="E44" s="689"/>
      <c r="F44" s="690"/>
      <c r="G44" s="673" t="s">
        <v>11</v>
      </c>
      <c r="H44" s="673"/>
      <c r="I44" s="673"/>
      <c r="J44" s="673"/>
      <c r="K44" s="673" t="s">
        <v>12</v>
      </c>
      <c r="L44" s="673"/>
      <c r="M44" s="673"/>
      <c r="N44" s="673"/>
      <c r="O44" s="673" t="s">
        <v>13</v>
      </c>
      <c r="P44" s="673"/>
      <c r="Q44" s="673"/>
      <c r="R44" s="673"/>
      <c r="S44" s="673" t="s">
        <v>14</v>
      </c>
      <c r="T44" s="673"/>
      <c r="U44" s="673"/>
      <c r="V44" s="673"/>
      <c r="W44" s="673" t="s">
        <v>15</v>
      </c>
      <c r="X44" s="673"/>
      <c r="Y44" s="673"/>
      <c r="Z44" s="673"/>
      <c r="AA44" s="120"/>
      <c r="AB44" s="120"/>
      <c r="AC44" s="120"/>
      <c r="AD44" s="120"/>
      <c r="AE44" s="120"/>
      <c r="AF44" s="120"/>
      <c r="AG44" s="120"/>
      <c r="AH44" s="120"/>
      <c r="AI44" s="120"/>
      <c r="AJ44" s="120"/>
      <c r="AK44" s="120"/>
      <c r="AL44" s="120"/>
      <c r="AM44" s="120"/>
      <c r="AN44" s="120"/>
      <c r="AO44" s="120"/>
      <c r="AP44" s="120"/>
      <c r="AQ44" s="120"/>
      <c r="AR44" s="120"/>
      <c r="AS44" s="120"/>
      <c r="AT44" s="120"/>
      <c r="AU44" s="120"/>
    </row>
    <row r="45" spans="1:47" ht="72" x14ac:dyDescent="0.25">
      <c r="A45" s="678"/>
      <c r="B45" s="844"/>
      <c r="C45" s="647" t="s">
        <v>34</v>
      </c>
      <c r="D45" s="647" t="s">
        <v>35</v>
      </c>
      <c r="E45" s="647" t="s">
        <v>36</v>
      </c>
      <c r="F45" s="647" t="s">
        <v>19</v>
      </c>
      <c r="G45" s="647" t="s">
        <v>37</v>
      </c>
      <c r="H45" s="647" t="s">
        <v>35</v>
      </c>
      <c r="I45" s="647" t="s">
        <v>36</v>
      </c>
      <c r="J45" s="647" t="s">
        <v>21</v>
      </c>
      <c r="K45" s="647" t="s">
        <v>37</v>
      </c>
      <c r="L45" s="647" t="s">
        <v>35</v>
      </c>
      <c r="M45" s="647" t="s">
        <v>36</v>
      </c>
      <c r="N45" s="647" t="s">
        <v>21</v>
      </c>
      <c r="O45" s="647" t="s">
        <v>37</v>
      </c>
      <c r="P45" s="647" t="s">
        <v>35</v>
      </c>
      <c r="Q45" s="647" t="s">
        <v>36</v>
      </c>
      <c r="R45" s="647" t="s">
        <v>21</v>
      </c>
      <c r="S45" s="647" t="s">
        <v>37</v>
      </c>
      <c r="T45" s="647" t="s">
        <v>35</v>
      </c>
      <c r="U45" s="647" t="s">
        <v>36</v>
      </c>
      <c r="V45" s="647" t="s">
        <v>21</v>
      </c>
      <c r="W45" s="647" t="s">
        <v>37</v>
      </c>
      <c r="X45" s="647" t="s">
        <v>35</v>
      </c>
      <c r="Y45" s="647" t="s">
        <v>36</v>
      </c>
      <c r="Z45" s="647" t="s">
        <v>21</v>
      </c>
      <c r="AA45" s="120"/>
      <c r="AB45" s="120"/>
      <c r="AC45" s="120"/>
      <c r="AD45" s="120"/>
      <c r="AE45" s="120"/>
      <c r="AF45" s="120"/>
      <c r="AG45" s="120"/>
      <c r="AH45" s="120"/>
      <c r="AI45" s="120"/>
      <c r="AJ45" s="120"/>
      <c r="AK45" s="120"/>
      <c r="AL45" s="120"/>
      <c r="AM45" s="120"/>
      <c r="AN45" s="120"/>
      <c r="AO45" s="120"/>
      <c r="AP45" s="120"/>
      <c r="AQ45" s="120"/>
      <c r="AR45" s="120"/>
      <c r="AS45" s="120"/>
      <c r="AT45" s="120"/>
      <c r="AU45" s="120"/>
    </row>
    <row r="46" spans="1:47" s="620" customFormat="1" x14ac:dyDescent="0.25">
      <c r="A46" s="23" t="s">
        <v>22</v>
      </c>
      <c r="B46" s="23" t="s">
        <v>628</v>
      </c>
      <c r="C46" s="23"/>
      <c r="D46" s="23"/>
      <c r="E46" s="23"/>
      <c r="F46" s="23"/>
      <c r="G46" s="23"/>
      <c r="H46" s="23"/>
      <c r="I46" s="23"/>
      <c r="J46" s="23"/>
      <c r="K46" s="23"/>
      <c r="L46" s="23"/>
      <c r="M46" s="23"/>
      <c r="N46" s="23"/>
      <c r="O46" s="23"/>
      <c r="P46" s="23"/>
      <c r="Q46" s="23"/>
      <c r="R46" s="23"/>
      <c r="S46" s="23"/>
      <c r="T46" s="23"/>
      <c r="U46" s="23"/>
      <c r="V46" s="23"/>
      <c r="W46" s="23"/>
      <c r="X46" s="23"/>
      <c r="Y46" s="23"/>
      <c r="Z46" s="23"/>
      <c r="AA46" s="653"/>
      <c r="AB46" s="653"/>
      <c r="AC46" s="653"/>
      <c r="AD46" s="653"/>
      <c r="AE46" s="653"/>
      <c r="AF46" s="653"/>
      <c r="AG46" s="653"/>
      <c r="AH46" s="653"/>
      <c r="AI46" s="653"/>
      <c r="AJ46" s="653"/>
      <c r="AK46" s="653"/>
      <c r="AL46" s="653"/>
    </row>
    <row r="47" spans="1:47" ht="29.25" customHeight="1" x14ac:dyDescent="0.25">
      <c r="A47" s="9" t="s">
        <v>39</v>
      </c>
      <c r="B47" s="9" t="s">
        <v>629</v>
      </c>
      <c r="C47" s="9">
        <v>300000</v>
      </c>
      <c r="D47" s="9">
        <v>300000</v>
      </c>
      <c r="E47" s="9">
        <v>0</v>
      </c>
      <c r="F47" s="9">
        <v>110000</v>
      </c>
      <c r="G47" s="9">
        <v>315000</v>
      </c>
      <c r="H47" s="9">
        <v>315000</v>
      </c>
      <c r="I47" s="9">
        <v>300</v>
      </c>
      <c r="J47" s="9">
        <v>120000</v>
      </c>
      <c r="K47" s="9">
        <v>325000</v>
      </c>
      <c r="L47" s="9">
        <v>325000</v>
      </c>
      <c r="M47" s="9">
        <v>1000</v>
      </c>
      <c r="N47" s="9">
        <v>125000</v>
      </c>
      <c r="O47" s="9">
        <v>335000</v>
      </c>
      <c r="P47" s="9">
        <v>335000</v>
      </c>
      <c r="Q47" s="9">
        <v>2000</v>
      </c>
      <c r="R47" s="9">
        <v>130000</v>
      </c>
      <c r="S47" s="9">
        <v>345000</v>
      </c>
      <c r="T47" s="9">
        <v>345000</v>
      </c>
      <c r="U47" s="9">
        <v>3000</v>
      </c>
      <c r="V47" s="9">
        <v>135000</v>
      </c>
      <c r="W47" s="9">
        <v>350000</v>
      </c>
      <c r="X47" s="9">
        <v>350000</v>
      </c>
      <c r="Y47" s="9">
        <v>4000</v>
      </c>
      <c r="Z47" s="9">
        <v>140000</v>
      </c>
      <c r="AA47" s="1136" t="s">
        <v>630</v>
      </c>
      <c r="AB47" s="1137"/>
      <c r="AC47" s="1137"/>
      <c r="AD47" s="1137"/>
      <c r="AE47" s="1137"/>
      <c r="AF47" s="1137"/>
      <c r="AG47" s="120"/>
      <c r="AH47" s="120"/>
      <c r="AI47" s="120"/>
      <c r="AJ47" s="120"/>
      <c r="AK47" s="120"/>
      <c r="AL47" s="120"/>
      <c r="AM47" s="120"/>
      <c r="AN47" s="120"/>
      <c r="AO47" s="120"/>
      <c r="AP47" s="120"/>
      <c r="AQ47" s="120"/>
      <c r="AR47" s="120"/>
      <c r="AS47" s="120"/>
      <c r="AT47" s="120"/>
      <c r="AU47" s="120"/>
    </row>
    <row r="48" spans="1:47" x14ac:dyDescent="0.25">
      <c r="A48" s="9"/>
      <c r="B48" s="9"/>
      <c r="C48" s="9"/>
      <c r="D48" s="9"/>
      <c r="E48" s="9"/>
      <c r="F48" s="9"/>
      <c r="G48" s="510">
        <v>316000</v>
      </c>
      <c r="H48" s="510">
        <v>316000</v>
      </c>
      <c r="I48" s="510">
        <v>600</v>
      </c>
      <c r="J48" s="510">
        <v>162000</v>
      </c>
      <c r="K48" s="9"/>
      <c r="L48" s="9"/>
      <c r="M48" s="9"/>
      <c r="N48" s="9"/>
      <c r="O48" s="9"/>
      <c r="P48" s="9"/>
      <c r="Q48" s="9"/>
      <c r="R48" s="9"/>
      <c r="S48" s="9"/>
      <c r="T48" s="9"/>
      <c r="U48" s="9"/>
      <c r="V48" s="9"/>
      <c r="W48" s="9"/>
      <c r="X48" s="9"/>
      <c r="Y48" s="9"/>
      <c r="Z48" s="9"/>
      <c r="AA48" s="120"/>
      <c r="AB48" s="120"/>
      <c r="AC48" s="120"/>
      <c r="AD48" s="120"/>
      <c r="AE48" s="120"/>
      <c r="AF48" s="120"/>
      <c r="AG48" s="120"/>
      <c r="AH48" s="120"/>
      <c r="AI48" s="120"/>
      <c r="AJ48" s="120"/>
      <c r="AK48" s="120"/>
      <c r="AL48" s="120"/>
      <c r="AM48" s="120"/>
      <c r="AN48" s="120"/>
      <c r="AO48" s="120"/>
      <c r="AP48" s="120"/>
      <c r="AQ48" s="120"/>
      <c r="AR48" s="120"/>
      <c r="AS48" s="120"/>
      <c r="AT48" s="120"/>
      <c r="AU48" s="120"/>
    </row>
    <row r="49" spans="1:47" ht="28.5" customHeight="1" x14ac:dyDescent="0.25">
      <c r="A49" s="9" t="s">
        <v>41</v>
      </c>
      <c r="B49" s="9" t="s">
        <v>631</v>
      </c>
      <c r="C49" s="9">
        <v>1000000</v>
      </c>
      <c r="D49" s="9">
        <v>1000000</v>
      </c>
      <c r="E49" s="9">
        <v>3500</v>
      </c>
      <c r="F49" s="9">
        <v>40000</v>
      </c>
      <c r="G49" s="9">
        <v>1000000</v>
      </c>
      <c r="H49" s="9">
        <v>1000000</v>
      </c>
      <c r="I49" s="9">
        <v>3500</v>
      </c>
      <c r="J49" s="9">
        <v>40000</v>
      </c>
      <c r="K49" s="9">
        <v>1000000</v>
      </c>
      <c r="L49" s="9">
        <v>1000000</v>
      </c>
      <c r="M49" s="9">
        <v>3500</v>
      </c>
      <c r="N49" s="9">
        <v>40000</v>
      </c>
      <c r="O49" s="9">
        <v>1000000</v>
      </c>
      <c r="P49" s="9">
        <v>1000000</v>
      </c>
      <c r="Q49" s="9">
        <v>3500</v>
      </c>
      <c r="R49" s="9">
        <v>40000</v>
      </c>
      <c r="S49" s="9">
        <v>1000000</v>
      </c>
      <c r="T49" s="9">
        <v>1000000</v>
      </c>
      <c r="U49" s="9">
        <v>3500</v>
      </c>
      <c r="V49" s="9">
        <v>40000</v>
      </c>
      <c r="W49" s="9">
        <v>1000000</v>
      </c>
      <c r="X49" s="9">
        <v>1000000</v>
      </c>
      <c r="Y49" s="9">
        <v>3500</v>
      </c>
      <c r="Z49" s="9">
        <v>40000</v>
      </c>
      <c r="AA49" s="1136" t="s">
        <v>630</v>
      </c>
      <c r="AB49" s="1137"/>
      <c r="AC49" s="1137"/>
      <c r="AD49" s="1137"/>
      <c r="AE49" s="1137"/>
      <c r="AF49" s="1137"/>
      <c r="AG49" s="120"/>
      <c r="AH49" s="120"/>
      <c r="AI49" s="120"/>
      <c r="AJ49" s="120"/>
      <c r="AK49" s="120"/>
      <c r="AL49" s="120"/>
      <c r="AM49" s="120"/>
      <c r="AN49" s="120"/>
      <c r="AO49" s="120"/>
      <c r="AP49" s="120"/>
      <c r="AQ49" s="120"/>
      <c r="AR49" s="120"/>
      <c r="AS49" s="120"/>
      <c r="AT49" s="120"/>
      <c r="AU49" s="120"/>
    </row>
    <row r="50" spans="1:47" x14ac:dyDescent="0.25">
      <c r="A50" s="9"/>
      <c r="B50" s="9"/>
      <c r="C50" s="9"/>
      <c r="D50" s="9"/>
      <c r="E50" s="9"/>
      <c r="F50" s="9"/>
      <c r="G50" s="510">
        <v>1880000</v>
      </c>
      <c r="H50" s="510">
        <v>1880000</v>
      </c>
      <c r="I50" s="510">
        <v>3700</v>
      </c>
      <c r="J50" s="510">
        <v>41000</v>
      </c>
      <c r="K50" s="9"/>
      <c r="L50" s="9"/>
      <c r="M50" s="9"/>
      <c r="N50" s="9"/>
      <c r="O50" s="9"/>
      <c r="P50" s="9"/>
      <c r="Q50" s="9"/>
      <c r="R50" s="9"/>
      <c r="S50" s="9"/>
      <c r="T50" s="9"/>
      <c r="U50" s="9"/>
      <c r="V50" s="9"/>
      <c r="W50" s="9"/>
      <c r="X50" s="9"/>
      <c r="Y50" s="9"/>
      <c r="Z50" s="9"/>
      <c r="AA50" s="120"/>
      <c r="AB50" s="120"/>
      <c r="AC50" s="120"/>
      <c r="AD50" s="120"/>
      <c r="AE50" s="120"/>
      <c r="AF50" s="120"/>
      <c r="AG50" s="120"/>
      <c r="AH50" s="120"/>
      <c r="AI50" s="120"/>
      <c r="AJ50" s="120"/>
      <c r="AK50" s="120"/>
      <c r="AL50" s="120"/>
      <c r="AM50" s="120"/>
      <c r="AN50" s="120"/>
      <c r="AO50" s="120"/>
      <c r="AP50" s="120"/>
      <c r="AQ50" s="120"/>
      <c r="AR50" s="120"/>
      <c r="AS50" s="120"/>
      <c r="AT50" s="120"/>
      <c r="AU50" s="120"/>
    </row>
    <row r="51" spans="1:47" ht="26.25" customHeight="1" x14ac:dyDescent="0.25">
      <c r="A51" s="9" t="s">
        <v>164</v>
      </c>
      <c r="B51" s="9" t="s">
        <v>632</v>
      </c>
      <c r="C51" s="9">
        <v>3500</v>
      </c>
      <c r="D51" s="9">
        <v>3500</v>
      </c>
      <c r="E51" s="9">
        <v>3500</v>
      </c>
      <c r="F51" s="9">
        <v>3500</v>
      </c>
      <c r="G51" s="9">
        <v>3500</v>
      </c>
      <c r="H51" s="9">
        <v>3500</v>
      </c>
      <c r="I51" s="9">
        <v>3500</v>
      </c>
      <c r="J51" s="9">
        <v>3500</v>
      </c>
      <c r="K51" s="9">
        <v>3500</v>
      </c>
      <c r="L51" s="9">
        <v>3500</v>
      </c>
      <c r="M51" s="9">
        <v>3500</v>
      </c>
      <c r="N51" s="9">
        <v>3500</v>
      </c>
      <c r="O51" s="9">
        <v>3500</v>
      </c>
      <c r="P51" s="9">
        <v>3500</v>
      </c>
      <c r="Q51" s="9">
        <v>3500</v>
      </c>
      <c r="R51" s="9">
        <v>3500</v>
      </c>
      <c r="S51" s="9">
        <v>3500</v>
      </c>
      <c r="T51" s="9">
        <v>3500</v>
      </c>
      <c r="U51" s="9">
        <v>3500</v>
      </c>
      <c r="V51" s="9">
        <v>3500</v>
      </c>
      <c r="W51" s="9">
        <v>3500</v>
      </c>
      <c r="X51" s="9">
        <v>3500</v>
      </c>
      <c r="Y51" s="9">
        <v>3500</v>
      </c>
      <c r="Z51" s="9">
        <v>3500</v>
      </c>
      <c r="AA51" s="1136" t="s">
        <v>633</v>
      </c>
      <c r="AB51" s="1137"/>
      <c r="AC51" s="1137"/>
      <c r="AD51" s="1137"/>
      <c r="AE51" s="1137"/>
      <c r="AF51" s="1137"/>
      <c r="AG51" s="120"/>
      <c r="AH51" s="120"/>
      <c r="AI51" s="120"/>
      <c r="AJ51" s="120"/>
      <c r="AK51" s="120"/>
      <c r="AL51" s="120"/>
      <c r="AM51" s="120"/>
      <c r="AN51" s="120"/>
      <c r="AO51" s="120"/>
      <c r="AP51" s="120"/>
      <c r="AQ51" s="120"/>
      <c r="AR51" s="120"/>
      <c r="AS51" s="120"/>
      <c r="AT51" s="120"/>
      <c r="AU51" s="120"/>
    </row>
    <row r="52" spans="1:47" x14ac:dyDescent="0.25">
      <c r="A52" s="9"/>
      <c r="B52" s="9"/>
      <c r="C52" s="9"/>
      <c r="D52" s="9"/>
      <c r="E52" s="9"/>
      <c r="F52" s="9"/>
      <c r="G52" s="510">
        <v>3700</v>
      </c>
      <c r="H52" s="510">
        <v>3700</v>
      </c>
      <c r="I52" s="510">
        <v>3700</v>
      </c>
      <c r="J52" s="510">
        <v>3700</v>
      </c>
      <c r="K52" s="9"/>
      <c r="L52" s="9"/>
      <c r="M52" s="9"/>
      <c r="N52" s="9"/>
      <c r="O52" s="9"/>
      <c r="P52" s="9"/>
      <c r="Q52" s="9"/>
      <c r="R52" s="9"/>
      <c r="S52" s="9"/>
      <c r="T52" s="9"/>
      <c r="U52" s="9"/>
      <c r="V52" s="9"/>
      <c r="W52" s="9"/>
      <c r="X52" s="9"/>
      <c r="Y52" s="9"/>
      <c r="Z52" s="9"/>
      <c r="AA52" s="120"/>
      <c r="AB52" s="120"/>
      <c r="AC52" s="120"/>
      <c r="AD52" s="120"/>
      <c r="AE52" s="120"/>
      <c r="AF52" s="120"/>
      <c r="AG52" s="120"/>
      <c r="AH52" s="120"/>
      <c r="AI52" s="120"/>
      <c r="AJ52" s="120"/>
      <c r="AK52" s="120"/>
      <c r="AL52" s="120"/>
      <c r="AM52" s="120"/>
      <c r="AN52" s="120"/>
      <c r="AO52" s="120"/>
      <c r="AP52" s="120"/>
      <c r="AQ52" s="120"/>
      <c r="AR52" s="120"/>
      <c r="AS52" s="120"/>
      <c r="AT52" s="120"/>
      <c r="AU52" s="120"/>
    </row>
    <row r="53" spans="1:47" ht="25.5" x14ac:dyDescent="0.25">
      <c r="A53" s="9" t="s">
        <v>166</v>
      </c>
      <c r="B53" s="9" t="s">
        <v>634</v>
      </c>
      <c r="C53" s="9">
        <v>3500</v>
      </c>
      <c r="D53" s="9">
        <v>3500</v>
      </c>
      <c r="E53" s="9">
        <v>3500</v>
      </c>
      <c r="F53" s="9">
        <v>3500</v>
      </c>
      <c r="G53" s="9">
        <v>3500</v>
      </c>
      <c r="H53" s="9">
        <v>3500</v>
      </c>
      <c r="I53" s="9">
        <v>3500</v>
      </c>
      <c r="J53" s="9">
        <v>3500</v>
      </c>
      <c r="K53" s="9">
        <v>3500</v>
      </c>
      <c r="L53" s="9">
        <v>3500</v>
      </c>
      <c r="M53" s="9">
        <v>3500</v>
      </c>
      <c r="N53" s="9">
        <v>3500</v>
      </c>
      <c r="O53" s="9">
        <v>3500</v>
      </c>
      <c r="P53" s="9">
        <v>3500</v>
      </c>
      <c r="Q53" s="9">
        <v>3500</v>
      </c>
      <c r="R53" s="9">
        <v>3500</v>
      </c>
      <c r="S53" s="9">
        <v>3500</v>
      </c>
      <c r="T53" s="9">
        <v>3500</v>
      </c>
      <c r="U53" s="9">
        <v>3500</v>
      </c>
      <c r="V53" s="9">
        <v>3500</v>
      </c>
      <c r="W53" s="9">
        <v>3500</v>
      </c>
      <c r="X53" s="9">
        <v>3500</v>
      </c>
      <c r="Y53" s="9">
        <v>3500</v>
      </c>
      <c r="Z53" s="9">
        <v>3500</v>
      </c>
      <c r="AA53" s="120"/>
      <c r="AB53" s="120"/>
      <c r="AC53" s="120"/>
      <c r="AD53" s="120"/>
      <c r="AE53" s="120"/>
      <c r="AF53" s="120"/>
      <c r="AG53" s="120"/>
      <c r="AH53" s="120"/>
      <c r="AI53" s="120"/>
      <c r="AJ53" s="120"/>
      <c r="AK53" s="120"/>
      <c r="AL53" s="120"/>
      <c r="AM53" s="120"/>
      <c r="AN53" s="120"/>
      <c r="AO53" s="120"/>
      <c r="AP53" s="120"/>
      <c r="AQ53" s="120"/>
      <c r="AR53" s="120"/>
      <c r="AS53" s="120"/>
      <c r="AT53" s="120"/>
      <c r="AU53" s="120"/>
    </row>
    <row r="54" spans="1:47" x14ac:dyDescent="0.25">
      <c r="A54" s="9"/>
      <c r="B54" s="9"/>
      <c r="C54" s="9"/>
      <c r="D54" s="9"/>
      <c r="E54" s="9"/>
      <c r="F54" s="9"/>
      <c r="G54" s="510">
        <v>3700</v>
      </c>
      <c r="H54" s="510">
        <v>3700</v>
      </c>
      <c r="I54" s="510">
        <v>3700</v>
      </c>
      <c r="J54" s="510">
        <v>3700</v>
      </c>
      <c r="K54" s="9"/>
      <c r="L54" s="9"/>
      <c r="M54" s="9"/>
      <c r="N54" s="9"/>
      <c r="O54" s="9"/>
      <c r="P54" s="9"/>
      <c r="Q54" s="9"/>
      <c r="R54" s="9"/>
      <c r="S54" s="9"/>
      <c r="T54" s="9"/>
      <c r="U54" s="9"/>
      <c r="V54" s="9"/>
      <c r="W54" s="9"/>
      <c r="X54" s="9"/>
      <c r="Y54" s="9"/>
      <c r="Z54" s="9"/>
      <c r="AA54" s="120"/>
      <c r="AB54" s="120"/>
      <c r="AC54" s="120"/>
      <c r="AD54" s="120"/>
      <c r="AE54" s="120"/>
      <c r="AF54" s="120"/>
      <c r="AG54" s="120"/>
      <c r="AH54" s="120"/>
      <c r="AI54" s="120"/>
      <c r="AJ54" s="120"/>
      <c r="AK54" s="120"/>
      <c r="AL54" s="120"/>
      <c r="AM54" s="120"/>
      <c r="AN54" s="120"/>
      <c r="AO54" s="120"/>
      <c r="AP54" s="120"/>
      <c r="AQ54" s="120"/>
      <c r="AR54" s="120"/>
      <c r="AS54" s="120"/>
      <c r="AT54" s="120"/>
      <c r="AU54" s="120"/>
    </row>
    <row r="55" spans="1:47" s="45" customFormat="1" x14ac:dyDescent="0.25">
      <c r="A55" s="23" t="s">
        <v>72</v>
      </c>
      <c r="B55" s="23" t="s">
        <v>635</v>
      </c>
      <c r="C55" s="23"/>
      <c r="D55" s="23"/>
      <c r="E55" s="23"/>
      <c r="F55" s="23"/>
      <c r="G55" s="23"/>
      <c r="H55" s="23"/>
      <c r="I55" s="23"/>
      <c r="J55" s="23"/>
      <c r="K55" s="23"/>
      <c r="L55" s="23"/>
      <c r="M55" s="23"/>
      <c r="N55" s="23"/>
      <c r="O55" s="23"/>
      <c r="P55" s="23"/>
      <c r="Q55" s="23"/>
      <c r="R55" s="23"/>
      <c r="S55" s="23"/>
      <c r="T55" s="23"/>
      <c r="U55" s="23"/>
      <c r="V55" s="23"/>
      <c r="W55" s="23"/>
      <c r="X55" s="23"/>
      <c r="Y55" s="23"/>
      <c r="Z55" s="23"/>
      <c r="AA55" s="653"/>
      <c r="AB55" s="653"/>
      <c r="AC55" s="653"/>
      <c r="AD55" s="653"/>
      <c r="AE55" s="653"/>
      <c r="AF55" s="653"/>
      <c r="AG55" s="653"/>
      <c r="AH55" s="653"/>
      <c r="AI55" s="653"/>
      <c r="AJ55" s="653"/>
      <c r="AK55" s="653"/>
      <c r="AL55" s="653"/>
    </row>
    <row r="56" spans="1:47" ht="25.5" x14ac:dyDescent="0.25">
      <c r="A56" s="9" t="s">
        <v>124</v>
      </c>
      <c r="B56" s="9" t="s">
        <v>636</v>
      </c>
      <c r="C56" s="9">
        <v>7500</v>
      </c>
      <c r="D56" s="9">
        <v>7500</v>
      </c>
      <c r="E56" s="9">
        <v>2550</v>
      </c>
      <c r="F56" s="9">
        <v>2550</v>
      </c>
      <c r="G56" s="9">
        <v>7500</v>
      </c>
      <c r="H56" s="9">
        <v>7500</v>
      </c>
      <c r="I56" s="9">
        <v>2550</v>
      </c>
      <c r="J56" s="9">
        <v>2550</v>
      </c>
      <c r="K56" s="9">
        <v>7500</v>
      </c>
      <c r="L56" s="9">
        <v>7500</v>
      </c>
      <c r="M56" s="9">
        <v>2550</v>
      </c>
      <c r="N56" s="9">
        <v>2550</v>
      </c>
      <c r="O56" s="9">
        <v>7500</v>
      </c>
      <c r="P56" s="9">
        <v>7500</v>
      </c>
      <c r="Q56" s="9">
        <v>2550</v>
      </c>
      <c r="R56" s="9">
        <v>2550</v>
      </c>
      <c r="S56" s="9">
        <v>7500</v>
      </c>
      <c r="T56" s="9">
        <v>7500</v>
      </c>
      <c r="U56" s="9">
        <v>2550</v>
      </c>
      <c r="V56" s="9">
        <v>2550</v>
      </c>
      <c r="W56" s="9">
        <v>7500</v>
      </c>
      <c r="X56" s="9">
        <v>7500</v>
      </c>
      <c r="Y56" s="9">
        <v>2550</v>
      </c>
      <c r="Z56" s="9">
        <v>2550</v>
      </c>
      <c r="AA56" s="120"/>
      <c r="AB56" s="120"/>
      <c r="AC56" s="120"/>
      <c r="AD56" s="120"/>
      <c r="AE56" s="120"/>
      <c r="AF56" s="120"/>
      <c r="AG56" s="120"/>
      <c r="AH56" s="120"/>
      <c r="AI56" s="120"/>
      <c r="AJ56" s="120"/>
      <c r="AK56" s="120"/>
      <c r="AL56" s="120"/>
      <c r="AM56" s="120"/>
      <c r="AN56" s="120"/>
      <c r="AO56" s="120"/>
      <c r="AP56" s="120"/>
      <c r="AQ56" s="120"/>
      <c r="AR56" s="120"/>
      <c r="AS56" s="120"/>
      <c r="AT56" s="120"/>
      <c r="AU56" s="120"/>
    </row>
    <row r="57" spans="1:47" s="654" customFormat="1" ht="36" customHeight="1" x14ac:dyDescent="0.25">
      <c r="G57" s="655">
        <v>67</v>
      </c>
      <c r="H57" s="655">
        <v>67</v>
      </c>
      <c r="I57" s="655">
        <v>132</v>
      </c>
      <c r="J57" s="655">
        <v>132</v>
      </c>
      <c r="AA57" s="1141" t="s">
        <v>868</v>
      </c>
      <c r="AB57" s="1141"/>
      <c r="AC57" s="1141"/>
      <c r="AD57" s="1141"/>
      <c r="AE57" s="1141"/>
      <c r="AF57" s="1141"/>
    </row>
    <row r="58" spans="1:47" x14ac:dyDescent="0.25">
      <c r="A58" s="121"/>
      <c r="B58" s="121" t="s">
        <v>43</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row>
    <row r="59" spans="1:47" x14ac:dyDescent="0.2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row>
    <row r="60" spans="1:47" ht="15" customHeight="1" x14ac:dyDescent="0.25">
      <c r="A60" s="124" t="s">
        <v>44</v>
      </c>
      <c r="B60" s="668" t="s">
        <v>45</v>
      </c>
      <c r="C60" s="668"/>
      <c r="D60" s="668"/>
      <c r="E60" s="668"/>
      <c r="F60" s="668"/>
      <c r="G60" s="668"/>
      <c r="H60" s="668"/>
      <c r="I60" s="668"/>
      <c r="J60" s="668"/>
      <c r="K60" s="668"/>
      <c r="L60" s="668"/>
      <c r="M60" s="668"/>
      <c r="N60" s="668"/>
      <c r="O60" s="668"/>
      <c r="P60" s="668"/>
      <c r="Q60" s="668"/>
      <c r="R60" s="668"/>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row>
    <row r="61" spans="1:47" ht="15" customHeight="1" x14ac:dyDescent="0.25">
      <c r="A61" s="124" t="s">
        <v>46</v>
      </c>
      <c r="B61" s="668" t="s">
        <v>47</v>
      </c>
      <c r="C61" s="668"/>
      <c r="D61" s="668"/>
      <c r="E61" s="668"/>
      <c r="F61" s="668"/>
      <c r="G61" s="668"/>
      <c r="H61" s="668"/>
      <c r="I61" s="668"/>
      <c r="J61" s="668"/>
      <c r="K61" s="668"/>
      <c r="L61" s="668"/>
      <c r="M61" s="668"/>
      <c r="N61" s="668"/>
      <c r="O61" s="668"/>
      <c r="P61" s="668"/>
      <c r="Q61" s="668"/>
      <c r="R61" s="668"/>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row>
    <row r="62" spans="1:47" ht="15" customHeight="1" x14ac:dyDescent="0.25">
      <c r="A62" s="120"/>
      <c r="B62" s="668" t="s">
        <v>48</v>
      </c>
      <c r="C62" s="668"/>
      <c r="D62" s="668"/>
      <c r="E62" s="668"/>
      <c r="F62" s="668"/>
      <c r="G62" s="668"/>
      <c r="H62" s="668"/>
      <c r="I62" s="668"/>
      <c r="J62" s="668"/>
      <c r="K62" s="668"/>
      <c r="L62" s="668"/>
      <c r="M62" s="668"/>
      <c r="N62" s="668"/>
      <c r="O62" s="668"/>
      <c r="P62" s="668"/>
      <c r="Q62" s="668"/>
      <c r="R62" s="668"/>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row>
    <row r="63" spans="1:47" ht="15" customHeight="1" x14ac:dyDescent="0.25">
      <c r="A63" s="120"/>
      <c r="B63" s="668" t="s">
        <v>49</v>
      </c>
      <c r="C63" s="668"/>
      <c r="D63" s="668"/>
      <c r="E63" s="668"/>
      <c r="F63" s="668"/>
      <c r="G63" s="668"/>
      <c r="H63" s="668"/>
      <c r="I63" s="668"/>
      <c r="J63" s="668"/>
      <c r="K63" s="668"/>
      <c r="L63" s="668"/>
      <c r="M63" s="668"/>
      <c r="N63" s="668"/>
      <c r="O63" s="668"/>
      <c r="P63" s="668"/>
      <c r="Q63" s="668"/>
      <c r="R63" s="668"/>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row>
    <row r="64" spans="1:47" ht="15" customHeight="1" x14ac:dyDescent="0.25">
      <c r="A64" s="120"/>
      <c r="B64" s="668" t="s">
        <v>50</v>
      </c>
      <c r="C64" s="668"/>
      <c r="D64" s="668"/>
      <c r="E64" s="668"/>
      <c r="F64" s="668"/>
      <c r="G64" s="668"/>
      <c r="H64" s="668"/>
      <c r="I64" s="668"/>
      <c r="J64" s="668"/>
      <c r="K64" s="668"/>
      <c r="L64" s="668"/>
      <c r="M64" s="668"/>
      <c r="N64" s="668"/>
      <c r="O64" s="668"/>
      <c r="P64" s="668"/>
      <c r="Q64" s="668"/>
      <c r="R64" s="668"/>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row>
    <row r="65" spans="1:47" ht="15" customHeight="1" x14ac:dyDescent="0.25">
      <c r="A65" s="120"/>
      <c r="B65" s="668" t="s">
        <v>51</v>
      </c>
      <c r="C65" s="668"/>
      <c r="D65" s="668"/>
      <c r="E65" s="668"/>
      <c r="F65" s="668"/>
      <c r="G65" s="668"/>
      <c r="H65" s="668"/>
      <c r="I65" s="668"/>
      <c r="J65" s="668"/>
      <c r="K65" s="668"/>
      <c r="L65" s="668"/>
      <c r="M65" s="668"/>
      <c r="N65" s="668"/>
      <c r="O65" s="668"/>
      <c r="P65" s="668"/>
      <c r="Q65" s="668"/>
      <c r="R65" s="668"/>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row>
    <row r="66" spans="1:47" ht="15" customHeight="1" x14ac:dyDescent="0.25">
      <c r="A66" s="120"/>
      <c r="B66" s="668" t="s">
        <v>84</v>
      </c>
      <c r="C66" s="668"/>
      <c r="D66" s="668"/>
      <c r="E66" s="668"/>
      <c r="F66" s="668"/>
      <c r="G66" s="668"/>
      <c r="H66" s="668"/>
      <c r="I66" s="668"/>
      <c r="J66" s="668"/>
      <c r="K66" s="668"/>
      <c r="L66" s="668"/>
      <c r="M66" s="668"/>
      <c r="N66" s="668"/>
      <c r="O66" s="668"/>
      <c r="P66" s="668"/>
      <c r="Q66" s="668"/>
      <c r="R66" s="668"/>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row>
    <row r="67" spans="1:47" ht="30" customHeight="1" x14ac:dyDescent="0.25">
      <c r="A67" s="120"/>
      <c r="B67" s="668" t="s">
        <v>85</v>
      </c>
      <c r="C67" s="668"/>
      <c r="D67" s="668"/>
      <c r="E67" s="668"/>
      <c r="F67" s="668"/>
      <c r="G67" s="668"/>
      <c r="H67" s="668"/>
      <c r="I67" s="668"/>
      <c r="J67" s="668"/>
      <c r="K67" s="668"/>
      <c r="L67" s="668"/>
      <c r="M67" s="668"/>
      <c r="N67" s="668"/>
      <c r="O67" s="668"/>
      <c r="P67" s="668"/>
      <c r="Q67" s="668"/>
      <c r="R67" s="668"/>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row>
    <row r="68" spans="1:47" x14ac:dyDescent="0.25">
      <c r="A68" s="120"/>
      <c r="B68" s="115"/>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row>
    <row r="69" spans="1:47" x14ac:dyDescent="0.25">
      <c r="A69" s="120"/>
      <c r="B69" s="115"/>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row>
    <row r="70" spans="1:47" x14ac:dyDescent="0.25">
      <c r="A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G70" s="120"/>
      <c r="AH70" s="120"/>
      <c r="AI70" s="120"/>
      <c r="AJ70" s="120"/>
      <c r="AK70" s="120"/>
      <c r="AL70" s="120"/>
      <c r="AM70" s="120"/>
      <c r="AN70" s="120"/>
      <c r="AO70" s="120"/>
      <c r="AP70" s="120"/>
      <c r="AQ70" s="120"/>
      <c r="AR70" s="120"/>
      <c r="AS70" s="120"/>
      <c r="AT70" s="120"/>
      <c r="AU70" s="120"/>
    </row>
    <row r="71" spans="1:47" x14ac:dyDescent="0.25">
      <c r="A71" s="120"/>
      <c r="B71" s="52"/>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G71" s="120"/>
      <c r="AH71" s="120"/>
      <c r="AI71" s="120"/>
      <c r="AJ71" s="120"/>
      <c r="AK71" s="120"/>
      <c r="AL71" s="120"/>
      <c r="AM71" s="120"/>
      <c r="AN71" s="120"/>
      <c r="AO71" s="120"/>
      <c r="AP71" s="120"/>
      <c r="AQ71" s="120"/>
      <c r="AR71" s="120"/>
      <c r="AS71" s="120"/>
      <c r="AT71" s="120"/>
      <c r="AU71" s="120"/>
    </row>
  </sheetData>
  <mergeCells count="48">
    <mergeCell ref="B65:R65"/>
    <mergeCell ref="B66:R66"/>
    <mergeCell ref="B67:R67"/>
    <mergeCell ref="S44:V44"/>
    <mergeCell ref="B60:R60"/>
    <mergeCell ref="B61:R61"/>
    <mergeCell ref="B62:R62"/>
    <mergeCell ref="B63:R63"/>
    <mergeCell ref="B64:R64"/>
    <mergeCell ref="A42:Z42"/>
    <mergeCell ref="A43:A45"/>
    <mergeCell ref="B43:B45"/>
    <mergeCell ref="C43:F44"/>
    <mergeCell ref="G43:Z43"/>
    <mergeCell ref="G44:J44"/>
    <mergeCell ref="K44:N44"/>
    <mergeCell ref="O44:R44"/>
    <mergeCell ref="W44:Z44"/>
    <mergeCell ref="AA57:AF57"/>
    <mergeCell ref="AA51:AF51"/>
    <mergeCell ref="AA49:AF49"/>
    <mergeCell ref="AA47:AF47"/>
    <mergeCell ref="A1:E1"/>
    <mergeCell ref="F1:R1"/>
    <mergeCell ref="A2:Z2"/>
    <mergeCell ref="A3:A5"/>
    <mergeCell ref="B3:B5"/>
    <mergeCell ref="C3:F4"/>
    <mergeCell ref="G3:Z3"/>
    <mergeCell ref="G4:J4"/>
    <mergeCell ref="K4:N4"/>
    <mergeCell ref="O4:R4"/>
    <mergeCell ref="S4:V4"/>
    <mergeCell ref="W4:Z4"/>
    <mergeCell ref="AA8:AF8"/>
    <mergeCell ref="AA13:AF13"/>
    <mergeCell ref="AA14:AF14"/>
    <mergeCell ref="AA15:AF15"/>
    <mergeCell ref="AA29:AF29"/>
    <mergeCell ref="AA30:AF30"/>
    <mergeCell ref="AA33:AF33"/>
    <mergeCell ref="AA34:AF34"/>
    <mergeCell ref="AA16:AF16"/>
    <mergeCell ref="AA17:AF17"/>
    <mergeCell ref="AA18:AF18"/>
    <mergeCell ref="AA19:AF19"/>
    <mergeCell ref="AA21:AF21"/>
    <mergeCell ref="Z23:AF23"/>
  </mergeCells>
  <pageMargins left="0.7" right="0.7" top="0.75" bottom="0.75" header="0.3" footer="0.3"/>
  <pageSetup paperSize="9" scale="28"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41"/>
  <sheetViews>
    <sheetView view="pageBreakPreview" zoomScale="60" zoomScaleNormal="100" workbookViewId="0">
      <selection activeCell="S5" sqref="S5"/>
    </sheetView>
  </sheetViews>
  <sheetFormatPr defaultRowHeight="15" x14ac:dyDescent="0.25"/>
  <cols>
    <col min="2" max="2" width="25.85546875" customWidth="1"/>
    <col min="29" max="29" width="47.85546875" customWidth="1"/>
  </cols>
  <sheetData>
    <row r="3" spans="1:29" x14ac:dyDescent="0.25">
      <c r="A3" s="120"/>
      <c r="B3" s="120"/>
      <c r="C3" s="120"/>
      <c r="D3" s="120"/>
      <c r="E3" s="120"/>
      <c r="F3" s="120"/>
      <c r="G3" s="120"/>
      <c r="H3" s="120"/>
      <c r="I3" s="120"/>
      <c r="J3" s="120"/>
      <c r="K3" s="120"/>
      <c r="L3" s="120"/>
      <c r="M3" s="120"/>
      <c r="N3" s="120"/>
      <c r="O3" s="120"/>
      <c r="P3" s="120"/>
      <c r="Q3" s="120"/>
      <c r="R3" s="120"/>
      <c r="S3" s="120"/>
      <c r="T3" s="120"/>
      <c r="U3" s="120"/>
      <c r="V3" s="697"/>
      <c r="W3" s="697"/>
      <c r="X3" s="697"/>
      <c r="Y3" s="697"/>
      <c r="Z3" s="697"/>
      <c r="AA3" s="697"/>
      <c r="AB3" s="697"/>
      <c r="AC3" s="697"/>
    </row>
    <row r="4" spans="1:29" ht="48.75" customHeight="1" x14ac:dyDescent="0.3">
      <c r="A4" s="698" t="s">
        <v>1</v>
      </c>
      <c r="B4" s="698"/>
      <c r="C4" s="698"/>
      <c r="D4" s="698"/>
      <c r="E4" s="698"/>
      <c r="F4" s="698"/>
      <c r="G4" s="699" t="s">
        <v>590</v>
      </c>
      <c r="H4" s="699"/>
      <c r="I4" s="699"/>
      <c r="J4" s="699"/>
      <c r="K4" s="699"/>
      <c r="L4" s="699"/>
      <c r="M4" s="699"/>
      <c r="N4" s="699"/>
      <c r="O4" s="699"/>
      <c r="P4" s="699"/>
      <c r="Q4" s="699"/>
      <c r="R4" s="699"/>
      <c r="S4" s="699"/>
      <c r="T4" s="123"/>
      <c r="U4" s="123"/>
      <c r="V4" s="123"/>
      <c r="W4" s="123"/>
      <c r="X4" s="123"/>
      <c r="Y4" s="123"/>
      <c r="Z4" s="123"/>
      <c r="AA4" s="123"/>
      <c r="AB4" s="123"/>
      <c r="AC4" s="123"/>
    </row>
    <row r="5" spans="1:29" ht="18.75" x14ac:dyDescent="0.3">
      <c r="A5" s="127"/>
      <c r="B5" s="127"/>
      <c r="C5" s="127"/>
      <c r="D5" s="127"/>
      <c r="E5" s="127"/>
      <c r="F5" s="127"/>
      <c r="G5" s="129"/>
      <c r="H5" s="129"/>
      <c r="I5" s="129"/>
      <c r="J5" s="129"/>
      <c r="K5" s="129"/>
      <c r="L5" s="129"/>
      <c r="M5" s="129"/>
      <c r="N5" s="129"/>
      <c r="O5" s="129"/>
      <c r="P5" s="129"/>
      <c r="Q5" s="129"/>
      <c r="R5" s="129"/>
      <c r="S5" s="129"/>
      <c r="T5" s="123"/>
      <c r="U5" s="123"/>
      <c r="V5" s="123"/>
      <c r="W5" s="123"/>
      <c r="X5" s="123"/>
      <c r="Y5" s="123"/>
      <c r="Z5" s="123"/>
      <c r="AA5" s="123"/>
      <c r="AB5" s="123"/>
      <c r="AC5" s="123"/>
    </row>
    <row r="6" spans="1:29" ht="15.75" x14ac:dyDescent="0.25">
      <c r="A6" s="120"/>
      <c r="B6" s="120"/>
      <c r="C6" s="120"/>
      <c r="D6" s="120"/>
      <c r="E6" s="120"/>
      <c r="F6" s="120"/>
      <c r="G6" s="120"/>
      <c r="H6" s="120"/>
      <c r="I6" s="120"/>
      <c r="J6" s="120"/>
      <c r="K6" s="120"/>
      <c r="L6" s="700" t="s">
        <v>3</v>
      </c>
      <c r="M6" s="700"/>
      <c r="N6" s="700"/>
      <c r="O6" s="700"/>
      <c r="P6" s="700"/>
      <c r="Q6" s="700"/>
      <c r="R6" s="700"/>
      <c r="S6" s="700"/>
      <c r="T6" s="700"/>
      <c r="U6" s="700"/>
      <c r="V6" s="700"/>
      <c r="W6" s="130"/>
      <c r="X6" s="130"/>
      <c r="Y6" s="130"/>
      <c r="Z6" s="130"/>
      <c r="AA6" s="130"/>
      <c r="AB6" s="120"/>
      <c r="AC6" s="120"/>
    </row>
    <row r="7" spans="1:29" ht="18.75" x14ac:dyDescent="0.3">
      <c r="A7" s="127"/>
      <c r="B7" s="127"/>
      <c r="C7" s="127"/>
      <c r="D7" s="127"/>
      <c r="E7" s="127"/>
      <c r="F7" s="127"/>
      <c r="G7" s="129"/>
      <c r="H7" s="129"/>
      <c r="I7" s="129"/>
      <c r="J7" s="129"/>
      <c r="K7" s="129"/>
      <c r="L7" s="129"/>
      <c r="M7" s="129"/>
      <c r="N7" s="129"/>
      <c r="O7" s="129"/>
      <c r="P7" s="129"/>
      <c r="Q7" s="129"/>
      <c r="R7" s="129"/>
      <c r="S7" s="129"/>
      <c r="T7" s="123"/>
      <c r="U7" s="123"/>
      <c r="V7" s="123"/>
      <c r="W7" s="123"/>
      <c r="X7" s="123"/>
      <c r="Y7" s="123"/>
      <c r="Z7" s="123"/>
      <c r="AA7" s="123"/>
      <c r="AB7" s="123"/>
      <c r="AC7" s="123"/>
    </row>
    <row r="8" spans="1:29" ht="18.75" x14ac:dyDescent="0.25">
      <c r="A8" s="696" t="s">
        <v>4</v>
      </c>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696"/>
      <c r="AB8" s="696"/>
      <c r="AC8" s="696"/>
    </row>
    <row r="9" spans="1:29" ht="18.75" x14ac:dyDescent="0.3">
      <c r="A9" s="127"/>
      <c r="B9" s="127"/>
      <c r="C9" s="127"/>
      <c r="D9" s="127"/>
      <c r="E9" s="127"/>
      <c r="F9" s="127"/>
      <c r="G9" s="129"/>
      <c r="H9" s="129"/>
      <c r="I9" s="129"/>
      <c r="J9" s="129"/>
      <c r="K9" s="129"/>
      <c r="L9" s="129"/>
      <c r="M9" s="129"/>
      <c r="N9" s="129"/>
      <c r="O9" s="129"/>
      <c r="P9" s="129"/>
      <c r="Q9" s="129"/>
      <c r="R9" s="129"/>
      <c r="S9" s="129"/>
      <c r="T9" s="123"/>
      <c r="U9" s="123"/>
      <c r="V9" s="123"/>
      <c r="W9" s="123"/>
      <c r="X9" s="123"/>
      <c r="Y9" s="123"/>
      <c r="Z9" s="123"/>
      <c r="AA9" s="123"/>
      <c r="AB9" s="123"/>
      <c r="AC9" s="123"/>
    </row>
    <row r="10" spans="1:29" ht="15.75" x14ac:dyDescent="0.25">
      <c r="A10" s="707" t="s">
        <v>5</v>
      </c>
      <c r="B10" s="707"/>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row>
    <row r="11" spans="1:29" x14ac:dyDescent="0.25">
      <c r="A11" s="676" t="s">
        <v>6</v>
      </c>
      <c r="B11" s="679" t="s">
        <v>7</v>
      </c>
      <c r="C11" s="680"/>
      <c r="D11" s="685" t="s">
        <v>8</v>
      </c>
      <c r="E11" s="686"/>
      <c r="F11" s="686"/>
      <c r="G11" s="687"/>
      <c r="H11" s="673" t="s">
        <v>9</v>
      </c>
      <c r="I11" s="673"/>
      <c r="J11" s="673"/>
      <c r="K11" s="673"/>
      <c r="L11" s="673"/>
      <c r="M11" s="673"/>
      <c r="N11" s="673"/>
      <c r="O11" s="673"/>
      <c r="P11" s="673"/>
      <c r="Q11" s="673"/>
      <c r="R11" s="673"/>
      <c r="S11" s="673"/>
      <c r="T11" s="673"/>
      <c r="U11" s="673"/>
      <c r="V11" s="673"/>
      <c r="W11" s="673"/>
      <c r="X11" s="673"/>
      <c r="Y11" s="673"/>
      <c r="Z11" s="673"/>
      <c r="AA11" s="673"/>
      <c r="AB11" s="691" t="s">
        <v>10</v>
      </c>
      <c r="AC11" s="691"/>
    </row>
    <row r="12" spans="1:29" ht="33.75" customHeight="1" x14ac:dyDescent="0.25">
      <c r="A12" s="677"/>
      <c r="B12" s="681"/>
      <c r="C12" s="682"/>
      <c r="D12" s="688"/>
      <c r="E12" s="689"/>
      <c r="F12" s="689"/>
      <c r="G12" s="690"/>
      <c r="H12" s="1147" t="s">
        <v>11</v>
      </c>
      <c r="I12" s="1147"/>
      <c r="J12" s="1147"/>
      <c r="K12" s="1147"/>
      <c r="L12" s="673" t="s">
        <v>12</v>
      </c>
      <c r="M12" s="673"/>
      <c r="N12" s="673"/>
      <c r="O12" s="673"/>
      <c r="P12" s="1147" t="s">
        <v>13</v>
      </c>
      <c r="Q12" s="1147"/>
      <c r="R12" s="1147"/>
      <c r="S12" s="1147"/>
      <c r="T12" s="673" t="s">
        <v>14</v>
      </c>
      <c r="U12" s="673"/>
      <c r="V12" s="673"/>
      <c r="W12" s="673"/>
      <c r="X12" s="1147" t="s">
        <v>15</v>
      </c>
      <c r="Y12" s="1147"/>
      <c r="Z12" s="1147"/>
      <c r="AA12" s="1147"/>
      <c r="AB12" s="691"/>
      <c r="AC12" s="691"/>
    </row>
    <row r="13" spans="1:29" ht="62.25" x14ac:dyDescent="0.25">
      <c r="A13" s="678"/>
      <c r="B13" s="683"/>
      <c r="C13" s="684"/>
      <c r="D13" s="122" t="s">
        <v>16</v>
      </c>
      <c r="E13" s="122" t="s">
        <v>17</v>
      </c>
      <c r="F13" s="122" t="s">
        <v>18</v>
      </c>
      <c r="G13" s="122" t="s">
        <v>19</v>
      </c>
      <c r="H13" s="134" t="s">
        <v>16</v>
      </c>
      <c r="I13" s="134" t="s">
        <v>17</v>
      </c>
      <c r="J13" s="134" t="s">
        <v>20</v>
      </c>
      <c r="K13" s="134" t="s">
        <v>21</v>
      </c>
      <c r="L13" s="122" t="s">
        <v>16</v>
      </c>
      <c r="M13" s="122" t="s">
        <v>17</v>
      </c>
      <c r="N13" s="122" t="s">
        <v>20</v>
      </c>
      <c r="O13" s="122" t="s">
        <v>21</v>
      </c>
      <c r="P13" s="134" t="s">
        <v>16</v>
      </c>
      <c r="Q13" s="134" t="s">
        <v>17</v>
      </c>
      <c r="R13" s="134" t="s">
        <v>20</v>
      </c>
      <c r="S13" s="134" t="s">
        <v>21</v>
      </c>
      <c r="T13" s="122" t="s">
        <v>16</v>
      </c>
      <c r="U13" s="122" t="s">
        <v>17</v>
      </c>
      <c r="V13" s="122" t="s">
        <v>20</v>
      </c>
      <c r="W13" s="122" t="s">
        <v>21</v>
      </c>
      <c r="X13" s="134" t="s">
        <v>16</v>
      </c>
      <c r="Y13" s="134" t="s">
        <v>17</v>
      </c>
      <c r="Z13" s="134" t="s">
        <v>20</v>
      </c>
      <c r="AA13" s="134" t="s">
        <v>21</v>
      </c>
      <c r="AB13" s="691"/>
      <c r="AC13" s="691"/>
    </row>
    <row r="14" spans="1:29" ht="36.75" customHeight="1" x14ac:dyDescent="0.25">
      <c r="A14" s="670" t="s">
        <v>22</v>
      </c>
      <c r="B14" s="1148" t="s">
        <v>218</v>
      </c>
      <c r="C14" s="128" t="s">
        <v>24</v>
      </c>
      <c r="D14" s="132">
        <v>0</v>
      </c>
      <c r="E14" s="132">
        <v>3670</v>
      </c>
      <c r="F14" s="132">
        <v>0</v>
      </c>
      <c r="G14" s="132">
        <v>3670</v>
      </c>
      <c r="H14" s="135">
        <v>4500</v>
      </c>
      <c r="I14" s="135">
        <v>7000</v>
      </c>
      <c r="J14" s="135">
        <v>3000</v>
      </c>
      <c r="K14" s="135">
        <v>4900</v>
      </c>
      <c r="L14" s="132">
        <v>5000</v>
      </c>
      <c r="M14" s="132">
        <v>7200</v>
      </c>
      <c r="N14" s="132">
        <v>3500</v>
      </c>
      <c r="O14" s="132">
        <v>5400</v>
      </c>
      <c r="P14" s="135">
        <v>5500</v>
      </c>
      <c r="Q14" s="135">
        <v>7400</v>
      </c>
      <c r="R14" s="135">
        <v>3850</v>
      </c>
      <c r="S14" s="135">
        <v>5180</v>
      </c>
      <c r="T14" s="132">
        <v>14000</v>
      </c>
      <c r="U14" s="132">
        <v>15100</v>
      </c>
      <c r="V14" s="132">
        <v>4350</v>
      </c>
      <c r="W14" s="132">
        <v>6070</v>
      </c>
      <c r="X14" s="135">
        <v>15000</v>
      </c>
      <c r="Y14" s="135">
        <v>15300</v>
      </c>
      <c r="Z14" s="135">
        <v>4400</v>
      </c>
      <c r="AA14" s="135">
        <v>6100</v>
      </c>
      <c r="AB14" s="1150" t="s">
        <v>585</v>
      </c>
      <c r="AC14" s="1151"/>
    </row>
    <row r="15" spans="1:29" ht="30" customHeight="1" x14ac:dyDescent="0.25">
      <c r="A15" s="671"/>
      <c r="B15" s="1149"/>
      <c r="C15" s="128" t="s">
        <v>25</v>
      </c>
      <c r="D15" s="133">
        <v>0</v>
      </c>
      <c r="E15" s="133">
        <v>3670</v>
      </c>
      <c r="F15" s="133">
        <v>0</v>
      </c>
      <c r="G15" s="133">
        <v>3670</v>
      </c>
      <c r="H15" s="136">
        <v>6750</v>
      </c>
      <c r="I15" s="136">
        <v>10500</v>
      </c>
      <c r="J15" s="136">
        <v>4500</v>
      </c>
      <c r="K15" s="136">
        <v>7350</v>
      </c>
      <c r="L15" s="133">
        <v>8200</v>
      </c>
      <c r="M15" s="133">
        <v>13500</v>
      </c>
      <c r="N15" s="133">
        <v>4150</v>
      </c>
      <c r="O15" s="133">
        <v>7100</v>
      </c>
      <c r="P15" s="136">
        <v>11777</v>
      </c>
      <c r="Q15" s="136">
        <v>15253</v>
      </c>
      <c r="R15" s="136">
        <v>4320</v>
      </c>
      <c r="S15" s="136">
        <v>6012</v>
      </c>
      <c r="T15" s="133"/>
      <c r="U15" s="133"/>
      <c r="V15" s="133"/>
      <c r="W15" s="133"/>
      <c r="X15" s="136"/>
      <c r="Y15" s="136"/>
      <c r="Z15" s="136"/>
      <c r="AA15" s="136"/>
      <c r="AB15" s="1152"/>
      <c r="AC15" s="1153"/>
    </row>
    <row r="16" spans="1:29" ht="26.25" customHeight="1" x14ac:dyDescent="0.25">
      <c r="A16" s="670" t="s">
        <v>72</v>
      </c>
      <c r="B16" s="1148" t="s">
        <v>219</v>
      </c>
      <c r="C16" s="128" t="s">
        <v>24</v>
      </c>
      <c r="D16" s="132">
        <v>5300</v>
      </c>
      <c r="E16" s="132">
        <v>180000</v>
      </c>
      <c r="F16" s="132">
        <v>1</v>
      </c>
      <c r="G16" s="132">
        <v>71000</v>
      </c>
      <c r="H16" s="135">
        <v>30400</v>
      </c>
      <c r="I16" s="135">
        <v>190000</v>
      </c>
      <c r="J16" s="135">
        <v>500</v>
      </c>
      <c r="K16" s="135">
        <v>72420</v>
      </c>
      <c r="L16" s="132">
        <v>64000</v>
      </c>
      <c r="M16" s="132">
        <v>200000</v>
      </c>
      <c r="N16" s="132">
        <v>1000</v>
      </c>
      <c r="O16" s="132">
        <v>738684</v>
      </c>
      <c r="P16" s="135">
        <v>100800</v>
      </c>
      <c r="Q16" s="135">
        <v>210000</v>
      </c>
      <c r="R16" s="135">
        <v>10000</v>
      </c>
      <c r="S16" s="135">
        <v>75345</v>
      </c>
      <c r="T16" s="132">
        <v>115000</v>
      </c>
      <c r="U16" s="132">
        <v>220000</v>
      </c>
      <c r="V16" s="132">
        <v>1000</v>
      </c>
      <c r="W16" s="132">
        <v>79000</v>
      </c>
      <c r="X16" s="135">
        <v>135000</v>
      </c>
      <c r="Y16" s="135">
        <v>230000</v>
      </c>
      <c r="Z16" s="135">
        <v>1050</v>
      </c>
      <c r="AA16" s="135">
        <v>81000</v>
      </c>
      <c r="AB16" s="1150" t="s">
        <v>586</v>
      </c>
      <c r="AC16" s="1154"/>
    </row>
    <row r="17" spans="1:29" ht="40.5" customHeight="1" x14ac:dyDescent="0.25">
      <c r="A17" s="671"/>
      <c r="B17" s="1149"/>
      <c r="C17" s="128" t="s">
        <v>25</v>
      </c>
      <c r="D17" s="133">
        <v>5300</v>
      </c>
      <c r="E17" s="133">
        <v>180000</v>
      </c>
      <c r="F17" s="133">
        <v>1</v>
      </c>
      <c r="G17" s="133">
        <v>71000</v>
      </c>
      <c r="H17" s="136">
        <v>2941</v>
      </c>
      <c r="I17" s="136">
        <v>202995</v>
      </c>
      <c r="J17" s="136">
        <v>1</v>
      </c>
      <c r="K17" s="136">
        <v>68887</v>
      </c>
      <c r="L17" s="133">
        <v>2818</v>
      </c>
      <c r="M17" s="133">
        <v>214554</v>
      </c>
      <c r="N17" s="133">
        <v>700</v>
      </c>
      <c r="O17" s="133">
        <v>72950</v>
      </c>
      <c r="P17" s="136">
        <v>88966</v>
      </c>
      <c r="Q17" s="136">
        <v>241153</v>
      </c>
      <c r="R17" s="136">
        <v>904</v>
      </c>
      <c r="S17" s="136">
        <v>71300</v>
      </c>
      <c r="T17" s="133"/>
      <c r="U17" s="133"/>
      <c r="V17" s="133"/>
      <c r="W17" s="133"/>
      <c r="X17" s="136"/>
      <c r="Y17" s="136"/>
      <c r="Z17" s="136"/>
      <c r="AA17" s="136"/>
      <c r="AB17" s="1155"/>
      <c r="AC17" s="1156"/>
    </row>
    <row r="18" spans="1:29" x14ac:dyDescent="0.25">
      <c r="A18" s="670" t="s">
        <v>74</v>
      </c>
      <c r="B18" s="1148" t="s">
        <v>220</v>
      </c>
      <c r="C18" s="128" t="s">
        <v>24</v>
      </c>
      <c r="D18" s="132">
        <v>0</v>
      </c>
      <c r="E18" s="132">
        <v>0</v>
      </c>
      <c r="F18" s="132">
        <v>0</v>
      </c>
      <c r="G18" s="132">
        <v>0</v>
      </c>
      <c r="H18" s="135">
        <v>20</v>
      </c>
      <c r="I18" s="135">
        <v>120</v>
      </c>
      <c r="J18" s="135">
        <v>20</v>
      </c>
      <c r="K18" s="135">
        <v>35</v>
      </c>
      <c r="L18" s="132">
        <v>22</v>
      </c>
      <c r="M18" s="132">
        <v>125</v>
      </c>
      <c r="N18" s="132">
        <v>22</v>
      </c>
      <c r="O18" s="132">
        <v>37</v>
      </c>
      <c r="P18" s="135">
        <v>25</v>
      </c>
      <c r="Q18" s="135">
        <v>127</v>
      </c>
      <c r="R18" s="135">
        <v>25</v>
      </c>
      <c r="S18" s="135">
        <v>40</v>
      </c>
      <c r="T18" s="132">
        <v>104</v>
      </c>
      <c r="U18" s="132">
        <v>104</v>
      </c>
      <c r="V18" s="132">
        <v>60</v>
      </c>
      <c r="W18" s="132">
        <v>75</v>
      </c>
      <c r="X18" s="135">
        <v>104</v>
      </c>
      <c r="Y18" s="135">
        <v>104</v>
      </c>
      <c r="Z18" s="135">
        <v>60</v>
      </c>
      <c r="AA18" s="135">
        <v>75</v>
      </c>
      <c r="AB18" s="1150" t="s">
        <v>587</v>
      </c>
      <c r="AC18" s="1154"/>
    </row>
    <row r="19" spans="1:29" ht="25.5" x14ac:dyDescent="0.25">
      <c r="A19" s="671"/>
      <c r="B19" s="1149"/>
      <c r="C19" s="128" t="s">
        <v>25</v>
      </c>
      <c r="D19" s="133">
        <v>0</v>
      </c>
      <c r="E19" s="133">
        <v>0</v>
      </c>
      <c r="F19" s="133">
        <v>0</v>
      </c>
      <c r="G19" s="133">
        <v>0</v>
      </c>
      <c r="H19" s="136">
        <v>104</v>
      </c>
      <c r="I19" s="136">
        <v>104</v>
      </c>
      <c r="J19" s="136">
        <v>60</v>
      </c>
      <c r="K19" s="136">
        <v>75</v>
      </c>
      <c r="L19" s="133">
        <v>104</v>
      </c>
      <c r="M19" s="133">
        <v>104</v>
      </c>
      <c r="N19" s="133">
        <v>60</v>
      </c>
      <c r="O19" s="133">
        <v>75</v>
      </c>
      <c r="P19" s="136">
        <v>104</v>
      </c>
      <c r="Q19" s="136">
        <v>104</v>
      </c>
      <c r="R19" s="136">
        <v>60</v>
      </c>
      <c r="S19" s="136">
        <v>75</v>
      </c>
      <c r="T19" s="133"/>
      <c r="U19" s="133"/>
      <c r="V19" s="133"/>
      <c r="W19" s="133"/>
      <c r="X19" s="136"/>
      <c r="Y19" s="136"/>
      <c r="Z19" s="136"/>
      <c r="AA19" s="136"/>
      <c r="AB19" s="1155"/>
      <c r="AC19" s="1156"/>
    </row>
    <row r="20" spans="1:29" ht="27.75" customHeight="1" x14ac:dyDescent="0.25">
      <c r="A20" s="670" t="s">
        <v>221</v>
      </c>
      <c r="B20" s="1148" t="s">
        <v>222</v>
      </c>
      <c r="C20" s="128" t="s">
        <v>24</v>
      </c>
      <c r="D20" s="133">
        <v>1473100</v>
      </c>
      <c r="E20" s="133">
        <v>1475100</v>
      </c>
      <c r="F20" s="133">
        <v>50000</v>
      </c>
      <c r="G20" s="133">
        <v>52000</v>
      </c>
      <c r="H20" s="136">
        <v>1502562</v>
      </c>
      <c r="I20" s="136">
        <v>1504522</v>
      </c>
      <c r="J20" s="136">
        <v>52500</v>
      </c>
      <c r="K20" s="136">
        <v>54460</v>
      </c>
      <c r="L20" s="133">
        <v>1532613</v>
      </c>
      <c r="M20" s="133">
        <v>1534534</v>
      </c>
      <c r="N20" s="133">
        <v>55125</v>
      </c>
      <c r="O20" s="133">
        <v>57045</v>
      </c>
      <c r="P20" s="136">
        <v>1563265</v>
      </c>
      <c r="Q20" s="136">
        <v>1565147</v>
      </c>
      <c r="R20" s="136">
        <v>57881</v>
      </c>
      <c r="S20" s="136">
        <v>59763</v>
      </c>
      <c r="T20" s="133">
        <v>2600000</v>
      </c>
      <c r="U20" s="133">
        <v>2600000</v>
      </c>
      <c r="V20" s="133">
        <v>47000</v>
      </c>
      <c r="W20" s="133">
        <v>47000</v>
      </c>
      <c r="X20" s="136">
        <v>2750000</v>
      </c>
      <c r="Y20" s="136">
        <v>2750000</v>
      </c>
      <c r="Z20" s="136">
        <v>50000</v>
      </c>
      <c r="AA20" s="136">
        <v>50000</v>
      </c>
      <c r="AB20" s="1162" t="s">
        <v>588</v>
      </c>
      <c r="AC20" s="1163"/>
    </row>
    <row r="21" spans="1:29" ht="43.5" customHeight="1" x14ac:dyDescent="0.25">
      <c r="A21" s="671"/>
      <c r="B21" s="1149"/>
      <c r="C21" s="128" t="s">
        <v>25</v>
      </c>
      <c r="D21" s="133">
        <v>1473100</v>
      </c>
      <c r="E21" s="133">
        <v>1475100</v>
      </c>
      <c r="F21" s="133">
        <v>50000</v>
      </c>
      <c r="G21" s="133">
        <v>52000</v>
      </c>
      <c r="H21" s="136">
        <v>2305093</v>
      </c>
      <c r="I21" s="136">
        <v>2307593</v>
      </c>
      <c r="J21" s="136">
        <v>57100</v>
      </c>
      <c r="K21" s="136">
        <v>59700</v>
      </c>
      <c r="L21" s="133">
        <v>2512152</v>
      </c>
      <c r="M21" s="133">
        <v>2512152</v>
      </c>
      <c r="N21" s="133">
        <v>42483</v>
      </c>
      <c r="O21" s="133">
        <v>42483</v>
      </c>
      <c r="P21" s="136">
        <v>2505513</v>
      </c>
      <c r="Q21" s="136">
        <v>2505513</v>
      </c>
      <c r="R21" s="136">
        <v>43516</v>
      </c>
      <c r="S21" s="136">
        <v>43516</v>
      </c>
      <c r="T21" s="133"/>
      <c r="U21" s="133"/>
      <c r="V21" s="133"/>
      <c r="W21" s="133"/>
      <c r="X21" s="136"/>
      <c r="Y21" s="136"/>
      <c r="Z21" s="136"/>
      <c r="AA21" s="136"/>
      <c r="AB21" s="1164"/>
      <c r="AC21" s="1165"/>
    </row>
    <row r="22" spans="1:29" x14ac:dyDescent="0.25">
      <c r="A22" s="670" t="s">
        <v>223</v>
      </c>
      <c r="B22" s="1148" t="s">
        <v>224</v>
      </c>
      <c r="C22" s="128" t="s">
        <v>24</v>
      </c>
      <c r="D22" s="133">
        <v>0</v>
      </c>
      <c r="E22" s="133">
        <v>30</v>
      </c>
      <c r="F22" s="133">
        <v>0</v>
      </c>
      <c r="G22" s="133">
        <v>30</v>
      </c>
      <c r="H22" s="136">
        <v>1000</v>
      </c>
      <c r="I22" s="136">
        <v>1030</v>
      </c>
      <c r="J22" s="136">
        <v>800</v>
      </c>
      <c r="K22" s="136">
        <v>830</v>
      </c>
      <c r="L22" s="133">
        <v>1500</v>
      </c>
      <c r="M22" s="133">
        <v>1525</v>
      </c>
      <c r="N22" s="133">
        <v>1200</v>
      </c>
      <c r="O22" s="133">
        <v>1225</v>
      </c>
      <c r="P22" s="136">
        <v>3000</v>
      </c>
      <c r="Q22" s="136">
        <v>3020</v>
      </c>
      <c r="R22" s="136">
        <v>2400</v>
      </c>
      <c r="S22" s="136">
        <v>2420</v>
      </c>
      <c r="T22" s="133">
        <v>25000</v>
      </c>
      <c r="U22" s="133">
        <v>25000</v>
      </c>
      <c r="V22" s="133">
        <v>9200</v>
      </c>
      <c r="W22" s="133">
        <v>9200</v>
      </c>
      <c r="X22" s="136">
        <v>28000</v>
      </c>
      <c r="Y22" s="136">
        <v>28000</v>
      </c>
      <c r="Z22" s="136">
        <v>9350</v>
      </c>
      <c r="AA22" s="136">
        <v>9350</v>
      </c>
      <c r="AB22" s="1150" t="s">
        <v>589</v>
      </c>
      <c r="AC22" s="1154"/>
    </row>
    <row r="23" spans="1:29" ht="25.5" x14ac:dyDescent="0.25">
      <c r="A23" s="671"/>
      <c r="B23" s="1149"/>
      <c r="C23" s="128" t="s">
        <v>25</v>
      </c>
      <c r="D23" s="133">
        <v>0</v>
      </c>
      <c r="E23" s="133">
        <v>30</v>
      </c>
      <c r="F23" s="133">
        <v>0</v>
      </c>
      <c r="G23" s="133">
        <v>30</v>
      </c>
      <c r="H23" s="136">
        <v>2556</v>
      </c>
      <c r="I23" s="136">
        <v>2556</v>
      </c>
      <c r="J23" s="136">
        <v>1293</v>
      </c>
      <c r="K23" s="136">
        <v>1293</v>
      </c>
      <c r="L23" s="133">
        <v>9383</v>
      </c>
      <c r="M23" s="133">
        <v>9383</v>
      </c>
      <c r="N23" s="133">
        <v>3960</v>
      </c>
      <c r="O23" s="133">
        <v>3960</v>
      </c>
      <c r="P23" s="136">
        <v>19562</v>
      </c>
      <c r="Q23" s="136">
        <v>19562</v>
      </c>
      <c r="R23" s="136">
        <v>7592</v>
      </c>
      <c r="S23" s="136">
        <v>7592</v>
      </c>
      <c r="T23" s="133"/>
      <c r="U23" s="133"/>
      <c r="V23" s="133"/>
      <c r="W23" s="133"/>
      <c r="X23" s="136"/>
      <c r="Y23" s="136"/>
      <c r="Z23" s="136"/>
      <c r="AA23" s="136"/>
      <c r="AB23" s="1155"/>
      <c r="AC23" s="1156"/>
    </row>
    <row r="24" spans="1:29" x14ac:dyDescent="0.25">
      <c r="A24" s="674" t="s">
        <v>30</v>
      </c>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row>
    <row r="25" spans="1:29" x14ac:dyDescent="0.25">
      <c r="A25" s="675"/>
      <c r="B25" s="675"/>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row>
    <row r="26" spans="1:29" x14ac:dyDescent="0.25">
      <c r="A26" s="676" t="s">
        <v>6</v>
      </c>
      <c r="B26" s="679" t="s">
        <v>31</v>
      </c>
      <c r="C26" s="680"/>
      <c r="D26" s="685" t="s">
        <v>32</v>
      </c>
      <c r="E26" s="686"/>
      <c r="F26" s="686"/>
      <c r="G26" s="687"/>
      <c r="H26" s="673" t="s">
        <v>33</v>
      </c>
      <c r="I26" s="673"/>
      <c r="J26" s="673"/>
      <c r="K26" s="673"/>
      <c r="L26" s="673"/>
      <c r="M26" s="673"/>
      <c r="N26" s="673"/>
      <c r="O26" s="673"/>
      <c r="P26" s="673"/>
      <c r="Q26" s="673"/>
      <c r="R26" s="673"/>
      <c r="S26" s="673"/>
      <c r="T26" s="673"/>
      <c r="U26" s="673"/>
      <c r="V26" s="673"/>
      <c r="W26" s="673"/>
      <c r="X26" s="673"/>
      <c r="Y26" s="673"/>
      <c r="Z26" s="673"/>
      <c r="AA26" s="673"/>
      <c r="AB26" s="691" t="s">
        <v>10</v>
      </c>
      <c r="AC26" s="691"/>
    </row>
    <row r="27" spans="1:29" x14ac:dyDescent="0.25">
      <c r="A27" s="677"/>
      <c r="B27" s="681"/>
      <c r="C27" s="682"/>
      <c r="D27" s="688"/>
      <c r="E27" s="689"/>
      <c r="F27" s="689"/>
      <c r="G27" s="690"/>
      <c r="H27" s="1147" t="s">
        <v>11</v>
      </c>
      <c r="I27" s="1147"/>
      <c r="J27" s="1147"/>
      <c r="K27" s="1147"/>
      <c r="L27" s="673" t="s">
        <v>12</v>
      </c>
      <c r="M27" s="673"/>
      <c r="N27" s="673"/>
      <c r="O27" s="673"/>
      <c r="P27" s="1147" t="s">
        <v>13</v>
      </c>
      <c r="Q27" s="1147"/>
      <c r="R27" s="1147"/>
      <c r="S27" s="1147"/>
      <c r="T27" s="673" t="s">
        <v>14</v>
      </c>
      <c r="U27" s="673"/>
      <c r="V27" s="673"/>
      <c r="W27" s="673"/>
      <c r="X27" s="1147" t="s">
        <v>15</v>
      </c>
      <c r="Y27" s="1147"/>
      <c r="Z27" s="1147"/>
      <c r="AA27" s="1147"/>
      <c r="AB27" s="691"/>
      <c r="AC27" s="691"/>
    </row>
    <row r="28" spans="1:29" ht="72" x14ac:dyDescent="0.25">
      <c r="A28" s="678"/>
      <c r="B28" s="683"/>
      <c r="C28" s="684"/>
      <c r="D28" s="122" t="s">
        <v>34</v>
      </c>
      <c r="E28" s="122" t="s">
        <v>35</v>
      </c>
      <c r="F28" s="122" t="s">
        <v>36</v>
      </c>
      <c r="G28" s="122" t="s">
        <v>19</v>
      </c>
      <c r="H28" s="134" t="s">
        <v>37</v>
      </c>
      <c r="I28" s="134" t="s">
        <v>35</v>
      </c>
      <c r="J28" s="134" t="s">
        <v>36</v>
      </c>
      <c r="K28" s="134" t="s">
        <v>21</v>
      </c>
      <c r="L28" s="122" t="s">
        <v>37</v>
      </c>
      <c r="M28" s="122" t="s">
        <v>35</v>
      </c>
      <c r="N28" s="122" t="s">
        <v>36</v>
      </c>
      <c r="O28" s="122" t="s">
        <v>21</v>
      </c>
      <c r="P28" s="134" t="s">
        <v>37</v>
      </c>
      <c r="Q28" s="134" t="s">
        <v>35</v>
      </c>
      <c r="R28" s="134" t="s">
        <v>36</v>
      </c>
      <c r="S28" s="134" t="s">
        <v>21</v>
      </c>
      <c r="T28" s="122" t="s">
        <v>37</v>
      </c>
      <c r="U28" s="122" t="s">
        <v>35</v>
      </c>
      <c r="V28" s="122" t="s">
        <v>36</v>
      </c>
      <c r="W28" s="122" t="s">
        <v>21</v>
      </c>
      <c r="X28" s="134" t="s">
        <v>37</v>
      </c>
      <c r="Y28" s="134" t="s">
        <v>35</v>
      </c>
      <c r="Z28" s="134" t="s">
        <v>36</v>
      </c>
      <c r="AA28" s="134" t="s">
        <v>21</v>
      </c>
      <c r="AB28" s="691"/>
      <c r="AC28" s="691"/>
    </row>
    <row r="29" spans="1:29" x14ac:dyDescent="0.25">
      <c r="A29" s="131" t="s">
        <v>22</v>
      </c>
      <c r="B29" s="1157" t="s">
        <v>225</v>
      </c>
      <c r="C29" s="1158"/>
      <c r="D29" s="1159"/>
      <c r="E29" s="1160"/>
      <c r="F29" s="1160"/>
      <c r="G29" s="1160"/>
      <c r="H29" s="1160"/>
      <c r="I29" s="1160"/>
      <c r="J29" s="1160"/>
      <c r="K29" s="1160"/>
      <c r="L29" s="1160"/>
      <c r="M29" s="1160"/>
      <c r="N29" s="1160"/>
      <c r="O29" s="1160"/>
      <c r="P29" s="1160"/>
      <c r="Q29" s="1160"/>
      <c r="R29" s="1160"/>
      <c r="S29" s="1160"/>
      <c r="T29" s="1160"/>
      <c r="U29" s="1160"/>
      <c r="V29" s="1160"/>
      <c r="W29" s="1160"/>
      <c r="X29" s="1160"/>
      <c r="Y29" s="1160"/>
      <c r="Z29" s="1160"/>
      <c r="AA29" s="1161"/>
      <c r="AB29" s="669"/>
      <c r="AC29" s="669"/>
    </row>
    <row r="30" spans="1:29" x14ac:dyDescent="0.25">
      <c r="A30" s="670" t="s">
        <v>39</v>
      </c>
      <c r="B30" s="712" t="s">
        <v>226</v>
      </c>
      <c r="C30" s="128" t="s">
        <v>24</v>
      </c>
      <c r="D30" s="126">
        <v>5300</v>
      </c>
      <c r="E30" s="126">
        <v>180000</v>
      </c>
      <c r="F30" s="126">
        <v>1</v>
      </c>
      <c r="G30" s="126">
        <v>71000</v>
      </c>
      <c r="H30" s="137">
        <v>30400</v>
      </c>
      <c r="I30" s="137">
        <v>190000</v>
      </c>
      <c r="J30" s="137">
        <v>500</v>
      </c>
      <c r="K30" s="137">
        <v>72420</v>
      </c>
      <c r="L30" s="126">
        <v>64000</v>
      </c>
      <c r="M30" s="126">
        <v>200000</v>
      </c>
      <c r="N30" s="126">
        <v>1000</v>
      </c>
      <c r="O30" s="126">
        <v>738684</v>
      </c>
      <c r="P30" s="137">
        <v>100800</v>
      </c>
      <c r="Q30" s="137">
        <v>210000</v>
      </c>
      <c r="R30" s="137">
        <v>10000</v>
      </c>
      <c r="S30" s="137">
        <v>75345</v>
      </c>
      <c r="T30" s="126">
        <v>140800</v>
      </c>
      <c r="U30" s="126">
        <v>220000</v>
      </c>
      <c r="V30" s="126">
        <v>30000</v>
      </c>
      <c r="W30" s="126">
        <v>79000</v>
      </c>
      <c r="X30" s="137">
        <v>184000</v>
      </c>
      <c r="Y30" s="137">
        <v>230000</v>
      </c>
      <c r="Z30" s="137">
        <v>50000</v>
      </c>
      <c r="AA30" s="137">
        <v>81000</v>
      </c>
      <c r="AB30" s="669"/>
      <c r="AC30" s="669"/>
    </row>
    <row r="31" spans="1:29" ht="25.5" x14ac:dyDescent="0.25">
      <c r="A31" s="671"/>
      <c r="B31" s="713"/>
      <c r="C31" s="128" t="s">
        <v>25</v>
      </c>
      <c r="D31" s="126">
        <v>5300</v>
      </c>
      <c r="E31" s="126">
        <v>180000</v>
      </c>
      <c r="F31" s="126">
        <v>1</v>
      </c>
      <c r="G31" s="126">
        <v>71000</v>
      </c>
      <c r="H31" s="137">
        <v>2941</v>
      </c>
      <c r="I31" s="137">
        <v>202995</v>
      </c>
      <c r="J31" s="137">
        <v>1</v>
      </c>
      <c r="K31" s="137">
        <v>68887</v>
      </c>
      <c r="L31" s="125">
        <v>2818</v>
      </c>
      <c r="M31" s="125">
        <v>214554</v>
      </c>
      <c r="N31" s="125">
        <v>700</v>
      </c>
      <c r="O31" s="125">
        <v>72950</v>
      </c>
      <c r="P31" s="137">
        <v>88966</v>
      </c>
      <c r="Q31" s="137">
        <v>241153</v>
      </c>
      <c r="R31" s="137">
        <v>904</v>
      </c>
      <c r="S31" s="137">
        <v>71300</v>
      </c>
      <c r="T31" s="125"/>
      <c r="U31" s="125"/>
      <c r="V31" s="125"/>
      <c r="W31" s="125"/>
      <c r="X31" s="137"/>
      <c r="Y31" s="137"/>
      <c r="Z31" s="137"/>
      <c r="AA31" s="137"/>
      <c r="AB31" s="669"/>
      <c r="AC31" s="669"/>
    </row>
    <row r="32" spans="1:29" x14ac:dyDescent="0.25">
      <c r="A32" s="670" t="s">
        <v>41</v>
      </c>
      <c r="B32" s="712" t="s">
        <v>227</v>
      </c>
      <c r="C32" s="128" t="s">
        <v>24</v>
      </c>
      <c r="D32" s="126">
        <v>1473100</v>
      </c>
      <c r="E32" s="126">
        <v>1475100</v>
      </c>
      <c r="F32" s="126">
        <v>50000</v>
      </c>
      <c r="G32" s="126">
        <v>52000</v>
      </c>
      <c r="H32" s="137">
        <v>1502562</v>
      </c>
      <c r="I32" s="137">
        <v>1504522</v>
      </c>
      <c r="J32" s="137">
        <v>52500</v>
      </c>
      <c r="K32" s="137">
        <v>54460</v>
      </c>
      <c r="L32" s="126">
        <v>1532613</v>
      </c>
      <c r="M32" s="126">
        <v>1534534</v>
      </c>
      <c r="N32" s="126">
        <v>55125</v>
      </c>
      <c r="O32" s="126">
        <v>57045</v>
      </c>
      <c r="P32" s="137">
        <v>1563265</v>
      </c>
      <c r="Q32" s="137">
        <v>1565147</v>
      </c>
      <c r="R32" s="137">
        <v>57881</v>
      </c>
      <c r="S32" s="137">
        <v>59763</v>
      </c>
      <c r="T32" s="125">
        <v>2600000</v>
      </c>
      <c r="U32" s="125">
        <v>2600000</v>
      </c>
      <c r="V32" s="125">
        <v>47000</v>
      </c>
      <c r="W32" s="125">
        <v>47000</v>
      </c>
      <c r="X32" s="137">
        <v>2750000</v>
      </c>
      <c r="Y32" s="137">
        <v>2750000</v>
      </c>
      <c r="Z32" s="137">
        <v>50000</v>
      </c>
      <c r="AA32" s="137">
        <v>50000</v>
      </c>
      <c r="AB32" s="669"/>
      <c r="AC32" s="669"/>
    </row>
    <row r="33" spans="1:29" ht="25.5" x14ac:dyDescent="0.25">
      <c r="A33" s="671"/>
      <c r="B33" s="713"/>
      <c r="C33" s="128" t="s">
        <v>25</v>
      </c>
      <c r="D33" s="126">
        <v>1473100</v>
      </c>
      <c r="E33" s="126">
        <v>1475100</v>
      </c>
      <c r="F33" s="126">
        <v>50000</v>
      </c>
      <c r="G33" s="126">
        <v>52000</v>
      </c>
      <c r="H33" s="137">
        <v>2305093</v>
      </c>
      <c r="I33" s="137">
        <v>2307593</v>
      </c>
      <c r="J33" s="137">
        <v>57100</v>
      </c>
      <c r="K33" s="137">
        <v>59700</v>
      </c>
      <c r="L33" s="125">
        <v>2512152</v>
      </c>
      <c r="M33" s="125">
        <v>2512152</v>
      </c>
      <c r="N33" s="125">
        <v>42483</v>
      </c>
      <c r="O33" s="125">
        <v>42483</v>
      </c>
      <c r="P33" s="137">
        <v>2505513</v>
      </c>
      <c r="Q33" s="137">
        <v>2505513</v>
      </c>
      <c r="R33" s="137">
        <v>43516</v>
      </c>
      <c r="S33" s="137">
        <v>43516</v>
      </c>
      <c r="T33" s="125"/>
      <c r="U33" s="125"/>
      <c r="V33" s="125"/>
      <c r="W33" s="125"/>
      <c r="X33" s="137"/>
      <c r="Y33" s="137"/>
      <c r="Z33" s="137"/>
      <c r="AA33" s="137"/>
      <c r="AB33" s="669"/>
      <c r="AC33" s="669"/>
    </row>
    <row r="34" spans="1:29" x14ac:dyDescent="0.25">
      <c r="A34" s="121"/>
      <c r="B34" s="121" t="s">
        <v>43</v>
      </c>
      <c r="C34" s="121"/>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row>
    <row r="35" spans="1:29" x14ac:dyDescent="0.25">
      <c r="A35" s="124" t="s">
        <v>44</v>
      </c>
      <c r="B35" s="668" t="s">
        <v>45</v>
      </c>
      <c r="C35" s="668"/>
      <c r="D35" s="668"/>
      <c r="E35" s="668"/>
      <c r="F35" s="668"/>
      <c r="G35" s="668"/>
      <c r="H35" s="668"/>
      <c r="I35" s="668"/>
      <c r="J35" s="668"/>
      <c r="K35" s="668"/>
      <c r="L35" s="668"/>
      <c r="M35" s="668"/>
      <c r="N35" s="668"/>
      <c r="O35" s="668"/>
      <c r="P35" s="668"/>
      <c r="Q35" s="668"/>
      <c r="R35" s="668"/>
      <c r="S35" s="668"/>
    </row>
    <row r="36" spans="1:29" x14ac:dyDescent="0.25">
      <c r="A36" s="124" t="s">
        <v>46</v>
      </c>
      <c r="B36" s="668" t="s">
        <v>47</v>
      </c>
      <c r="C36" s="668"/>
      <c r="D36" s="668"/>
      <c r="E36" s="668"/>
      <c r="F36" s="668"/>
      <c r="G36" s="668"/>
      <c r="H36" s="668"/>
      <c r="I36" s="668"/>
      <c r="J36" s="668"/>
      <c r="K36" s="668"/>
      <c r="L36" s="668"/>
      <c r="M36" s="668"/>
      <c r="N36" s="668"/>
      <c r="O36" s="668"/>
      <c r="P36" s="668"/>
      <c r="Q36" s="668"/>
      <c r="R36" s="668"/>
      <c r="S36" s="668"/>
    </row>
    <row r="37" spans="1:29" x14ac:dyDescent="0.25">
      <c r="A37" s="120"/>
      <c r="B37" s="668" t="s">
        <v>48</v>
      </c>
      <c r="C37" s="668"/>
      <c r="D37" s="668"/>
      <c r="E37" s="668"/>
      <c r="F37" s="668"/>
      <c r="G37" s="668"/>
      <c r="H37" s="668"/>
      <c r="I37" s="668"/>
      <c r="J37" s="668"/>
      <c r="K37" s="668"/>
      <c r="L37" s="668"/>
      <c r="M37" s="668"/>
      <c r="N37" s="668"/>
      <c r="O37" s="668"/>
      <c r="P37" s="668"/>
      <c r="Q37" s="668"/>
      <c r="R37" s="668"/>
      <c r="S37" s="668"/>
    </row>
    <row r="38" spans="1:29" x14ac:dyDescent="0.25">
      <c r="A38" s="120"/>
      <c r="B38" s="668" t="s">
        <v>49</v>
      </c>
      <c r="C38" s="668"/>
      <c r="D38" s="668"/>
      <c r="E38" s="668"/>
      <c r="F38" s="668"/>
      <c r="G38" s="668"/>
      <c r="H38" s="668"/>
      <c r="I38" s="668"/>
      <c r="J38" s="668"/>
      <c r="K38" s="668"/>
      <c r="L38" s="668"/>
      <c r="M38" s="668"/>
      <c r="N38" s="668"/>
      <c r="O38" s="668"/>
      <c r="P38" s="668"/>
      <c r="Q38" s="668"/>
      <c r="R38" s="668"/>
      <c r="S38" s="668"/>
    </row>
    <row r="39" spans="1:29" x14ac:dyDescent="0.25">
      <c r="A39" s="120"/>
      <c r="B39" s="668" t="s">
        <v>50</v>
      </c>
      <c r="C39" s="668"/>
      <c r="D39" s="668"/>
      <c r="E39" s="668"/>
      <c r="F39" s="668"/>
      <c r="G39" s="668"/>
      <c r="H39" s="668"/>
      <c r="I39" s="668"/>
      <c r="J39" s="668"/>
      <c r="K39" s="668"/>
      <c r="L39" s="668"/>
      <c r="M39" s="668"/>
      <c r="N39" s="668"/>
      <c r="O39" s="668"/>
      <c r="P39" s="668"/>
      <c r="Q39" s="668"/>
      <c r="R39" s="668"/>
      <c r="S39" s="668"/>
    </row>
    <row r="40" spans="1:29" x14ac:dyDescent="0.25">
      <c r="A40" s="120"/>
      <c r="B40" s="668" t="s">
        <v>51</v>
      </c>
      <c r="C40" s="668"/>
      <c r="D40" s="668"/>
      <c r="E40" s="668"/>
      <c r="F40" s="668"/>
      <c r="G40" s="668"/>
      <c r="H40" s="668"/>
      <c r="I40" s="668"/>
      <c r="J40" s="668"/>
      <c r="K40" s="668"/>
      <c r="L40" s="668"/>
      <c r="M40" s="668"/>
      <c r="N40" s="668"/>
      <c r="O40" s="668"/>
      <c r="P40" s="668"/>
      <c r="Q40" s="668"/>
      <c r="R40" s="668"/>
      <c r="S40" s="668"/>
    </row>
    <row r="41" spans="1:29" ht="69.75" customHeight="1" x14ac:dyDescent="0.25">
      <c r="A41" s="120"/>
      <c r="B41" s="668" t="s">
        <v>52</v>
      </c>
      <c r="C41" s="668"/>
      <c r="D41" s="668"/>
      <c r="E41" s="668"/>
      <c r="F41" s="668"/>
      <c r="G41" s="668"/>
      <c r="H41" s="668"/>
      <c r="I41" s="668"/>
      <c r="J41" s="668"/>
      <c r="K41" s="668"/>
      <c r="L41" s="668"/>
      <c r="M41" s="668"/>
      <c r="N41" s="668"/>
      <c r="O41" s="668"/>
      <c r="P41" s="668"/>
      <c r="Q41" s="668"/>
      <c r="R41" s="668"/>
      <c r="S41" s="668"/>
    </row>
  </sheetData>
  <mergeCells count="60">
    <mergeCell ref="A32:A33"/>
    <mergeCell ref="B32:B33"/>
    <mergeCell ref="B16:B17"/>
    <mergeCell ref="AB29:AC29"/>
    <mergeCell ref="AB30:AC30"/>
    <mergeCell ref="AB32:AC32"/>
    <mergeCell ref="AB33:AC33"/>
    <mergeCell ref="B26:C28"/>
    <mergeCell ref="A16:A17"/>
    <mergeCell ref="A22:A23"/>
    <mergeCell ref="B22:B23"/>
    <mergeCell ref="A30:A31"/>
    <mergeCell ref="AB31:AC31"/>
    <mergeCell ref="AB18:AC19"/>
    <mergeCell ref="AB20:AC21"/>
    <mergeCell ref="AB22:AC23"/>
    <mergeCell ref="B36:S36"/>
    <mergeCell ref="H11:AA11"/>
    <mergeCell ref="H12:K12"/>
    <mergeCell ref="D11:G12"/>
    <mergeCell ref="L12:O12"/>
    <mergeCell ref="P12:S12"/>
    <mergeCell ref="T12:W12"/>
    <mergeCell ref="B11:C13"/>
    <mergeCell ref="X12:AA12"/>
    <mergeCell ref="B30:B31"/>
    <mergeCell ref="B29:C29"/>
    <mergeCell ref="D29:AA29"/>
    <mergeCell ref="V3:AC3"/>
    <mergeCell ref="A10:AC10"/>
    <mergeCell ref="A24:AC25"/>
    <mergeCell ref="AB26:AC28"/>
    <mergeCell ref="A11:A13"/>
    <mergeCell ref="AB11:AC13"/>
    <mergeCell ref="L6:V6"/>
    <mergeCell ref="A8:AC8"/>
    <mergeCell ref="A20:A21"/>
    <mergeCell ref="B20:B21"/>
    <mergeCell ref="A18:A19"/>
    <mergeCell ref="B18:B19"/>
    <mergeCell ref="A14:A15"/>
    <mergeCell ref="B14:B15"/>
    <mergeCell ref="AB14:AC15"/>
    <mergeCell ref="AB16:AC17"/>
    <mergeCell ref="B39:S39"/>
    <mergeCell ref="B41:S41"/>
    <mergeCell ref="B40:S40"/>
    <mergeCell ref="A4:F4"/>
    <mergeCell ref="G4:S4"/>
    <mergeCell ref="B35:S35"/>
    <mergeCell ref="B37:S37"/>
    <mergeCell ref="A26:A28"/>
    <mergeCell ref="H26:AA26"/>
    <mergeCell ref="H27:K27"/>
    <mergeCell ref="L27:O27"/>
    <mergeCell ref="P27:S27"/>
    <mergeCell ref="T27:W27"/>
    <mergeCell ref="X27:AA27"/>
    <mergeCell ref="D26:G27"/>
    <mergeCell ref="B38:S38"/>
  </mergeCells>
  <pageMargins left="0.7" right="0.7" top="0.75" bottom="0.75" header="0.3" footer="0.3"/>
  <pageSetup paperSize="9" scale="27"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view="pageBreakPreview" topLeftCell="A7" zoomScale="60" zoomScaleNormal="100" workbookViewId="0">
      <selection activeCell="D22" sqref="D22"/>
    </sheetView>
  </sheetViews>
  <sheetFormatPr defaultRowHeight="15" x14ac:dyDescent="0.25"/>
  <cols>
    <col min="2" max="2" width="20.7109375" style="31" customWidth="1"/>
    <col min="29" max="29" width="41.5703125" customWidth="1"/>
  </cols>
  <sheetData>
    <row r="1" spans="1:35" x14ac:dyDescent="0.25">
      <c r="A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c r="AD1" s="120"/>
      <c r="AE1" s="120"/>
      <c r="AF1" s="120"/>
      <c r="AG1" s="120"/>
      <c r="AH1" s="120"/>
      <c r="AI1" s="120"/>
    </row>
    <row r="2" spans="1:35" ht="45" customHeight="1" x14ac:dyDescent="0.3">
      <c r="A2" s="698" t="s">
        <v>1</v>
      </c>
      <c r="B2" s="698"/>
      <c r="C2" s="698"/>
      <c r="D2" s="698"/>
      <c r="E2" s="698"/>
      <c r="F2" s="698"/>
      <c r="G2" s="786" t="s">
        <v>350</v>
      </c>
      <c r="H2" s="786"/>
      <c r="I2" s="786"/>
      <c r="J2" s="786"/>
      <c r="K2" s="786"/>
      <c r="L2" s="786"/>
      <c r="M2" s="786"/>
      <c r="N2" s="786"/>
      <c r="O2" s="786"/>
      <c r="P2" s="786"/>
      <c r="Q2" s="786"/>
      <c r="R2" s="786"/>
      <c r="S2" s="786"/>
      <c r="T2" s="123"/>
      <c r="U2" s="123"/>
      <c r="V2" s="123"/>
      <c r="W2" s="123"/>
      <c r="X2" s="123"/>
      <c r="Y2" s="123"/>
      <c r="Z2" s="123"/>
      <c r="AA2" s="123"/>
      <c r="AB2" s="123"/>
      <c r="AC2" s="123"/>
      <c r="AD2" s="123"/>
      <c r="AE2" s="123"/>
      <c r="AF2" s="123"/>
      <c r="AG2" s="123"/>
      <c r="AH2" s="123"/>
      <c r="AI2" s="123"/>
    </row>
    <row r="3" spans="1:35" ht="18.75" x14ac:dyDescent="0.3">
      <c r="A3" s="167"/>
      <c r="B3" s="32"/>
      <c r="C3" s="167"/>
      <c r="D3" s="167"/>
      <c r="E3" s="167"/>
      <c r="F3" s="167"/>
      <c r="G3" s="129"/>
      <c r="H3" s="129"/>
      <c r="I3" s="129"/>
      <c r="J3" s="129"/>
      <c r="K3" s="129"/>
      <c r="L3" s="129"/>
      <c r="M3" s="129"/>
      <c r="N3" s="129"/>
      <c r="O3" s="129"/>
      <c r="P3" s="129"/>
      <c r="Q3" s="129"/>
      <c r="R3" s="129"/>
      <c r="S3" s="129"/>
      <c r="T3" s="123"/>
      <c r="U3" s="123"/>
      <c r="V3" s="123"/>
      <c r="W3" s="123"/>
      <c r="X3" s="123"/>
      <c r="Y3" s="123"/>
      <c r="Z3" s="123"/>
      <c r="AA3" s="123"/>
      <c r="AB3" s="123"/>
      <c r="AC3" s="123"/>
      <c r="AD3" s="123"/>
      <c r="AE3" s="123"/>
      <c r="AF3" s="123"/>
      <c r="AG3" s="123"/>
      <c r="AH3" s="123"/>
      <c r="AI3" s="123"/>
    </row>
    <row r="4" spans="1:35" ht="15.75" x14ac:dyDescent="0.25">
      <c r="A4" s="120"/>
      <c r="C4" s="120"/>
      <c r="D4" s="120"/>
      <c r="E4" s="120"/>
      <c r="F4" s="120"/>
      <c r="G4" s="120"/>
      <c r="H4" s="120"/>
      <c r="I4" s="120"/>
      <c r="J4" s="120"/>
      <c r="K4" s="120"/>
      <c r="L4" s="700" t="s">
        <v>3</v>
      </c>
      <c r="M4" s="700"/>
      <c r="N4" s="700"/>
      <c r="O4" s="700"/>
      <c r="P4" s="700"/>
      <c r="Q4" s="700"/>
      <c r="R4" s="700"/>
      <c r="S4" s="700"/>
      <c r="T4" s="700"/>
      <c r="U4" s="700"/>
      <c r="V4" s="700"/>
      <c r="W4" s="1166" t="s">
        <v>351</v>
      </c>
      <c r="X4" s="1166"/>
      <c r="Y4" s="1166"/>
      <c r="Z4" s="1166"/>
      <c r="AA4" s="1166"/>
      <c r="AB4" s="120"/>
      <c r="AC4" s="120"/>
      <c r="AD4" s="120"/>
      <c r="AE4" s="120"/>
      <c r="AF4" s="120"/>
      <c r="AG4" s="120"/>
      <c r="AH4" s="120"/>
      <c r="AI4" s="120"/>
    </row>
    <row r="5" spans="1:35" ht="18.75" x14ac:dyDescent="0.3">
      <c r="A5" s="167"/>
      <c r="B5" s="32"/>
      <c r="C5" s="167"/>
      <c r="D5" s="167"/>
      <c r="E5" s="167"/>
      <c r="F5" s="167"/>
      <c r="G5" s="129"/>
      <c r="H5" s="129"/>
      <c r="I5" s="129"/>
      <c r="J5" s="129"/>
      <c r="K5" s="129"/>
      <c r="L5" s="129"/>
      <c r="M5" s="129"/>
      <c r="N5" s="129"/>
      <c r="O5" s="129"/>
      <c r="P5" s="129"/>
      <c r="Q5" s="129"/>
      <c r="R5" s="129"/>
      <c r="S5" s="129"/>
      <c r="T5" s="123"/>
      <c r="U5" s="123"/>
      <c r="V5" s="123"/>
      <c r="W5" s="123"/>
      <c r="X5" s="123"/>
      <c r="Y5" s="123"/>
      <c r="Z5" s="123"/>
      <c r="AA5" s="123"/>
      <c r="AB5" s="123"/>
      <c r="AC5" s="123"/>
      <c r="AD5" s="123"/>
      <c r="AE5" s="123"/>
      <c r="AF5" s="123"/>
      <c r="AG5" s="123"/>
      <c r="AH5" s="123"/>
      <c r="AI5" s="123"/>
    </row>
    <row r="6" spans="1:35" ht="18.75"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123"/>
      <c r="AE6" s="123"/>
      <c r="AF6" s="123"/>
      <c r="AG6" s="123"/>
      <c r="AH6" s="123"/>
      <c r="AI6" s="123"/>
    </row>
    <row r="7" spans="1:35" ht="18.75" x14ac:dyDescent="0.3">
      <c r="A7" s="167"/>
      <c r="B7" s="32"/>
      <c r="C7" s="167"/>
      <c r="D7" s="167"/>
      <c r="E7" s="167"/>
      <c r="F7" s="167"/>
      <c r="G7" s="129"/>
      <c r="H7" s="129"/>
      <c r="I7" s="129"/>
      <c r="J7" s="129"/>
      <c r="K7" s="129"/>
      <c r="L7" s="129"/>
      <c r="M7" s="129"/>
      <c r="N7" s="129"/>
      <c r="O7" s="129"/>
      <c r="P7" s="129"/>
      <c r="Q7" s="129"/>
      <c r="R7" s="129"/>
      <c r="S7" s="129"/>
      <c r="T7" s="123"/>
      <c r="U7" s="123"/>
      <c r="V7" s="123"/>
      <c r="W7" s="123"/>
      <c r="X7" s="123"/>
      <c r="Y7" s="123"/>
      <c r="Z7" s="123"/>
      <c r="AA7" s="123"/>
      <c r="AB7" s="123"/>
      <c r="AC7" s="123"/>
      <c r="AD7" s="123"/>
      <c r="AE7" s="123"/>
      <c r="AF7" s="123"/>
      <c r="AG7" s="123"/>
      <c r="AH7" s="123"/>
      <c r="AI7" s="123"/>
    </row>
    <row r="8" spans="1:35" ht="18.75"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123"/>
      <c r="AE8" s="123"/>
      <c r="AF8" s="123"/>
      <c r="AG8" s="123"/>
      <c r="AH8" s="123"/>
      <c r="AI8" s="123"/>
    </row>
    <row r="9" spans="1:35" ht="25.5" customHeight="1" thickBot="1" x14ac:dyDescent="0.3">
      <c r="A9" s="676" t="s">
        <v>6</v>
      </c>
      <c r="B9" s="679" t="s">
        <v>7</v>
      </c>
      <c r="C9" s="680"/>
      <c r="D9" s="685" t="s">
        <v>8</v>
      </c>
      <c r="E9" s="686"/>
      <c r="F9" s="686"/>
      <c r="G9" s="687"/>
      <c r="H9" s="676" t="s">
        <v>9</v>
      </c>
      <c r="I9" s="676"/>
      <c r="J9" s="676"/>
      <c r="K9" s="676"/>
      <c r="L9" s="673"/>
      <c r="M9" s="673"/>
      <c r="N9" s="673"/>
      <c r="O9" s="673"/>
      <c r="P9" s="673"/>
      <c r="Q9" s="673"/>
      <c r="R9" s="673"/>
      <c r="S9" s="673"/>
      <c r="T9" s="673"/>
      <c r="U9" s="673"/>
      <c r="V9" s="673"/>
      <c r="W9" s="673"/>
      <c r="X9" s="673"/>
      <c r="Y9" s="673"/>
      <c r="Z9" s="673"/>
      <c r="AA9" s="673"/>
      <c r="AB9" s="691" t="s">
        <v>10</v>
      </c>
      <c r="AC9" s="691"/>
      <c r="AD9" s="120"/>
      <c r="AE9" s="120"/>
      <c r="AF9" s="120"/>
      <c r="AG9" s="120"/>
      <c r="AH9" s="120"/>
      <c r="AI9" s="120"/>
    </row>
    <row r="10" spans="1:35" ht="45.75" customHeight="1" x14ac:dyDescent="0.25">
      <c r="A10" s="677"/>
      <c r="B10" s="681"/>
      <c r="C10" s="682"/>
      <c r="D10" s="688"/>
      <c r="E10" s="689"/>
      <c r="F10" s="689"/>
      <c r="G10" s="689"/>
      <c r="H10" s="1172" t="s">
        <v>352</v>
      </c>
      <c r="I10" s="1173"/>
      <c r="J10" s="1173"/>
      <c r="K10" s="1174"/>
      <c r="L10" s="923" t="s">
        <v>353</v>
      </c>
      <c r="M10" s="673"/>
      <c r="N10" s="673"/>
      <c r="O10" s="673"/>
      <c r="P10" s="673" t="s">
        <v>354</v>
      </c>
      <c r="Q10" s="673"/>
      <c r="R10" s="673"/>
      <c r="S10" s="673"/>
      <c r="T10" s="673" t="s">
        <v>355</v>
      </c>
      <c r="U10" s="673"/>
      <c r="V10" s="673"/>
      <c r="W10" s="673"/>
      <c r="X10" s="673" t="s">
        <v>356</v>
      </c>
      <c r="Y10" s="673"/>
      <c r="Z10" s="673"/>
      <c r="AA10" s="673"/>
      <c r="AB10" s="691"/>
      <c r="AC10" s="691"/>
      <c r="AD10" s="120"/>
      <c r="AE10" s="120"/>
      <c r="AF10" s="120"/>
      <c r="AG10" s="120"/>
      <c r="AH10" s="120"/>
      <c r="AI10" s="120"/>
    </row>
    <row r="11" spans="1:35" ht="62.25" x14ac:dyDescent="0.25">
      <c r="A11" s="678"/>
      <c r="B11" s="683"/>
      <c r="C11" s="684"/>
      <c r="D11" s="122" t="s">
        <v>16</v>
      </c>
      <c r="E11" s="122" t="s">
        <v>17</v>
      </c>
      <c r="F11" s="122" t="s">
        <v>18</v>
      </c>
      <c r="G11" s="47" t="s">
        <v>19</v>
      </c>
      <c r="H11" s="239" t="s">
        <v>16</v>
      </c>
      <c r="I11" s="122" t="s">
        <v>17</v>
      </c>
      <c r="J11" s="122" t="s">
        <v>20</v>
      </c>
      <c r="K11" s="175" t="s">
        <v>21</v>
      </c>
      <c r="L11" s="174" t="s">
        <v>16</v>
      </c>
      <c r="M11" s="122" t="s">
        <v>17</v>
      </c>
      <c r="N11" s="122" t="s">
        <v>20</v>
      </c>
      <c r="O11" s="122" t="s">
        <v>21</v>
      </c>
      <c r="P11" s="122" t="s">
        <v>16</v>
      </c>
      <c r="Q11" s="122" t="s">
        <v>17</v>
      </c>
      <c r="R11" s="122" t="s">
        <v>20</v>
      </c>
      <c r="S11" s="122" t="s">
        <v>21</v>
      </c>
      <c r="T11" s="122" t="s">
        <v>16</v>
      </c>
      <c r="U11" s="122" t="s">
        <v>17</v>
      </c>
      <c r="V11" s="122" t="s">
        <v>20</v>
      </c>
      <c r="W11" s="122" t="s">
        <v>21</v>
      </c>
      <c r="X11" s="122" t="s">
        <v>16</v>
      </c>
      <c r="Y11" s="122" t="s">
        <v>17</v>
      </c>
      <c r="Z11" s="122" t="s">
        <v>20</v>
      </c>
      <c r="AA11" s="122" t="s">
        <v>21</v>
      </c>
      <c r="AB11" s="691"/>
      <c r="AC11" s="691"/>
      <c r="AD11" s="120"/>
      <c r="AE11" s="120"/>
      <c r="AF11" s="120"/>
      <c r="AG11" s="120"/>
      <c r="AH11" s="120"/>
      <c r="AI11" s="120"/>
    </row>
    <row r="12" spans="1:35" x14ac:dyDescent="0.25">
      <c r="A12" s="693" t="s">
        <v>22</v>
      </c>
      <c r="B12" s="712" t="s">
        <v>357</v>
      </c>
      <c r="C12" s="294" t="s">
        <v>24</v>
      </c>
      <c r="D12" s="122">
        <v>0</v>
      </c>
      <c r="E12" s="122">
        <v>18937</v>
      </c>
      <c r="F12" s="122">
        <v>0</v>
      </c>
      <c r="G12" s="47">
        <v>18937</v>
      </c>
      <c r="H12" s="239">
        <v>11817</v>
      </c>
      <c r="I12" s="122">
        <v>29542</v>
      </c>
      <c r="J12" s="122">
        <v>9090</v>
      </c>
      <c r="K12" s="175">
        <v>22724</v>
      </c>
      <c r="L12" s="174">
        <v>17998</v>
      </c>
      <c r="M12" s="122">
        <v>29996</v>
      </c>
      <c r="N12" s="122">
        <v>14998</v>
      </c>
      <c r="O12" s="122">
        <v>24997</v>
      </c>
      <c r="P12" s="122">
        <v>25022</v>
      </c>
      <c r="Q12" s="122">
        <v>35745</v>
      </c>
      <c r="R12" s="122">
        <v>19248</v>
      </c>
      <c r="S12" s="122">
        <v>27497</v>
      </c>
      <c r="T12" s="122">
        <v>27716</v>
      </c>
      <c r="U12" s="122">
        <v>34646</v>
      </c>
      <c r="V12" s="122">
        <v>23097</v>
      </c>
      <c r="W12" s="122">
        <v>28871</v>
      </c>
      <c r="X12" s="122">
        <v>32740</v>
      </c>
      <c r="Y12" s="122">
        <v>36378</v>
      </c>
      <c r="Z12" s="122">
        <v>27283</v>
      </c>
      <c r="AA12" s="122">
        <v>30315</v>
      </c>
      <c r="AB12" s="669"/>
      <c r="AC12" s="669"/>
      <c r="AD12" s="120"/>
      <c r="AE12" s="120"/>
      <c r="AF12" s="120"/>
      <c r="AG12" s="120"/>
      <c r="AH12" s="120"/>
      <c r="AI12" s="120"/>
    </row>
    <row r="13" spans="1:35" ht="47.25" customHeight="1" x14ac:dyDescent="0.25">
      <c r="A13" s="694"/>
      <c r="B13" s="713"/>
      <c r="C13" s="294" t="s">
        <v>25</v>
      </c>
      <c r="D13" s="386"/>
      <c r="E13" s="386"/>
      <c r="F13" s="386"/>
      <c r="G13" s="387"/>
      <c r="H13" s="388">
        <v>17241</v>
      </c>
      <c r="I13" s="221">
        <v>37522</v>
      </c>
      <c r="J13" s="221">
        <v>6348</v>
      </c>
      <c r="K13" s="274">
        <v>18628</v>
      </c>
      <c r="L13" s="275"/>
      <c r="M13" s="9"/>
      <c r="N13" s="9"/>
      <c r="O13" s="9"/>
      <c r="P13" s="9"/>
      <c r="Q13" s="9"/>
      <c r="R13" s="9"/>
      <c r="S13" s="9"/>
      <c r="T13" s="9"/>
      <c r="U13" s="9"/>
      <c r="V13" s="9"/>
      <c r="W13" s="9"/>
      <c r="X13" s="9"/>
      <c r="Y13" s="9"/>
      <c r="Z13" s="9"/>
      <c r="AA13" s="9"/>
      <c r="AB13" s="1171" t="s">
        <v>358</v>
      </c>
      <c r="AC13" s="1171"/>
      <c r="AD13" s="120"/>
      <c r="AE13" s="120"/>
      <c r="AF13" s="120"/>
      <c r="AG13" s="120"/>
      <c r="AH13" s="120"/>
      <c r="AI13" s="120"/>
    </row>
    <row r="14" spans="1:35" x14ac:dyDescent="0.25">
      <c r="A14" s="693" t="s">
        <v>28</v>
      </c>
      <c r="B14" s="712" t="s">
        <v>359</v>
      </c>
      <c r="C14" s="294" t="s">
        <v>24</v>
      </c>
      <c r="D14" s="9">
        <v>0</v>
      </c>
      <c r="E14" s="9">
        <v>391</v>
      </c>
      <c r="F14" s="9">
        <v>0</v>
      </c>
      <c r="G14" s="50">
        <v>205</v>
      </c>
      <c r="H14" s="388">
        <v>128</v>
      </c>
      <c r="I14" s="221">
        <v>320</v>
      </c>
      <c r="J14" s="221">
        <v>98</v>
      </c>
      <c r="K14" s="274">
        <v>246</v>
      </c>
      <c r="L14" s="275">
        <v>230</v>
      </c>
      <c r="M14" s="9">
        <v>384</v>
      </c>
      <c r="N14" s="9">
        <v>177</v>
      </c>
      <c r="O14" s="9">
        <v>295</v>
      </c>
      <c r="P14" s="9">
        <v>322</v>
      </c>
      <c r="Q14" s="9">
        <v>461</v>
      </c>
      <c r="R14" s="9">
        <v>248</v>
      </c>
      <c r="S14" s="9">
        <v>354</v>
      </c>
      <c r="T14" s="9">
        <v>424</v>
      </c>
      <c r="U14" s="9">
        <v>530</v>
      </c>
      <c r="V14" s="9">
        <v>326</v>
      </c>
      <c r="W14" s="9">
        <v>407</v>
      </c>
      <c r="X14" s="9">
        <v>524</v>
      </c>
      <c r="Y14" s="9">
        <v>583</v>
      </c>
      <c r="Z14" s="9">
        <v>403</v>
      </c>
      <c r="AA14" s="9">
        <v>448</v>
      </c>
      <c r="AB14" s="1169"/>
      <c r="AC14" s="1170"/>
      <c r="AD14" s="120"/>
      <c r="AE14" s="120"/>
      <c r="AF14" s="120"/>
      <c r="AG14" s="120"/>
      <c r="AH14" s="120"/>
      <c r="AI14" s="120"/>
    </row>
    <row r="15" spans="1:35" ht="51.75" customHeight="1" x14ac:dyDescent="0.25">
      <c r="A15" s="1167"/>
      <c r="B15" s="1168"/>
      <c r="C15" s="294" t="s">
        <v>25</v>
      </c>
      <c r="D15" s="386"/>
      <c r="E15" s="386"/>
      <c r="F15" s="386"/>
      <c r="G15" s="387"/>
      <c r="H15" s="388">
        <v>573</v>
      </c>
      <c r="I15" s="221">
        <v>915</v>
      </c>
      <c r="J15" s="221">
        <v>520</v>
      </c>
      <c r="K15" s="274">
        <v>804</v>
      </c>
      <c r="L15" s="275"/>
      <c r="M15" s="9"/>
      <c r="N15" s="9"/>
      <c r="O15" s="9"/>
      <c r="P15" s="9"/>
      <c r="Q15" s="9"/>
      <c r="R15" s="9"/>
      <c r="S15" s="9"/>
      <c r="T15" s="9"/>
      <c r="U15" s="9"/>
      <c r="V15" s="9"/>
      <c r="W15" s="9"/>
      <c r="X15" s="9"/>
      <c r="Y15" s="9"/>
      <c r="Z15" s="9"/>
      <c r="AA15" s="9"/>
      <c r="AB15" s="1171" t="s">
        <v>360</v>
      </c>
      <c r="AC15" s="1171"/>
      <c r="AD15" s="120"/>
      <c r="AE15" s="120"/>
      <c r="AF15" s="120"/>
      <c r="AG15" s="120"/>
      <c r="AH15" s="120"/>
      <c r="AI15" s="120"/>
    </row>
    <row r="16" spans="1:35" x14ac:dyDescent="0.25">
      <c r="A16" s="693" t="s">
        <v>309</v>
      </c>
      <c r="B16" s="712" t="s">
        <v>361</v>
      </c>
      <c r="C16" s="294" t="s">
        <v>24</v>
      </c>
      <c r="D16" s="9">
        <v>0</v>
      </c>
      <c r="E16" s="9">
        <v>1820</v>
      </c>
      <c r="F16" s="9">
        <v>0</v>
      </c>
      <c r="G16" s="50">
        <v>1820</v>
      </c>
      <c r="H16" s="388">
        <v>1310</v>
      </c>
      <c r="I16" s="221">
        <v>2184</v>
      </c>
      <c r="J16" s="221">
        <v>1310</v>
      </c>
      <c r="K16" s="274">
        <v>2184</v>
      </c>
      <c r="L16" s="275">
        <v>1835</v>
      </c>
      <c r="M16" s="9">
        <v>2621</v>
      </c>
      <c r="N16" s="9">
        <v>1835</v>
      </c>
      <c r="O16" s="9">
        <v>2621</v>
      </c>
      <c r="P16" s="9">
        <v>2411</v>
      </c>
      <c r="Q16" s="9">
        <v>3014</v>
      </c>
      <c r="R16" s="9">
        <v>2411</v>
      </c>
      <c r="S16" s="9">
        <v>3014</v>
      </c>
      <c r="T16" s="9">
        <v>2946</v>
      </c>
      <c r="U16" s="9">
        <v>3466</v>
      </c>
      <c r="V16" s="9">
        <v>2946</v>
      </c>
      <c r="W16" s="9">
        <v>3466</v>
      </c>
      <c r="X16" s="9">
        <v>3431</v>
      </c>
      <c r="Y16" s="9">
        <v>3813</v>
      </c>
      <c r="Z16" s="9">
        <v>3431</v>
      </c>
      <c r="AA16" s="9">
        <v>3813</v>
      </c>
      <c r="AB16" s="1171"/>
      <c r="AC16" s="1171"/>
      <c r="AD16" s="120"/>
      <c r="AE16" s="120"/>
      <c r="AF16" s="120"/>
      <c r="AG16" s="120"/>
      <c r="AH16" s="120"/>
      <c r="AI16" s="120"/>
    </row>
    <row r="17" spans="1:35" ht="54" customHeight="1" thickBot="1" x14ac:dyDescent="0.3">
      <c r="A17" s="694"/>
      <c r="B17" s="713"/>
      <c r="C17" s="294" t="s">
        <v>25</v>
      </c>
      <c r="D17" s="386"/>
      <c r="E17" s="386"/>
      <c r="F17" s="386"/>
      <c r="G17" s="387"/>
      <c r="H17" s="389">
        <v>6719</v>
      </c>
      <c r="I17" s="390">
        <v>6719</v>
      </c>
      <c r="J17" s="390">
        <v>6719</v>
      </c>
      <c r="K17" s="391">
        <v>6719</v>
      </c>
      <c r="L17" s="275"/>
      <c r="M17" s="9"/>
      <c r="N17" s="9"/>
      <c r="O17" s="9"/>
      <c r="P17" s="9"/>
      <c r="Q17" s="9"/>
      <c r="R17" s="9"/>
      <c r="S17" s="9"/>
      <c r="T17" s="9"/>
      <c r="U17" s="9"/>
      <c r="V17" s="9"/>
      <c r="W17" s="9"/>
      <c r="X17" s="9"/>
      <c r="Y17" s="9"/>
      <c r="Z17" s="9"/>
      <c r="AA17" s="9"/>
      <c r="AB17" s="1171" t="s">
        <v>362</v>
      </c>
      <c r="AC17" s="1171"/>
      <c r="AD17" s="120"/>
      <c r="AE17" s="120"/>
      <c r="AF17" s="120"/>
      <c r="AG17" s="120"/>
      <c r="AH17" s="120"/>
      <c r="AI17" s="120"/>
    </row>
    <row r="18" spans="1:35" x14ac:dyDescent="0.25">
      <c r="A18" s="674" t="s">
        <v>30</v>
      </c>
      <c r="B18" s="674"/>
      <c r="C18" s="674"/>
      <c r="D18" s="674"/>
      <c r="E18" s="674"/>
      <c r="F18" s="674"/>
      <c r="G18" s="674"/>
      <c r="H18" s="675"/>
      <c r="I18" s="675"/>
      <c r="J18" s="675"/>
      <c r="K18" s="675"/>
      <c r="L18" s="674"/>
      <c r="M18" s="674"/>
      <c r="N18" s="674"/>
      <c r="O18" s="674"/>
      <c r="P18" s="674"/>
      <c r="Q18" s="674"/>
      <c r="R18" s="674"/>
      <c r="S18" s="674"/>
      <c r="T18" s="674"/>
      <c r="U18" s="674"/>
      <c r="V18" s="674"/>
      <c r="W18" s="674"/>
      <c r="X18" s="674"/>
      <c r="Y18" s="674"/>
      <c r="Z18" s="674"/>
      <c r="AA18" s="674"/>
      <c r="AB18" s="674"/>
      <c r="AC18" s="674"/>
      <c r="AD18" s="120"/>
      <c r="AE18" s="120"/>
      <c r="AF18" s="120"/>
      <c r="AG18" s="120"/>
      <c r="AH18" s="120"/>
      <c r="AI18" s="120"/>
    </row>
    <row r="19" spans="1:35" x14ac:dyDescent="0.25">
      <c r="A19" s="675"/>
      <c r="B19" s="675"/>
      <c r="C19" s="675"/>
      <c r="D19" s="675"/>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c r="AD19" s="120"/>
      <c r="AE19" s="120"/>
      <c r="AF19" s="120"/>
      <c r="AG19" s="120"/>
      <c r="AH19" s="120"/>
      <c r="AI19" s="120"/>
    </row>
    <row r="20" spans="1:35" ht="15.75" thickBot="1" x14ac:dyDescent="0.3">
      <c r="A20" s="673" t="s">
        <v>6</v>
      </c>
      <c r="B20" s="679" t="s">
        <v>31</v>
      </c>
      <c r="C20" s="680"/>
      <c r="D20" s="685" t="s">
        <v>32</v>
      </c>
      <c r="E20" s="686"/>
      <c r="F20" s="686"/>
      <c r="G20" s="687"/>
      <c r="H20" s="676" t="s">
        <v>33</v>
      </c>
      <c r="I20" s="676"/>
      <c r="J20" s="676"/>
      <c r="K20" s="676"/>
      <c r="L20" s="673"/>
      <c r="M20" s="673"/>
      <c r="N20" s="673"/>
      <c r="O20" s="673"/>
      <c r="P20" s="673"/>
      <c r="Q20" s="673"/>
      <c r="R20" s="673"/>
      <c r="S20" s="673"/>
      <c r="T20" s="673"/>
      <c r="U20" s="673"/>
      <c r="V20" s="673"/>
      <c r="W20" s="673"/>
      <c r="X20" s="673"/>
      <c r="Y20" s="673"/>
      <c r="Z20" s="673"/>
      <c r="AA20" s="673"/>
      <c r="AB20" s="691" t="s">
        <v>10</v>
      </c>
      <c r="AC20" s="691"/>
      <c r="AD20" s="120"/>
      <c r="AE20" s="120"/>
      <c r="AF20" s="120"/>
      <c r="AG20" s="120"/>
      <c r="AH20" s="120"/>
      <c r="AI20" s="120"/>
    </row>
    <row r="21" spans="1:35" ht="15.75" thickBot="1" x14ac:dyDescent="0.3">
      <c r="A21" s="673"/>
      <c r="B21" s="681"/>
      <c r="C21" s="682"/>
      <c r="D21" s="688"/>
      <c r="E21" s="689"/>
      <c r="F21" s="689"/>
      <c r="G21" s="689"/>
      <c r="H21" s="1179" t="s">
        <v>11</v>
      </c>
      <c r="I21" s="1180"/>
      <c r="J21" s="1180"/>
      <c r="K21" s="1181"/>
      <c r="L21" s="923" t="s">
        <v>12</v>
      </c>
      <c r="M21" s="673"/>
      <c r="N21" s="673"/>
      <c r="O21" s="673"/>
      <c r="P21" s="673" t="s">
        <v>13</v>
      </c>
      <c r="Q21" s="673"/>
      <c r="R21" s="673"/>
      <c r="S21" s="673"/>
      <c r="T21" s="673" t="s">
        <v>14</v>
      </c>
      <c r="U21" s="673"/>
      <c r="V21" s="673"/>
      <c r="W21" s="673"/>
      <c r="X21" s="673" t="s">
        <v>15</v>
      </c>
      <c r="Y21" s="673"/>
      <c r="Z21" s="673"/>
      <c r="AA21" s="673"/>
      <c r="AB21" s="691"/>
      <c r="AC21" s="691"/>
      <c r="AD21" s="120"/>
      <c r="AE21" s="120"/>
      <c r="AF21" s="120"/>
      <c r="AG21" s="120"/>
      <c r="AH21" s="120"/>
      <c r="AI21" s="120"/>
    </row>
    <row r="22" spans="1:35" ht="72.75" thickBot="1" x14ac:dyDescent="0.3">
      <c r="A22" s="673"/>
      <c r="B22" s="683"/>
      <c r="C22" s="684"/>
      <c r="D22" s="122" t="s">
        <v>34</v>
      </c>
      <c r="E22" s="122" t="s">
        <v>35</v>
      </c>
      <c r="F22" s="122" t="s">
        <v>36</v>
      </c>
      <c r="G22" s="47" t="s">
        <v>19</v>
      </c>
      <c r="H22" s="392" t="s">
        <v>37</v>
      </c>
      <c r="I22" s="393" t="s">
        <v>35</v>
      </c>
      <c r="J22" s="393" t="s">
        <v>36</v>
      </c>
      <c r="K22" s="394" t="s">
        <v>21</v>
      </c>
      <c r="L22" s="174" t="s">
        <v>37</v>
      </c>
      <c r="M22" s="122" t="s">
        <v>35</v>
      </c>
      <c r="N22" s="122" t="s">
        <v>36</v>
      </c>
      <c r="O22" s="122" t="s">
        <v>21</v>
      </c>
      <c r="P22" s="122" t="s">
        <v>37</v>
      </c>
      <c r="Q22" s="122" t="s">
        <v>35</v>
      </c>
      <c r="R22" s="122" t="s">
        <v>36</v>
      </c>
      <c r="S22" s="122" t="s">
        <v>21</v>
      </c>
      <c r="T22" s="122" t="s">
        <v>37</v>
      </c>
      <c r="U22" s="122" t="s">
        <v>35</v>
      </c>
      <c r="V22" s="122" t="s">
        <v>36</v>
      </c>
      <c r="W22" s="122" t="s">
        <v>21</v>
      </c>
      <c r="X22" s="122" t="s">
        <v>37</v>
      </c>
      <c r="Y22" s="122" t="s">
        <v>35</v>
      </c>
      <c r="Z22" s="122" t="s">
        <v>36</v>
      </c>
      <c r="AA22" s="122" t="s">
        <v>21</v>
      </c>
      <c r="AB22" s="691"/>
      <c r="AC22" s="691"/>
      <c r="AD22" s="120"/>
      <c r="AE22" s="120"/>
      <c r="AF22" s="120"/>
      <c r="AG22" s="120"/>
      <c r="AH22" s="120"/>
      <c r="AI22" s="120"/>
    </row>
    <row r="23" spans="1:35" ht="15.75" thickBot="1" x14ac:dyDescent="0.3">
      <c r="A23" s="168" t="s">
        <v>22</v>
      </c>
      <c r="B23" s="1175" t="s">
        <v>363</v>
      </c>
      <c r="C23" s="1176"/>
      <c r="D23" s="1176"/>
      <c r="E23" s="1176"/>
      <c r="F23" s="1176"/>
      <c r="G23" s="1176"/>
      <c r="H23" s="1177"/>
      <c r="I23" s="1177"/>
      <c r="J23" s="1177"/>
      <c r="K23" s="1177"/>
      <c r="L23" s="1176"/>
      <c r="M23" s="1176"/>
      <c r="N23" s="1176"/>
      <c r="O23" s="1176"/>
      <c r="P23" s="1176"/>
      <c r="Q23" s="1176"/>
      <c r="R23" s="1176"/>
      <c r="S23" s="1176"/>
      <c r="T23" s="1176"/>
      <c r="U23" s="1176"/>
      <c r="V23" s="1176"/>
      <c r="W23" s="1176"/>
      <c r="X23" s="1176"/>
      <c r="Y23" s="1176"/>
      <c r="Z23" s="1176"/>
      <c r="AA23" s="1176"/>
      <c r="AB23" s="1176"/>
      <c r="AC23" s="1178"/>
      <c r="AD23" s="120"/>
      <c r="AE23" s="120"/>
      <c r="AF23" s="120"/>
      <c r="AG23" s="120"/>
      <c r="AH23" s="120"/>
      <c r="AI23" s="120"/>
    </row>
    <row r="24" spans="1:35" x14ac:dyDescent="0.25">
      <c r="A24" s="850" t="s">
        <v>39</v>
      </c>
      <c r="B24" s="1190" t="s">
        <v>364</v>
      </c>
      <c r="C24" s="294" t="s">
        <v>24</v>
      </c>
      <c r="D24" s="221">
        <v>0</v>
      </c>
      <c r="E24" s="221">
        <v>10554</v>
      </c>
      <c r="F24" s="221">
        <v>0</v>
      </c>
      <c r="G24" s="395">
        <v>1680</v>
      </c>
      <c r="H24" s="396">
        <v>8865</v>
      </c>
      <c r="I24" s="397">
        <v>11082</v>
      </c>
      <c r="J24" s="397">
        <v>1680</v>
      </c>
      <c r="K24" s="398">
        <v>1680</v>
      </c>
      <c r="L24" s="220">
        <v>10361</v>
      </c>
      <c r="M24" s="221">
        <v>12190</v>
      </c>
      <c r="N24" s="221">
        <v>1680</v>
      </c>
      <c r="O24" s="221">
        <v>1680</v>
      </c>
      <c r="P24" s="221">
        <v>12068</v>
      </c>
      <c r="Q24" s="221">
        <v>13409</v>
      </c>
      <c r="R24" s="221">
        <v>1680</v>
      </c>
      <c r="S24" s="221">
        <v>1680</v>
      </c>
      <c r="T24" s="221">
        <v>14750</v>
      </c>
      <c r="U24" s="221">
        <v>14750</v>
      </c>
      <c r="V24" s="221">
        <v>1680</v>
      </c>
      <c r="W24" s="221">
        <v>1680</v>
      </c>
      <c r="X24" s="221">
        <v>15487</v>
      </c>
      <c r="Y24" s="221">
        <v>15487</v>
      </c>
      <c r="Z24" s="399">
        <v>1680</v>
      </c>
      <c r="AA24" s="399">
        <v>1680</v>
      </c>
      <c r="AB24" s="1191" t="s">
        <v>365</v>
      </c>
      <c r="AC24" s="1192"/>
      <c r="AD24" s="120"/>
      <c r="AE24" s="120"/>
      <c r="AF24" s="120"/>
      <c r="AG24" s="120"/>
      <c r="AH24" s="120"/>
      <c r="AI24" s="120"/>
    </row>
    <row r="25" spans="1:35" ht="21" customHeight="1" x14ac:dyDescent="0.25">
      <c r="A25" s="850"/>
      <c r="B25" s="1190"/>
      <c r="C25" s="294" t="s">
        <v>25</v>
      </c>
      <c r="D25" s="169"/>
      <c r="E25" s="169"/>
      <c r="F25" s="169"/>
      <c r="G25" s="385"/>
      <c r="H25" s="400">
        <v>16234</v>
      </c>
      <c r="I25" s="401">
        <v>16234</v>
      </c>
      <c r="J25" s="401">
        <v>1682</v>
      </c>
      <c r="K25" s="402">
        <v>1682</v>
      </c>
      <c r="L25" s="220"/>
      <c r="M25" s="221"/>
      <c r="N25" s="221"/>
      <c r="O25" s="221"/>
      <c r="P25" s="221"/>
      <c r="Q25" s="221"/>
      <c r="R25" s="221"/>
      <c r="S25" s="221"/>
      <c r="T25" s="221"/>
      <c r="U25" s="221"/>
      <c r="V25" s="221"/>
      <c r="W25" s="221"/>
      <c r="X25" s="221"/>
      <c r="Y25" s="221"/>
      <c r="Z25" s="399"/>
      <c r="AA25" s="399"/>
      <c r="AB25" s="1193"/>
      <c r="AC25" s="1194"/>
      <c r="AD25" s="120"/>
      <c r="AE25" s="120"/>
      <c r="AF25" s="120"/>
      <c r="AG25" s="120"/>
      <c r="AH25" s="120"/>
      <c r="AI25" s="120"/>
    </row>
    <row r="26" spans="1:35" x14ac:dyDescent="0.25">
      <c r="A26" s="850" t="s">
        <v>41</v>
      </c>
      <c r="B26" s="1190" t="s">
        <v>366</v>
      </c>
      <c r="C26" s="294" t="s">
        <v>24</v>
      </c>
      <c r="D26" s="403">
        <v>0</v>
      </c>
      <c r="E26" s="403">
        <v>32559</v>
      </c>
      <c r="F26" s="403">
        <v>0</v>
      </c>
      <c r="G26" s="404">
        <v>1680</v>
      </c>
      <c r="H26" s="405">
        <v>30768</v>
      </c>
      <c r="I26" s="406">
        <v>34187</v>
      </c>
      <c r="J26" s="406">
        <v>1680</v>
      </c>
      <c r="K26" s="407">
        <v>1680</v>
      </c>
      <c r="L26" s="408">
        <v>31076</v>
      </c>
      <c r="M26" s="403">
        <v>34529</v>
      </c>
      <c r="N26" s="403">
        <v>1680</v>
      </c>
      <c r="O26" s="403">
        <v>1680</v>
      </c>
      <c r="P26" s="403">
        <v>33873</v>
      </c>
      <c r="Q26" s="403">
        <v>37636</v>
      </c>
      <c r="R26" s="403">
        <v>1680</v>
      </c>
      <c r="S26" s="403">
        <v>1680</v>
      </c>
      <c r="T26" s="403">
        <v>3013</v>
      </c>
      <c r="U26" s="403">
        <v>38013</v>
      </c>
      <c r="V26" s="403">
        <v>1680</v>
      </c>
      <c r="W26" s="403">
        <v>1680</v>
      </c>
      <c r="X26" s="403">
        <v>37253</v>
      </c>
      <c r="Y26" s="403">
        <v>37253</v>
      </c>
      <c r="Z26" s="403">
        <v>1680</v>
      </c>
      <c r="AA26" s="403">
        <v>1680</v>
      </c>
      <c r="AB26" s="1186"/>
      <c r="AC26" s="1187"/>
      <c r="AD26" s="120"/>
      <c r="AE26" s="120"/>
      <c r="AF26" s="120"/>
      <c r="AG26" s="120"/>
      <c r="AH26" s="120"/>
      <c r="AI26" s="120"/>
    </row>
    <row r="27" spans="1:35" ht="27.75" customHeight="1" x14ac:dyDescent="0.25">
      <c r="A27" s="850"/>
      <c r="B27" s="1190"/>
      <c r="C27" s="294" t="s">
        <v>25</v>
      </c>
      <c r="D27" s="409"/>
      <c r="E27" s="409"/>
      <c r="F27" s="409"/>
      <c r="G27" s="410"/>
      <c r="H27" s="405">
        <v>21732</v>
      </c>
      <c r="I27" s="406">
        <v>21732</v>
      </c>
      <c r="J27" s="406">
        <v>1682</v>
      </c>
      <c r="K27" s="407">
        <v>1682</v>
      </c>
      <c r="L27" s="408"/>
      <c r="M27" s="403"/>
      <c r="N27" s="403"/>
      <c r="O27" s="403"/>
      <c r="P27" s="403"/>
      <c r="Q27" s="403"/>
      <c r="R27" s="403"/>
      <c r="S27" s="403"/>
      <c r="T27" s="403"/>
      <c r="U27" s="403"/>
      <c r="V27" s="403"/>
      <c r="W27" s="403"/>
      <c r="X27" s="403"/>
      <c r="Y27" s="403"/>
      <c r="Z27" s="403"/>
      <c r="AA27" s="403"/>
      <c r="AB27" s="1188"/>
      <c r="AC27" s="1189"/>
      <c r="AD27" s="120"/>
      <c r="AE27" s="120"/>
      <c r="AF27" s="120"/>
      <c r="AG27" s="120"/>
      <c r="AH27" s="120"/>
      <c r="AI27" s="120"/>
    </row>
    <row r="28" spans="1:35" x14ac:dyDescent="0.25">
      <c r="A28" s="850" t="s">
        <v>164</v>
      </c>
      <c r="B28" s="1190" t="s">
        <v>367</v>
      </c>
      <c r="C28" s="294" t="s">
        <v>24</v>
      </c>
      <c r="D28" s="403">
        <v>0</v>
      </c>
      <c r="E28" s="403">
        <v>457946</v>
      </c>
      <c r="F28" s="403">
        <v>0</v>
      </c>
      <c r="G28" s="404">
        <v>300</v>
      </c>
      <c r="H28" s="405">
        <v>324042</v>
      </c>
      <c r="I28" s="406">
        <v>480843</v>
      </c>
      <c r="J28" s="406">
        <v>300</v>
      </c>
      <c r="K28" s="407">
        <v>300</v>
      </c>
      <c r="L28" s="408">
        <v>319761</v>
      </c>
      <c r="M28" s="403">
        <v>456801</v>
      </c>
      <c r="N28" s="403">
        <v>300</v>
      </c>
      <c r="O28" s="403">
        <v>300</v>
      </c>
      <c r="P28" s="403">
        <v>420257</v>
      </c>
      <c r="Q28" s="403">
        <v>525321</v>
      </c>
      <c r="R28" s="403">
        <v>300</v>
      </c>
      <c r="S28" s="403">
        <v>300</v>
      </c>
      <c r="T28" s="403">
        <v>458605</v>
      </c>
      <c r="U28" s="403">
        <v>509562</v>
      </c>
      <c r="V28" s="403">
        <v>300</v>
      </c>
      <c r="W28" s="403">
        <v>300</v>
      </c>
      <c r="X28" s="403">
        <v>510326</v>
      </c>
      <c r="Y28" s="403">
        <v>510326</v>
      </c>
      <c r="Z28" s="403">
        <v>300</v>
      </c>
      <c r="AA28" s="403">
        <v>300</v>
      </c>
      <c r="AB28" s="1186"/>
      <c r="AC28" s="1187"/>
      <c r="AD28" s="120"/>
      <c r="AE28" s="120"/>
      <c r="AF28" s="120"/>
      <c r="AG28" s="120"/>
      <c r="AH28" s="120"/>
      <c r="AI28" s="120"/>
    </row>
    <row r="29" spans="1:35" ht="48" customHeight="1" x14ac:dyDescent="0.25">
      <c r="A29" s="850"/>
      <c r="B29" s="1190"/>
      <c r="C29" s="294" t="s">
        <v>25</v>
      </c>
      <c r="D29" s="409"/>
      <c r="E29" s="409"/>
      <c r="F29" s="409"/>
      <c r="G29" s="410"/>
      <c r="H29" s="405">
        <v>316851</v>
      </c>
      <c r="I29" s="406">
        <v>316851</v>
      </c>
      <c r="J29" s="406">
        <v>361</v>
      </c>
      <c r="K29" s="407">
        <v>361</v>
      </c>
      <c r="L29" s="408"/>
      <c r="M29" s="403"/>
      <c r="N29" s="403"/>
      <c r="O29" s="403"/>
      <c r="P29" s="403"/>
      <c r="Q29" s="403"/>
      <c r="R29" s="403"/>
      <c r="S29" s="403"/>
      <c r="T29" s="403"/>
      <c r="U29" s="403"/>
      <c r="V29" s="403"/>
      <c r="W29" s="403"/>
      <c r="X29" s="403"/>
      <c r="Y29" s="403"/>
      <c r="Z29" s="403"/>
      <c r="AA29" s="403"/>
      <c r="AB29" s="1188"/>
      <c r="AC29" s="1189"/>
      <c r="AD29" s="120"/>
      <c r="AE29" s="120"/>
      <c r="AF29" s="120"/>
      <c r="AG29" s="120"/>
      <c r="AH29" s="120"/>
      <c r="AI29" s="120"/>
    </row>
    <row r="30" spans="1:35" x14ac:dyDescent="0.25">
      <c r="A30" s="850" t="s">
        <v>166</v>
      </c>
      <c r="B30" s="1190" t="s">
        <v>368</v>
      </c>
      <c r="C30" s="294" t="s">
        <v>24</v>
      </c>
      <c r="D30" s="403">
        <v>0</v>
      </c>
      <c r="E30" s="403">
        <v>2268</v>
      </c>
      <c r="F30" s="403">
        <v>0</v>
      </c>
      <c r="G30" s="404">
        <v>250</v>
      </c>
      <c r="H30" s="405">
        <v>1497</v>
      </c>
      <c r="I30" s="406">
        <v>2495</v>
      </c>
      <c r="J30" s="406">
        <v>250</v>
      </c>
      <c r="K30" s="407">
        <v>250</v>
      </c>
      <c r="L30" s="408">
        <v>2016</v>
      </c>
      <c r="M30" s="403">
        <v>2520</v>
      </c>
      <c r="N30" s="403">
        <v>250</v>
      </c>
      <c r="O30" s="403">
        <v>250</v>
      </c>
      <c r="P30" s="403">
        <v>2313</v>
      </c>
      <c r="Q30" s="403">
        <v>2570</v>
      </c>
      <c r="R30" s="403">
        <v>250</v>
      </c>
      <c r="S30" s="403">
        <v>250</v>
      </c>
      <c r="T30" s="403">
        <v>2596</v>
      </c>
      <c r="U30" s="403">
        <v>2596</v>
      </c>
      <c r="V30" s="403">
        <v>250</v>
      </c>
      <c r="W30" s="403">
        <v>250</v>
      </c>
      <c r="X30" s="403">
        <v>2601</v>
      </c>
      <c r="Y30" s="403">
        <v>2601</v>
      </c>
      <c r="Z30" s="403">
        <v>250</v>
      </c>
      <c r="AA30" s="403">
        <v>250</v>
      </c>
      <c r="AB30" s="1186"/>
      <c r="AC30" s="1187"/>
      <c r="AD30" s="120"/>
      <c r="AE30" s="120"/>
      <c r="AF30" s="120"/>
      <c r="AG30" s="120"/>
      <c r="AH30" s="120"/>
      <c r="AI30" s="120"/>
    </row>
    <row r="31" spans="1:35" ht="70.5" customHeight="1" x14ac:dyDescent="0.25">
      <c r="A31" s="850"/>
      <c r="B31" s="1190"/>
      <c r="C31" s="294" t="s">
        <v>25</v>
      </c>
      <c r="D31" s="409"/>
      <c r="E31" s="409"/>
      <c r="F31" s="409"/>
      <c r="G31" s="410"/>
      <c r="H31" s="405">
        <v>2110</v>
      </c>
      <c r="I31" s="406">
        <v>2110</v>
      </c>
      <c r="J31" s="406">
        <v>248</v>
      </c>
      <c r="K31" s="407">
        <v>248</v>
      </c>
      <c r="L31" s="408"/>
      <c r="M31" s="403"/>
      <c r="N31" s="403"/>
      <c r="O31" s="403"/>
      <c r="P31" s="403"/>
      <c r="Q31" s="403"/>
      <c r="R31" s="403"/>
      <c r="S31" s="403"/>
      <c r="T31" s="403"/>
      <c r="U31" s="403"/>
      <c r="V31" s="403"/>
      <c r="W31" s="403"/>
      <c r="X31" s="403"/>
      <c r="Y31" s="403"/>
      <c r="Z31" s="403"/>
      <c r="AA31" s="403"/>
      <c r="AB31" s="1188"/>
      <c r="AC31" s="1189"/>
      <c r="AD31" s="120"/>
      <c r="AE31" s="120"/>
      <c r="AF31" s="120"/>
      <c r="AG31" s="120"/>
      <c r="AH31" s="120"/>
      <c r="AI31" s="120"/>
    </row>
    <row r="32" spans="1:35" ht="56.25" customHeight="1" x14ac:dyDescent="0.25">
      <c r="A32" s="850" t="s">
        <v>169</v>
      </c>
      <c r="B32" s="1190" t="s">
        <v>369</v>
      </c>
      <c r="C32" s="294" t="s">
        <v>24</v>
      </c>
      <c r="D32" s="403">
        <v>0</v>
      </c>
      <c r="E32" s="403">
        <v>503</v>
      </c>
      <c r="F32" s="403">
        <v>0</v>
      </c>
      <c r="G32" s="404">
        <v>100</v>
      </c>
      <c r="H32" s="405">
        <v>387</v>
      </c>
      <c r="I32" s="406">
        <v>553</v>
      </c>
      <c r="J32" s="406">
        <v>100</v>
      </c>
      <c r="K32" s="407">
        <v>100</v>
      </c>
      <c r="L32" s="408">
        <v>487</v>
      </c>
      <c r="M32" s="403">
        <v>609</v>
      </c>
      <c r="N32" s="403">
        <v>100</v>
      </c>
      <c r="O32" s="403">
        <v>100</v>
      </c>
      <c r="P32" s="403">
        <v>497</v>
      </c>
      <c r="Q32" s="403">
        <v>621</v>
      </c>
      <c r="R32" s="403">
        <v>100</v>
      </c>
      <c r="S32" s="403">
        <v>100</v>
      </c>
      <c r="T32" s="403">
        <v>633</v>
      </c>
      <c r="U32" s="403">
        <v>633</v>
      </c>
      <c r="V32" s="403">
        <v>100</v>
      </c>
      <c r="W32" s="403">
        <v>100</v>
      </c>
      <c r="X32" s="403">
        <v>639</v>
      </c>
      <c r="Y32" s="403">
        <v>639</v>
      </c>
      <c r="Z32" s="403">
        <v>100</v>
      </c>
      <c r="AA32" s="403">
        <v>100</v>
      </c>
      <c r="AB32" s="1182" t="s">
        <v>370</v>
      </c>
      <c r="AC32" s="1183"/>
      <c r="AD32" s="120"/>
      <c r="AE32" s="120"/>
      <c r="AF32" s="120"/>
      <c r="AG32" s="120"/>
      <c r="AH32" s="120"/>
      <c r="AI32" s="120"/>
    </row>
    <row r="33" spans="1:35" ht="66.75" customHeight="1" thickBot="1" x14ac:dyDescent="0.3">
      <c r="A33" s="850"/>
      <c r="B33" s="1190"/>
      <c r="C33" s="294" t="s">
        <v>25</v>
      </c>
      <c r="D33" s="409"/>
      <c r="E33" s="409"/>
      <c r="F33" s="409"/>
      <c r="G33" s="410"/>
      <c r="H33" s="411">
        <v>815</v>
      </c>
      <c r="I33" s="412">
        <v>815</v>
      </c>
      <c r="J33" s="412">
        <v>123</v>
      </c>
      <c r="K33" s="413">
        <v>123</v>
      </c>
      <c r="L33" s="408"/>
      <c r="M33" s="403"/>
      <c r="N33" s="403"/>
      <c r="O33" s="403"/>
      <c r="P33" s="403"/>
      <c r="Q33" s="403"/>
      <c r="R33" s="403"/>
      <c r="S33" s="403"/>
      <c r="T33" s="403"/>
      <c r="U33" s="403"/>
      <c r="V33" s="403"/>
      <c r="W33" s="403"/>
      <c r="X33" s="403"/>
      <c r="Y33" s="403"/>
      <c r="Z33" s="403"/>
      <c r="AA33" s="403"/>
      <c r="AB33" s="1184"/>
      <c r="AC33" s="1185"/>
      <c r="AD33" s="120"/>
      <c r="AE33" s="120"/>
      <c r="AF33" s="120"/>
      <c r="AG33" s="120"/>
      <c r="AH33" s="120"/>
      <c r="AI33" s="120"/>
    </row>
    <row r="34" spans="1:35" x14ac:dyDescent="0.25">
      <c r="A34" s="121"/>
      <c r="B34" s="121" t="s">
        <v>43</v>
      </c>
      <c r="C34" s="121"/>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row>
    <row r="35" spans="1:35" x14ac:dyDescent="0.25">
      <c r="A35" s="124" t="s">
        <v>44</v>
      </c>
      <c r="B35" s="668" t="s">
        <v>45</v>
      </c>
      <c r="C35" s="668"/>
      <c r="D35" s="668"/>
      <c r="E35" s="668"/>
      <c r="F35" s="668"/>
      <c r="G35" s="668"/>
      <c r="H35" s="668"/>
      <c r="I35" s="668"/>
      <c r="J35" s="668"/>
      <c r="K35" s="668"/>
      <c r="L35" s="668"/>
      <c r="M35" s="668"/>
      <c r="N35" s="668"/>
      <c r="O35" s="668"/>
      <c r="P35" s="668"/>
      <c r="Q35" s="668"/>
      <c r="R35" s="668"/>
      <c r="S35" s="668"/>
      <c r="T35" s="120"/>
      <c r="U35" s="120"/>
      <c r="V35" s="120"/>
      <c r="W35" s="120"/>
      <c r="X35" s="120"/>
      <c r="Y35" s="120"/>
      <c r="Z35" s="120"/>
      <c r="AA35" s="120"/>
      <c r="AB35" s="120"/>
      <c r="AC35" s="120"/>
      <c r="AD35" s="120"/>
      <c r="AE35" s="120"/>
      <c r="AF35" s="120"/>
      <c r="AG35" s="120"/>
      <c r="AH35" s="120"/>
      <c r="AI35" s="120"/>
    </row>
    <row r="36" spans="1:35" x14ac:dyDescent="0.25">
      <c r="A36" s="124" t="s">
        <v>46</v>
      </c>
      <c r="B36" s="668" t="s">
        <v>47</v>
      </c>
      <c r="C36" s="668"/>
      <c r="D36" s="668"/>
      <c r="E36" s="668"/>
      <c r="F36" s="668"/>
      <c r="G36" s="668"/>
      <c r="H36" s="668"/>
      <c r="I36" s="668"/>
      <c r="J36" s="668"/>
      <c r="K36" s="668"/>
      <c r="L36" s="668"/>
      <c r="M36" s="668"/>
      <c r="N36" s="668"/>
      <c r="O36" s="668"/>
      <c r="P36" s="668"/>
      <c r="Q36" s="668"/>
      <c r="R36" s="668"/>
      <c r="S36" s="668"/>
      <c r="T36" s="120"/>
      <c r="U36" s="120"/>
      <c r="V36" s="120"/>
      <c r="W36" s="120"/>
      <c r="X36" s="120"/>
      <c r="Y36" s="120"/>
      <c r="Z36" s="120"/>
      <c r="AA36" s="120"/>
      <c r="AB36" s="120"/>
      <c r="AC36" s="120"/>
      <c r="AD36" s="120"/>
      <c r="AE36" s="120"/>
      <c r="AF36" s="120"/>
      <c r="AG36" s="120"/>
      <c r="AH36" s="120"/>
      <c r="AI36" s="120"/>
    </row>
    <row r="37" spans="1:35" x14ac:dyDescent="0.25">
      <c r="A37" s="120"/>
      <c r="B37" s="668" t="s">
        <v>48</v>
      </c>
      <c r="C37" s="668"/>
      <c r="D37" s="668"/>
      <c r="E37" s="668"/>
      <c r="F37" s="668"/>
      <c r="G37" s="668"/>
      <c r="H37" s="668"/>
      <c r="I37" s="668"/>
      <c r="J37" s="668"/>
      <c r="K37" s="668"/>
      <c r="L37" s="668"/>
      <c r="M37" s="668"/>
      <c r="N37" s="668"/>
      <c r="O37" s="668"/>
      <c r="P37" s="668"/>
      <c r="Q37" s="668"/>
      <c r="R37" s="668"/>
      <c r="S37" s="668"/>
      <c r="T37" s="120"/>
      <c r="U37" s="120"/>
      <c r="V37" s="120"/>
      <c r="W37" s="120"/>
      <c r="X37" s="120"/>
      <c r="Y37" s="120"/>
      <c r="Z37" s="120"/>
      <c r="AA37" s="120"/>
      <c r="AB37" s="120"/>
      <c r="AC37" s="120"/>
      <c r="AD37" s="120"/>
      <c r="AE37" s="120"/>
      <c r="AF37" s="120"/>
      <c r="AG37" s="120"/>
      <c r="AH37" s="120"/>
      <c r="AI37" s="120"/>
    </row>
    <row r="38" spans="1:35" x14ac:dyDescent="0.25">
      <c r="A38" s="120"/>
      <c r="B38" s="668" t="s">
        <v>49</v>
      </c>
      <c r="C38" s="668"/>
      <c r="D38" s="668"/>
      <c r="E38" s="668"/>
      <c r="F38" s="668"/>
      <c r="G38" s="668"/>
      <c r="H38" s="668"/>
      <c r="I38" s="668"/>
      <c r="J38" s="668"/>
      <c r="K38" s="668"/>
      <c r="L38" s="668"/>
      <c r="M38" s="668"/>
      <c r="N38" s="668"/>
      <c r="O38" s="668"/>
      <c r="P38" s="668"/>
      <c r="Q38" s="668"/>
      <c r="R38" s="668"/>
      <c r="S38" s="668"/>
      <c r="T38" s="120"/>
      <c r="U38" s="120"/>
      <c r="V38" s="120"/>
      <c r="W38" s="120"/>
      <c r="X38" s="120"/>
      <c r="Y38" s="120"/>
      <c r="Z38" s="120"/>
      <c r="AA38" s="120"/>
      <c r="AB38" s="120"/>
      <c r="AC38" s="120"/>
      <c r="AD38" s="120"/>
      <c r="AE38" s="120"/>
      <c r="AF38" s="120"/>
      <c r="AG38" s="120"/>
      <c r="AH38" s="120"/>
      <c r="AI38" s="120"/>
    </row>
    <row r="39" spans="1:35" x14ac:dyDescent="0.25">
      <c r="A39" s="120"/>
      <c r="B39" s="668" t="s">
        <v>50</v>
      </c>
      <c r="C39" s="668"/>
      <c r="D39" s="668"/>
      <c r="E39" s="668"/>
      <c r="F39" s="668"/>
      <c r="G39" s="668"/>
      <c r="H39" s="668"/>
      <c r="I39" s="668"/>
      <c r="J39" s="668"/>
      <c r="K39" s="668"/>
      <c r="L39" s="668"/>
      <c r="M39" s="668"/>
      <c r="N39" s="668"/>
      <c r="O39" s="668"/>
      <c r="P39" s="668"/>
      <c r="Q39" s="668"/>
      <c r="R39" s="668"/>
      <c r="S39" s="668"/>
      <c r="T39" s="120"/>
      <c r="U39" s="120"/>
      <c r="V39" s="120"/>
      <c r="W39" s="120"/>
      <c r="X39" s="120"/>
      <c r="Y39" s="120"/>
      <c r="Z39" s="120"/>
      <c r="AA39" s="120"/>
      <c r="AB39" s="120"/>
      <c r="AC39" s="120"/>
      <c r="AD39" s="120"/>
      <c r="AE39" s="120"/>
      <c r="AF39" s="120"/>
      <c r="AG39" s="120"/>
      <c r="AH39" s="120"/>
      <c r="AI39" s="120"/>
    </row>
    <row r="40" spans="1:35" x14ac:dyDescent="0.25">
      <c r="A40" s="120"/>
      <c r="B40" s="668" t="s">
        <v>51</v>
      </c>
      <c r="C40" s="668"/>
      <c r="D40" s="668"/>
      <c r="E40" s="668"/>
      <c r="F40" s="668"/>
      <c r="G40" s="668"/>
      <c r="H40" s="668"/>
      <c r="I40" s="668"/>
      <c r="J40" s="668"/>
      <c r="K40" s="668"/>
      <c r="L40" s="668"/>
      <c r="M40" s="668"/>
      <c r="N40" s="668"/>
      <c r="O40" s="668"/>
      <c r="P40" s="668"/>
      <c r="Q40" s="668"/>
      <c r="R40" s="668"/>
      <c r="S40" s="668"/>
      <c r="T40" s="120"/>
      <c r="U40" s="120"/>
      <c r="V40" s="120"/>
      <c r="W40" s="120"/>
      <c r="X40" s="120"/>
      <c r="Y40" s="120"/>
      <c r="Z40" s="120"/>
      <c r="AA40" s="120"/>
      <c r="AB40" s="120"/>
      <c r="AC40" s="120"/>
      <c r="AD40" s="120"/>
      <c r="AE40" s="120"/>
      <c r="AF40" s="120"/>
      <c r="AG40" s="120"/>
      <c r="AH40" s="120"/>
      <c r="AI40" s="120"/>
    </row>
    <row r="41" spans="1:35" ht="93.75" customHeight="1" x14ac:dyDescent="0.25">
      <c r="A41" s="120"/>
      <c r="B41" s="668" t="s">
        <v>52</v>
      </c>
      <c r="C41" s="668"/>
      <c r="D41" s="668"/>
      <c r="E41" s="668"/>
      <c r="F41" s="668"/>
      <c r="G41" s="668"/>
      <c r="H41" s="668"/>
      <c r="I41" s="668"/>
      <c r="J41" s="668"/>
      <c r="K41" s="668"/>
      <c r="L41" s="668"/>
      <c r="M41" s="668"/>
      <c r="N41" s="668"/>
      <c r="O41" s="668"/>
      <c r="P41" s="668"/>
      <c r="Q41" s="668"/>
      <c r="R41" s="668"/>
      <c r="S41" s="668"/>
      <c r="T41" s="120"/>
      <c r="U41" s="120"/>
      <c r="V41" s="120"/>
      <c r="W41" s="120"/>
      <c r="X41" s="120"/>
      <c r="Y41" s="120"/>
      <c r="Z41" s="120"/>
      <c r="AA41" s="120"/>
      <c r="AB41" s="120"/>
      <c r="AC41" s="120"/>
      <c r="AD41" s="120"/>
      <c r="AE41" s="120"/>
      <c r="AF41" s="120"/>
      <c r="AG41" s="120"/>
      <c r="AH41" s="120"/>
      <c r="AI41" s="120"/>
    </row>
    <row r="42" spans="1:35" x14ac:dyDescent="0.25">
      <c r="A42" s="120"/>
      <c r="B42" s="52"/>
      <c r="C42" s="115"/>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row>
    <row r="43" spans="1:35" x14ac:dyDescent="0.25">
      <c r="A43" s="120"/>
      <c r="B43" s="52"/>
      <c r="C43" s="115"/>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row>
  </sheetData>
  <mergeCells count="63">
    <mergeCell ref="B38:S38"/>
    <mergeCell ref="B39:S39"/>
    <mergeCell ref="B40:S40"/>
    <mergeCell ref="B41:S41"/>
    <mergeCell ref="A32:A33"/>
    <mergeCell ref="B32:B33"/>
    <mergeCell ref="B35:S35"/>
    <mergeCell ref="B36:S36"/>
    <mergeCell ref="B37:S37"/>
    <mergeCell ref="A28:A29"/>
    <mergeCell ref="B28:B29"/>
    <mergeCell ref="A30:A31"/>
    <mergeCell ref="B30:B31"/>
    <mergeCell ref="AB24:AC25"/>
    <mergeCell ref="A26:A27"/>
    <mergeCell ref="B26:B27"/>
    <mergeCell ref="AB26:AC27"/>
    <mergeCell ref="A24:A25"/>
    <mergeCell ref="B24:B25"/>
    <mergeCell ref="AB32:AC33"/>
    <mergeCell ref="AB28:AC29"/>
    <mergeCell ref="AB30:AC31"/>
    <mergeCell ref="P21:S21"/>
    <mergeCell ref="T21:W21"/>
    <mergeCell ref="X21:AA21"/>
    <mergeCell ref="B12:B13"/>
    <mergeCell ref="AB12:AC12"/>
    <mergeCell ref="AB13:AC13"/>
    <mergeCell ref="B23:AC23"/>
    <mergeCell ref="A16:A17"/>
    <mergeCell ref="B16:B17"/>
    <mergeCell ref="AB16:AC16"/>
    <mergeCell ref="AB17:AC17"/>
    <mergeCell ref="A18:AC19"/>
    <mergeCell ref="A20:A22"/>
    <mergeCell ref="B20:C22"/>
    <mergeCell ref="D20:G21"/>
    <mergeCell ref="H20:AA20"/>
    <mergeCell ref="AB20:AC22"/>
    <mergeCell ref="H21:K21"/>
    <mergeCell ref="L21:O21"/>
    <mergeCell ref="A14:A15"/>
    <mergeCell ref="B14:B15"/>
    <mergeCell ref="AB14:AC14"/>
    <mergeCell ref="AB15:AC15"/>
    <mergeCell ref="A8:AC8"/>
    <mergeCell ref="A9:A11"/>
    <mergeCell ref="B9:C11"/>
    <mergeCell ref="D9:G10"/>
    <mergeCell ref="H9:AA9"/>
    <mergeCell ref="AB9:AC11"/>
    <mergeCell ref="H10:K10"/>
    <mergeCell ref="L10:O10"/>
    <mergeCell ref="P10:S10"/>
    <mergeCell ref="T10:W10"/>
    <mergeCell ref="X10:AA10"/>
    <mergeCell ref="A12:A13"/>
    <mergeCell ref="A6:AC6"/>
    <mergeCell ref="V1:AC1"/>
    <mergeCell ref="A2:F2"/>
    <mergeCell ref="G2:S2"/>
    <mergeCell ref="L4:V4"/>
    <mergeCell ref="W4:AA4"/>
  </mergeCells>
  <pageMargins left="0.7" right="0.7" top="0.75" bottom="0.75" header="0.3" footer="0.3"/>
  <pageSetup paperSize="9" scale="2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view="pageBreakPreview" zoomScale="60" zoomScaleNormal="100" workbookViewId="0">
      <selection activeCell="AB12" sqref="AB12:AC12"/>
    </sheetView>
  </sheetViews>
  <sheetFormatPr defaultRowHeight="15" x14ac:dyDescent="0.25"/>
  <cols>
    <col min="2" max="2" width="20.140625" customWidth="1"/>
    <col min="28" max="28" width="17.28515625" customWidth="1"/>
    <col min="29" max="29" width="27.140625" customWidth="1"/>
  </cols>
  <sheetData>
    <row r="1" spans="1:29" ht="19.5" x14ac:dyDescent="0.3">
      <c r="A1" s="698" t="s">
        <v>1</v>
      </c>
      <c r="B1" s="698"/>
      <c r="C1" s="698"/>
      <c r="D1" s="698"/>
      <c r="E1" s="698"/>
      <c r="F1" s="698"/>
      <c r="G1" s="710" t="s">
        <v>794</v>
      </c>
      <c r="H1" s="699"/>
      <c r="I1" s="699"/>
      <c r="J1" s="699"/>
      <c r="K1" s="699"/>
      <c r="L1" s="699"/>
      <c r="M1" s="699"/>
      <c r="N1" s="699"/>
      <c r="O1" s="699"/>
      <c r="P1" s="699"/>
      <c r="Q1" s="699"/>
      <c r="R1" s="699"/>
      <c r="S1" s="699"/>
      <c r="T1" s="123"/>
      <c r="U1" s="123"/>
      <c r="V1" s="123"/>
      <c r="W1" s="123"/>
      <c r="X1" s="123"/>
      <c r="Y1" s="123"/>
      <c r="Z1" s="123"/>
      <c r="AA1" s="123"/>
      <c r="AB1" s="123"/>
      <c r="AC1" s="123"/>
    </row>
    <row r="2" spans="1:29" ht="18.75" x14ac:dyDescent="0.3">
      <c r="A2" s="601"/>
      <c r="B2" s="601"/>
      <c r="C2" s="601"/>
      <c r="D2" s="601"/>
      <c r="E2" s="601"/>
      <c r="F2" s="601"/>
      <c r="G2" s="129"/>
      <c r="H2" s="129"/>
      <c r="I2" s="129"/>
      <c r="J2" s="129"/>
      <c r="K2" s="129"/>
      <c r="L2" s="129"/>
      <c r="M2" s="129"/>
      <c r="N2" s="129"/>
      <c r="O2" s="129"/>
      <c r="P2" s="129"/>
      <c r="Q2" s="129"/>
      <c r="R2" s="129"/>
      <c r="S2" s="129"/>
      <c r="T2" s="123"/>
      <c r="U2" s="123"/>
      <c r="V2" s="123"/>
      <c r="W2" s="123"/>
      <c r="X2" s="123"/>
      <c r="Y2" s="123"/>
      <c r="Z2" s="123"/>
      <c r="AA2" s="123"/>
      <c r="AB2" s="123"/>
      <c r="AC2" s="123"/>
    </row>
    <row r="3" spans="1:29" ht="15.75" x14ac:dyDescent="0.25">
      <c r="A3" s="120"/>
      <c r="B3" s="120"/>
      <c r="C3" s="120"/>
      <c r="D3" s="120"/>
      <c r="E3" s="120"/>
      <c r="F3" s="120"/>
      <c r="G3" s="120"/>
      <c r="H3" s="120"/>
      <c r="I3" s="120"/>
      <c r="J3" s="120"/>
      <c r="K3" s="120"/>
      <c r="L3" s="700" t="s">
        <v>3</v>
      </c>
      <c r="M3" s="700"/>
      <c r="N3" s="700"/>
      <c r="O3" s="700"/>
      <c r="P3" s="700"/>
      <c r="Q3" s="700"/>
      <c r="R3" s="700"/>
      <c r="S3" s="700"/>
      <c r="T3" s="700"/>
      <c r="U3" s="700"/>
      <c r="V3" s="700"/>
      <c r="W3" s="130"/>
      <c r="X3" s="130"/>
      <c r="Y3" s="130"/>
      <c r="Z3" s="130"/>
      <c r="AA3" s="130"/>
      <c r="AB3" s="120"/>
      <c r="AC3" s="120"/>
    </row>
    <row r="4" spans="1:29" ht="18.75" x14ac:dyDescent="0.3">
      <c r="A4" s="601"/>
      <c r="B4" s="601"/>
      <c r="C4" s="601"/>
      <c r="D4" s="601"/>
      <c r="E4" s="601"/>
      <c r="F4" s="601"/>
      <c r="G4" s="129"/>
      <c r="H4" s="129"/>
      <c r="I4" s="129"/>
      <c r="J4" s="129"/>
      <c r="K4" s="129"/>
      <c r="L4" s="129"/>
      <c r="M4" s="129"/>
      <c r="N4" s="129"/>
      <c r="O4" s="129"/>
      <c r="P4" s="129"/>
      <c r="Q4" s="129"/>
      <c r="R4" s="129"/>
      <c r="S4" s="129"/>
      <c r="T4" s="123"/>
      <c r="U4" s="123"/>
      <c r="V4" s="123"/>
      <c r="W4" s="123"/>
      <c r="X4" s="123"/>
      <c r="Y4" s="123"/>
      <c r="Z4" s="123"/>
      <c r="AA4" s="123"/>
      <c r="AB4" s="123"/>
      <c r="AC4" s="123"/>
    </row>
    <row r="5" spans="1:29" ht="18.75" x14ac:dyDescent="0.25">
      <c r="A5" s="696" t="s">
        <v>4</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row>
    <row r="6" spans="1:29" ht="18.75" x14ac:dyDescent="0.3">
      <c r="A6" s="601"/>
      <c r="B6" s="601"/>
      <c r="C6" s="601"/>
      <c r="D6" s="601"/>
      <c r="E6" s="601"/>
      <c r="F6" s="601"/>
      <c r="G6" s="129"/>
      <c r="H6" s="129"/>
      <c r="I6" s="129"/>
      <c r="J6" s="129"/>
      <c r="K6" s="129"/>
      <c r="L6" s="129"/>
      <c r="M6" s="129"/>
      <c r="N6" s="129"/>
      <c r="O6" s="129"/>
      <c r="P6" s="129"/>
      <c r="Q6" s="129"/>
      <c r="R6" s="129"/>
      <c r="S6" s="129"/>
      <c r="T6" s="123"/>
      <c r="U6" s="123"/>
      <c r="V6" s="123"/>
      <c r="W6" s="123"/>
      <c r="X6" s="123"/>
      <c r="Y6" s="123"/>
      <c r="Z6" s="123"/>
      <c r="AA6" s="123"/>
      <c r="AB6" s="123"/>
      <c r="AC6" s="123"/>
    </row>
    <row r="7" spans="1:29" ht="15.75" x14ac:dyDescent="0.25">
      <c r="A7" s="707" t="s">
        <v>5</v>
      </c>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row>
    <row r="8" spans="1:29" ht="19.5" customHeight="1" x14ac:dyDescent="0.25">
      <c r="A8" s="676" t="s">
        <v>6</v>
      </c>
      <c r="B8" s="679" t="s">
        <v>7</v>
      </c>
      <c r="C8" s="680"/>
      <c r="D8" s="685" t="s">
        <v>8</v>
      </c>
      <c r="E8" s="686"/>
      <c r="F8" s="686"/>
      <c r="G8" s="687"/>
      <c r="H8" s="673" t="s">
        <v>9</v>
      </c>
      <c r="I8" s="673"/>
      <c r="J8" s="673"/>
      <c r="K8" s="673"/>
      <c r="L8" s="673"/>
      <c r="M8" s="673"/>
      <c r="N8" s="673"/>
      <c r="O8" s="673"/>
      <c r="P8" s="673"/>
      <c r="Q8" s="673"/>
      <c r="R8" s="673"/>
      <c r="S8" s="673"/>
      <c r="T8" s="673"/>
      <c r="U8" s="673"/>
      <c r="V8" s="673"/>
      <c r="W8" s="673"/>
      <c r="X8" s="673"/>
      <c r="Y8" s="673"/>
      <c r="Z8" s="673"/>
      <c r="AA8" s="673"/>
      <c r="AB8" s="691" t="s">
        <v>10</v>
      </c>
      <c r="AC8" s="691"/>
    </row>
    <row r="9" spans="1:29" ht="33.75" customHeight="1" x14ac:dyDescent="0.25">
      <c r="A9" s="677"/>
      <c r="B9" s="681"/>
      <c r="C9" s="682"/>
      <c r="D9" s="688"/>
      <c r="E9" s="689"/>
      <c r="F9" s="689"/>
      <c r="G9" s="690"/>
      <c r="H9" s="673" t="s">
        <v>11</v>
      </c>
      <c r="I9" s="673"/>
      <c r="J9" s="673"/>
      <c r="K9" s="673"/>
      <c r="L9" s="673" t="s">
        <v>12</v>
      </c>
      <c r="M9" s="673"/>
      <c r="N9" s="673"/>
      <c r="O9" s="673"/>
      <c r="P9" s="673" t="s">
        <v>13</v>
      </c>
      <c r="Q9" s="673"/>
      <c r="R9" s="673"/>
      <c r="S9" s="673"/>
      <c r="T9" s="673" t="s">
        <v>14</v>
      </c>
      <c r="U9" s="673"/>
      <c r="V9" s="673"/>
      <c r="W9" s="673"/>
      <c r="X9" s="673" t="s">
        <v>15</v>
      </c>
      <c r="Y9" s="673"/>
      <c r="Z9" s="673"/>
      <c r="AA9" s="673"/>
      <c r="AB9" s="691"/>
      <c r="AC9" s="691"/>
    </row>
    <row r="10" spans="1:29" ht="62.25" x14ac:dyDescent="0.25">
      <c r="A10" s="678"/>
      <c r="B10" s="683"/>
      <c r="C10" s="684"/>
      <c r="D10" s="603" t="s">
        <v>16</v>
      </c>
      <c r="E10" s="603" t="s">
        <v>17</v>
      </c>
      <c r="F10" s="603" t="s">
        <v>18</v>
      </c>
      <c r="G10" s="603" t="s">
        <v>19</v>
      </c>
      <c r="H10" s="603" t="s">
        <v>16</v>
      </c>
      <c r="I10" s="603" t="s">
        <v>17</v>
      </c>
      <c r="J10" s="603" t="s">
        <v>20</v>
      </c>
      <c r="K10" s="603" t="s">
        <v>21</v>
      </c>
      <c r="L10" s="603" t="s">
        <v>16</v>
      </c>
      <c r="M10" s="603" t="s">
        <v>17</v>
      </c>
      <c r="N10" s="603" t="s">
        <v>20</v>
      </c>
      <c r="O10" s="603" t="s">
        <v>21</v>
      </c>
      <c r="P10" s="603" t="s">
        <v>16</v>
      </c>
      <c r="Q10" s="603" t="s">
        <v>17</v>
      </c>
      <c r="R10" s="603" t="s">
        <v>20</v>
      </c>
      <c r="S10" s="603" t="s">
        <v>21</v>
      </c>
      <c r="T10" s="603" t="s">
        <v>16</v>
      </c>
      <c r="U10" s="603" t="s">
        <v>17</v>
      </c>
      <c r="V10" s="603" t="s">
        <v>20</v>
      </c>
      <c r="W10" s="603" t="s">
        <v>21</v>
      </c>
      <c r="X10" s="603" t="s">
        <v>16</v>
      </c>
      <c r="Y10" s="603" t="s">
        <v>17</v>
      </c>
      <c r="Z10" s="603" t="s">
        <v>20</v>
      </c>
      <c r="AA10" s="603" t="s">
        <v>21</v>
      </c>
      <c r="AB10" s="691"/>
      <c r="AC10" s="691"/>
    </row>
    <row r="11" spans="1:29" x14ac:dyDescent="0.25">
      <c r="A11" s="670" t="s">
        <v>22</v>
      </c>
      <c r="B11" s="703" t="s">
        <v>795</v>
      </c>
      <c r="C11" s="604" t="s">
        <v>24</v>
      </c>
      <c r="D11" s="71">
        <v>30000</v>
      </c>
      <c r="E11" s="71">
        <v>33000</v>
      </c>
      <c r="F11" s="71">
        <v>28000</v>
      </c>
      <c r="G11" s="71">
        <v>35000</v>
      </c>
      <c r="H11" s="71">
        <v>80000</v>
      </c>
      <c r="I11" s="71">
        <v>100000</v>
      </c>
      <c r="J11" s="71">
        <v>68000</v>
      </c>
      <c r="K11" s="71">
        <v>80000</v>
      </c>
      <c r="L11" s="71">
        <v>19343</v>
      </c>
      <c r="M11" s="71">
        <v>19343</v>
      </c>
      <c r="N11" s="71">
        <v>19343</v>
      </c>
      <c r="O11" s="71">
        <v>19343</v>
      </c>
      <c r="P11" s="71">
        <v>19443</v>
      </c>
      <c r="Q11" s="71">
        <v>19443</v>
      </c>
      <c r="R11" s="71">
        <v>19443</v>
      </c>
      <c r="S11" s="71">
        <v>19443</v>
      </c>
      <c r="T11" s="71">
        <v>19543</v>
      </c>
      <c r="U11" s="71">
        <v>19543</v>
      </c>
      <c r="V11" s="71">
        <v>19543</v>
      </c>
      <c r="W11" s="71">
        <v>19543</v>
      </c>
      <c r="X11" s="71">
        <v>19643</v>
      </c>
      <c r="Y11" s="71">
        <v>19643</v>
      </c>
      <c r="Z11" s="71">
        <v>19643</v>
      </c>
      <c r="AA11" s="71">
        <v>19643</v>
      </c>
      <c r="AB11" s="669"/>
      <c r="AC11" s="669"/>
    </row>
    <row r="12" spans="1:29" ht="120.75" customHeight="1" x14ac:dyDescent="0.25">
      <c r="A12" s="671"/>
      <c r="B12" s="694"/>
      <c r="C12" s="607" t="s">
        <v>25</v>
      </c>
      <c r="D12" s="608">
        <v>30000</v>
      </c>
      <c r="E12" s="608">
        <v>33000</v>
      </c>
      <c r="F12" s="608">
        <v>28000</v>
      </c>
      <c r="G12" s="608">
        <v>35000</v>
      </c>
      <c r="H12" s="608">
        <v>19243</v>
      </c>
      <c r="I12" s="608">
        <v>19243</v>
      </c>
      <c r="J12" s="608">
        <v>19243</v>
      </c>
      <c r="K12" s="608">
        <v>19243</v>
      </c>
      <c r="L12" s="608">
        <v>31428</v>
      </c>
      <c r="M12" s="608">
        <v>31428</v>
      </c>
      <c r="N12" s="608">
        <v>31428</v>
      </c>
      <c r="O12" s="608">
        <v>31428</v>
      </c>
      <c r="P12" s="609"/>
      <c r="Q12" s="609"/>
      <c r="R12" s="609"/>
      <c r="S12" s="609"/>
      <c r="T12" s="609"/>
      <c r="U12" s="609"/>
      <c r="V12" s="609"/>
      <c r="W12" s="609"/>
      <c r="X12" s="609"/>
      <c r="Y12" s="609"/>
      <c r="Z12" s="609"/>
      <c r="AA12" s="609"/>
      <c r="AB12" s="708" t="s">
        <v>796</v>
      </c>
      <c r="AC12" s="709"/>
    </row>
    <row r="13" spans="1:29" x14ac:dyDescent="0.25">
      <c r="A13" s="674" t="s">
        <v>30</v>
      </c>
      <c r="B13" s="674"/>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row>
    <row r="14" spans="1:29" x14ac:dyDescent="0.25">
      <c r="A14" s="675"/>
      <c r="B14" s="675"/>
      <c r="C14" s="675"/>
      <c r="D14" s="675"/>
      <c r="E14" s="675"/>
      <c r="F14" s="675"/>
      <c r="G14" s="675"/>
      <c r="H14" s="675"/>
      <c r="I14" s="675"/>
      <c r="J14" s="675"/>
      <c r="K14" s="675"/>
      <c r="L14" s="675"/>
      <c r="M14" s="675"/>
      <c r="N14" s="675"/>
      <c r="O14" s="675"/>
      <c r="P14" s="675"/>
      <c r="Q14" s="675"/>
      <c r="R14" s="675"/>
      <c r="S14" s="675"/>
      <c r="T14" s="675"/>
      <c r="U14" s="675"/>
      <c r="V14" s="675"/>
      <c r="W14" s="675"/>
      <c r="X14" s="675"/>
      <c r="Y14" s="675"/>
      <c r="Z14" s="675"/>
      <c r="AA14" s="675"/>
      <c r="AB14" s="675"/>
      <c r="AC14" s="675"/>
    </row>
    <row r="15" spans="1:29" x14ac:dyDescent="0.25">
      <c r="A15" s="676" t="s">
        <v>6</v>
      </c>
      <c r="B15" s="679" t="s">
        <v>31</v>
      </c>
      <c r="C15" s="680"/>
      <c r="D15" s="685" t="s">
        <v>32</v>
      </c>
      <c r="E15" s="686"/>
      <c r="F15" s="686"/>
      <c r="G15" s="687"/>
      <c r="H15" s="673" t="s">
        <v>33</v>
      </c>
      <c r="I15" s="673"/>
      <c r="J15" s="673"/>
      <c r="K15" s="673"/>
      <c r="L15" s="673"/>
      <c r="M15" s="673"/>
      <c r="N15" s="673"/>
      <c r="O15" s="673"/>
      <c r="P15" s="673"/>
      <c r="Q15" s="673"/>
      <c r="R15" s="673"/>
      <c r="S15" s="673"/>
      <c r="T15" s="673"/>
      <c r="U15" s="673"/>
      <c r="V15" s="673"/>
      <c r="W15" s="673"/>
      <c r="X15" s="673"/>
      <c r="Y15" s="673"/>
      <c r="Z15" s="673"/>
      <c r="AA15" s="673"/>
      <c r="AB15" s="691" t="s">
        <v>10</v>
      </c>
      <c r="AC15" s="691"/>
    </row>
    <row r="16" spans="1:29" x14ac:dyDescent="0.25">
      <c r="A16" s="677"/>
      <c r="B16" s="681"/>
      <c r="C16" s="682"/>
      <c r="D16" s="688"/>
      <c r="E16" s="689"/>
      <c r="F16" s="689"/>
      <c r="G16" s="690"/>
      <c r="H16" s="673" t="s">
        <v>11</v>
      </c>
      <c r="I16" s="673"/>
      <c r="J16" s="673"/>
      <c r="K16" s="673"/>
      <c r="L16" s="673" t="s">
        <v>12</v>
      </c>
      <c r="M16" s="673"/>
      <c r="N16" s="673"/>
      <c r="O16" s="673"/>
      <c r="P16" s="673" t="s">
        <v>13</v>
      </c>
      <c r="Q16" s="673"/>
      <c r="R16" s="673"/>
      <c r="S16" s="673"/>
      <c r="T16" s="673" t="s">
        <v>14</v>
      </c>
      <c r="U16" s="673"/>
      <c r="V16" s="673"/>
      <c r="W16" s="673"/>
      <c r="X16" s="673" t="s">
        <v>15</v>
      </c>
      <c r="Y16" s="673"/>
      <c r="Z16" s="673"/>
      <c r="AA16" s="673"/>
      <c r="AB16" s="691"/>
      <c r="AC16" s="691"/>
    </row>
    <row r="17" spans="1:29" ht="72" x14ac:dyDescent="0.25">
      <c r="A17" s="678"/>
      <c r="B17" s="683"/>
      <c r="C17" s="684"/>
      <c r="D17" s="603" t="s">
        <v>34</v>
      </c>
      <c r="E17" s="603" t="s">
        <v>35</v>
      </c>
      <c r="F17" s="603" t="s">
        <v>36</v>
      </c>
      <c r="G17" s="603" t="s">
        <v>19</v>
      </c>
      <c r="H17" s="603" t="s">
        <v>37</v>
      </c>
      <c r="I17" s="603" t="s">
        <v>35</v>
      </c>
      <c r="J17" s="603" t="s">
        <v>36</v>
      </c>
      <c r="K17" s="603" t="s">
        <v>21</v>
      </c>
      <c r="L17" s="603" t="s">
        <v>37</v>
      </c>
      <c r="M17" s="603" t="s">
        <v>35</v>
      </c>
      <c r="N17" s="603" t="s">
        <v>36</v>
      </c>
      <c r="O17" s="603" t="s">
        <v>21</v>
      </c>
      <c r="P17" s="603" t="s">
        <v>37</v>
      </c>
      <c r="Q17" s="603" t="s">
        <v>35</v>
      </c>
      <c r="R17" s="603" t="s">
        <v>36</v>
      </c>
      <c r="S17" s="603" t="s">
        <v>21</v>
      </c>
      <c r="T17" s="603" t="s">
        <v>37</v>
      </c>
      <c r="U17" s="603" t="s">
        <v>35</v>
      </c>
      <c r="V17" s="603" t="s">
        <v>36</v>
      </c>
      <c r="W17" s="603" t="s">
        <v>21</v>
      </c>
      <c r="X17" s="603" t="s">
        <v>37</v>
      </c>
      <c r="Y17" s="603" t="s">
        <v>35</v>
      </c>
      <c r="Z17" s="603" t="s">
        <v>36</v>
      </c>
      <c r="AA17" s="603" t="s">
        <v>21</v>
      </c>
      <c r="AB17" s="691"/>
      <c r="AC17" s="691"/>
    </row>
    <row r="18" spans="1:29" x14ac:dyDescent="0.25">
      <c r="A18" s="670" t="s">
        <v>22</v>
      </c>
      <c r="B18" s="670" t="s">
        <v>797</v>
      </c>
      <c r="C18" s="602" t="s">
        <v>24</v>
      </c>
      <c r="D18" s="9"/>
      <c r="E18" s="9"/>
      <c r="F18" s="9"/>
      <c r="G18" s="9"/>
      <c r="H18" s="9"/>
      <c r="I18" s="9"/>
      <c r="J18" s="9"/>
      <c r="K18" s="9"/>
      <c r="L18" s="9"/>
      <c r="M18" s="9"/>
      <c r="N18" s="9"/>
      <c r="O18" s="9"/>
      <c r="P18" s="9"/>
      <c r="Q18" s="9"/>
      <c r="R18" s="9"/>
      <c r="S18" s="9"/>
      <c r="T18" s="9"/>
      <c r="U18" s="9"/>
      <c r="V18" s="9"/>
      <c r="W18" s="9"/>
      <c r="X18" s="9"/>
      <c r="Y18" s="9"/>
      <c r="Z18" s="25"/>
      <c r="AA18" s="25"/>
      <c r="AB18" s="669"/>
      <c r="AC18" s="669"/>
    </row>
    <row r="19" spans="1:29" ht="25.5" x14ac:dyDescent="0.25">
      <c r="A19" s="671"/>
      <c r="B19" s="671"/>
      <c r="C19" s="602" t="s">
        <v>25</v>
      </c>
      <c r="D19" s="9"/>
      <c r="E19" s="9"/>
      <c r="F19" s="9"/>
      <c r="G19" s="9"/>
      <c r="H19" s="9"/>
      <c r="I19" s="9"/>
      <c r="J19" s="9"/>
      <c r="K19" s="9"/>
      <c r="L19" s="9"/>
      <c r="M19" s="9"/>
      <c r="N19" s="9"/>
      <c r="O19" s="9"/>
      <c r="P19" s="9"/>
      <c r="Q19" s="9"/>
      <c r="R19" s="9"/>
      <c r="S19" s="9"/>
      <c r="T19" s="9"/>
      <c r="U19" s="9"/>
      <c r="V19" s="9"/>
      <c r="W19" s="9"/>
      <c r="X19" s="9"/>
      <c r="Y19" s="9"/>
      <c r="Z19" s="25"/>
      <c r="AA19" s="25"/>
      <c r="AB19" s="669"/>
      <c r="AC19" s="669"/>
    </row>
    <row r="20" spans="1:29" x14ac:dyDescent="0.25">
      <c r="A20" s="670" t="s">
        <v>39</v>
      </c>
      <c r="B20" s="670" t="s">
        <v>798</v>
      </c>
      <c r="C20" s="602" t="s">
        <v>24</v>
      </c>
      <c r="D20" s="604"/>
      <c r="E20" s="604"/>
      <c r="F20" s="604"/>
      <c r="G20" s="604"/>
      <c r="H20" s="604"/>
      <c r="I20" s="604"/>
      <c r="J20" s="604"/>
      <c r="K20" s="604"/>
      <c r="L20" s="604">
        <v>0</v>
      </c>
      <c r="M20" s="604">
        <v>0</v>
      </c>
      <c r="N20" s="604">
        <v>50</v>
      </c>
      <c r="O20" s="604">
        <v>4515</v>
      </c>
      <c r="P20" s="604">
        <v>0</v>
      </c>
      <c r="Q20" s="604">
        <v>0</v>
      </c>
      <c r="R20" s="604">
        <v>50</v>
      </c>
      <c r="S20" s="604">
        <v>4565</v>
      </c>
      <c r="T20" s="604">
        <v>0</v>
      </c>
      <c r="U20" s="604">
        <v>0</v>
      </c>
      <c r="V20" s="604">
        <v>50</v>
      </c>
      <c r="W20" s="604">
        <v>4615</v>
      </c>
      <c r="X20" s="604">
        <v>0</v>
      </c>
      <c r="Y20" s="604">
        <v>0</v>
      </c>
      <c r="Z20" s="604">
        <v>50</v>
      </c>
      <c r="AA20" s="604">
        <v>4665</v>
      </c>
      <c r="AB20" s="669"/>
      <c r="AC20" s="669"/>
    </row>
    <row r="21" spans="1:29" ht="25.5" x14ac:dyDescent="0.25">
      <c r="A21" s="671"/>
      <c r="B21" s="671"/>
      <c r="C21" s="602" t="s">
        <v>25</v>
      </c>
      <c r="D21" s="610"/>
      <c r="E21" s="610"/>
      <c r="F21" s="610"/>
      <c r="G21" s="610"/>
      <c r="H21" s="610">
        <v>0</v>
      </c>
      <c r="I21" s="610">
        <v>0</v>
      </c>
      <c r="J21" s="610">
        <v>2455</v>
      </c>
      <c r="K21" s="610">
        <v>4465</v>
      </c>
      <c r="L21" s="610">
        <v>0</v>
      </c>
      <c r="M21" s="610">
        <v>0</v>
      </c>
      <c r="N21" s="610">
        <f>O21-K21</f>
        <v>397</v>
      </c>
      <c r="O21" s="610">
        <v>4862</v>
      </c>
      <c r="P21" s="610"/>
      <c r="Q21" s="610"/>
      <c r="R21" s="610"/>
      <c r="S21" s="610"/>
      <c r="T21" s="610"/>
      <c r="U21" s="610"/>
      <c r="V21" s="610"/>
      <c r="W21" s="610"/>
      <c r="X21" s="610"/>
      <c r="Y21" s="610"/>
      <c r="Z21" s="610"/>
      <c r="AA21" s="610"/>
      <c r="AB21" s="669"/>
      <c r="AC21" s="669"/>
    </row>
    <row r="22" spans="1:29" ht="25.5" x14ac:dyDescent="0.25">
      <c r="A22" s="121"/>
      <c r="B22" s="121" t="s">
        <v>43</v>
      </c>
      <c r="C22" s="121"/>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row>
    <row r="23" spans="1:29" x14ac:dyDescent="0.25">
      <c r="A23" s="124" t="s">
        <v>44</v>
      </c>
      <c r="B23" s="668" t="s">
        <v>45</v>
      </c>
      <c r="C23" s="668"/>
      <c r="D23" s="668"/>
      <c r="E23" s="668"/>
      <c r="F23" s="668"/>
      <c r="G23" s="668"/>
      <c r="H23" s="668"/>
      <c r="I23" s="668"/>
      <c r="J23" s="668"/>
      <c r="K23" s="668"/>
      <c r="L23" s="668"/>
      <c r="M23" s="668"/>
      <c r="N23" s="668"/>
      <c r="O23" s="668"/>
      <c r="P23" s="668"/>
      <c r="Q23" s="668"/>
      <c r="R23" s="668"/>
      <c r="S23" s="668"/>
      <c r="T23" s="120"/>
      <c r="U23" s="120"/>
      <c r="V23" s="120"/>
      <c r="W23" s="120"/>
      <c r="X23" s="120"/>
      <c r="Y23" s="120"/>
      <c r="Z23" s="120"/>
      <c r="AA23" s="120"/>
      <c r="AB23" s="120"/>
      <c r="AC23" s="120"/>
    </row>
    <row r="24" spans="1:29" x14ac:dyDescent="0.25">
      <c r="A24" s="124" t="s">
        <v>46</v>
      </c>
      <c r="B24" s="668" t="s">
        <v>47</v>
      </c>
      <c r="C24" s="668"/>
      <c r="D24" s="668"/>
      <c r="E24" s="668"/>
      <c r="F24" s="668"/>
      <c r="G24" s="668"/>
      <c r="H24" s="668"/>
      <c r="I24" s="668"/>
      <c r="J24" s="668"/>
      <c r="K24" s="668"/>
      <c r="L24" s="668"/>
      <c r="M24" s="668"/>
      <c r="N24" s="668"/>
      <c r="O24" s="668"/>
      <c r="P24" s="668"/>
      <c r="Q24" s="668"/>
      <c r="R24" s="668"/>
      <c r="S24" s="668"/>
      <c r="T24" s="120"/>
      <c r="U24" s="120"/>
      <c r="V24" s="120"/>
      <c r="W24" s="120"/>
      <c r="X24" s="120"/>
      <c r="Y24" s="120"/>
      <c r="Z24" s="120"/>
      <c r="AA24" s="120"/>
      <c r="AB24" s="120"/>
      <c r="AC24" s="120"/>
    </row>
    <row r="25" spans="1:29" x14ac:dyDescent="0.25">
      <c r="A25" s="120"/>
      <c r="B25" s="668" t="s">
        <v>48</v>
      </c>
      <c r="C25" s="668"/>
      <c r="D25" s="668"/>
      <c r="E25" s="668"/>
      <c r="F25" s="668"/>
      <c r="G25" s="668"/>
      <c r="H25" s="668"/>
      <c r="I25" s="668"/>
      <c r="J25" s="668"/>
      <c r="K25" s="668"/>
      <c r="L25" s="668"/>
      <c r="M25" s="668"/>
      <c r="N25" s="668"/>
      <c r="O25" s="668"/>
      <c r="P25" s="668"/>
      <c r="Q25" s="668"/>
      <c r="R25" s="668"/>
      <c r="S25" s="668"/>
      <c r="T25" s="120"/>
      <c r="U25" s="120"/>
      <c r="V25" s="120"/>
      <c r="W25" s="120"/>
      <c r="X25" s="120"/>
      <c r="Y25" s="120"/>
      <c r="Z25" s="120"/>
      <c r="AA25" s="120"/>
      <c r="AB25" s="120"/>
      <c r="AC25" s="120"/>
    </row>
    <row r="26" spans="1:29" x14ac:dyDescent="0.25">
      <c r="A26" s="120"/>
      <c r="B26" s="668" t="s">
        <v>49</v>
      </c>
      <c r="C26" s="668"/>
      <c r="D26" s="668"/>
      <c r="E26" s="668"/>
      <c r="F26" s="668"/>
      <c r="G26" s="668"/>
      <c r="H26" s="668"/>
      <c r="I26" s="668"/>
      <c r="J26" s="668"/>
      <c r="K26" s="668"/>
      <c r="L26" s="668"/>
      <c r="M26" s="668"/>
      <c r="N26" s="668"/>
      <c r="O26" s="668"/>
      <c r="P26" s="668"/>
      <c r="Q26" s="668"/>
      <c r="R26" s="668"/>
      <c r="S26" s="668"/>
      <c r="T26" s="120"/>
      <c r="U26" s="120"/>
      <c r="V26" s="120"/>
      <c r="W26" s="120"/>
      <c r="X26" s="120"/>
      <c r="Y26" s="120"/>
      <c r="Z26" s="120"/>
      <c r="AA26" s="120"/>
      <c r="AB26" s="120"/>
      <c r="AC26" s="120"/>
    </row>
    <row r="27" spans="1:29" x14ac:dyDescent="0.25">
      <c r="A27" s="120"/>
      <c r="B27" s="668" t="s">
        <v>50</v>
      </c>
      <c r="C27" s="668"/>
      <c r="D27" s="668"/>
      <c r="E27" s="668"/>
      <c r="F27" s="668"/>
      <c r="G27" s="668"/>
      <c r="H27" s="668"/>
      <c r="I27" s="668"/>
      <c r="J27" s="668"/>
      <c r="K27" s="668"/>
      <c r="L27" s="668"/>
      <c r="M27" s="668"/>
      <c r="N27" s="668"/>
      <c r="O27" s="668"/>
      <c r="P27" s="668"/>
      <c r="Q27" s="668"/>
      <c r="R27" s="668"/>
      <c r="S27" s="668"/>
      <c r="T27" s="120"/>
      <c r="U27" s="120"/>
      <c r="V27" s="120"/>
      <c r="W27" s="120"/>
      <c r="X27" s="120"/>
      <c r="Y27" s="120"/>
      <c r="Z27" s="120"/>
      <c r="AA27" s="120"/>
      <c r="AB27" s="120"/>
      <c r="AC27" s="120"/>
    </row>
    <row r="28" spans="1:29" x14ac:dyDescent="0.25">
      <c r="A28" s="120"/>
      <c r="B28" s="668" t="s">
        <v>51</v>
      </c>
      <c r="C28" s="668"/>
      <c r="D28" s="668"/>
      <c r="E28" s="668"/>
      <c r="F28" s="668"/>
      <c r="G28" s="668"/>
      <c r="H28" s="668"/>
      <c r="I28" s="668"/>
      <c r="J28" s="668"/>
      <c r="K28" s="668"/>
      <c r="L28" s="668"/>
      <c r="M28" s="668"/>
      <c r="N28" s="668"/>
      <c r="O28" s="668"/>
      <c r="P28" s="668"/>
      <c r="Q28" s="668"/>
      <c r="R28" s="668"/>
      <c r="S28" s="668"/>
      <c r="T28" s="120"/>
      <c r="U28" s="120"/>
      <c r="V28" s="120"/>
      <c r="W28" s="120"/>
      <c r="X28" s="120"/>
      <c r="Y28" s="120"/>
      <c r="Z28" s="120"/>
      <c r="AA28" s="120"/>
      <c r="AB28" s="120"/>
      <c r="AC28" s="120"/>
    </row>
    <row r="29" spans="1:29" ht="78.75" customHeight="1" x14ac:dyDescent="0.25">
      <c r="A29" s="120"/>
      <c r="B29" s="668" t="s">
        <v>52</v>
      </c>
      <c r="C29" s="668"/>
      <c r="D29" s="668"/>
      <c r="E29" s="668"/>
      <c r="F29" s="668"/>
      <c r="G29" s="668"/>
      <c r="H29" s="668"/>
      <c r="I29" s="668"/>
      <c r="J29" s="668"/>
      <c r="K29" s="668"/>
      <c r="L29" s="668"/>
      <c r="M29" s="668"/>
      <c r="N29" s="668"/>
      <c r="O29" s="668"/>
      <c r="P29" s="668"/>
      <c r="Q29" s="668"/>
      <c r="R29" s="668"/>
      <c r="S29" s="668"/>
      <c r="T29" s="120"/>
      <c r="U29" s="120"/>
      <c r="V29" s="120"/>
      <c r="W29" s="120"/>
      <c r="X29" s="120"/>
      <c r="Y29" s="120"/>
      <c r="Z29" s="120"/>
      <c r="AA29" s="120"/>
      <c r="AB29" s="120"/>
      <c r="AC29" s="120"/>
    </row>
    <row r="30" spans="1:29" x14ac:dyDescent="0.25">
      <c r="A30" s="120"/>
      <c r="B30" s="115"/>
      <c r="C30" s="115"/>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row>
    <row r="31" spans="1:29" x14ac:dyDescent="0.25">
      <c r="A31" s="120"/>
      <c r="B31" s="115"/>
      <c r="C31" s="115"/>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row>
    <row r="32" spans="1:29" x14ac:dyDescent="0.25">
      <c r="A32" s="120"/>
      <c r="B32" s="115"/>
      <c r="C32" s="115"/>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row>
    <row r="33" spans="1:29" x14ac:dyDescent="0.2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row>
    <row r="34" spans="1:29" x14ac:dyDescent="0.2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row>
  </sheetData>
  <mergeCells count="45">
    <mergeCell ref="A8:A10"/>
    <mergeCell ref="B8:C10"/>
    <mergeCell ref="D8:G9"/>
    <mergeCell ref="H8:AA8"/>
    <mergeCell ref="AB8:AC10"/>
    <mergeCell ref="H9:K9"/>
    <mergeCell ref="L9:O9"/>
    <mergeCell ref="P9:S9"/>
    <mergeCell ref="T9:W9"/>
    <mergeCell ref="X9:AA9"/>
    <mergeCell ref="A1:F1"/>
    <mergeCell ref="G1:S1"/>
    <mergeCell ref="L3:V3"/>
    <mergeCell ref="A5:AC5"/>
    <mergeCell ref="A7:AC7"/>
    <mergeCell ref="A20:A21"/>
    <mergeCell ref="B20:B21"/>
    <mergeCell ref="AB18:AC18"/>
    <mergeCell ref="AB19:AC19"/>
    <mergeCell ref="AB11:AC11"/>
    <mergeCell ref="AB12:AC12"/>
    <mergeCell ref="A13:AC14"/>
    <mergeCell ref="A15:A17"/>
    <mergeCell ref="B15:C17"/>
    <mergeCell ref="D15:G16"/>
    <mergeCell ref="H15:AA15"/>
    <mergeCell ref="AB15:AC17"/>
    <mergeCell ref="H16:K16"/>
    <mergeCell ref="L16:O16"/>
    <mergeCell ref="A11:A12"/>
    <mergeCell ref="B11:B12"/>
    <mergeCell ref="P16:S16"/>
    <mergeCell ref="T16:W16"/>
    <mergeCell ref="X16:AA16"/>
    <mergeCell ref="A18:A19"/>
    <mergeCell ref="B18:B19"/>
    <mergeCell ref="B27:S27"/>
    <mergeCell ref="B28:S28"/>
    <mergeCell ref="B29:S29"/>
    <mergeCell ref="AB20:AC20"/>
    <mergeCell ref="AB21:AC21"/>
    <mergeCell ref="B23:S23"/>
    <mergeCell ref="B25:S25"/>
    <mergeCell ref="B26:S26"/>
    <mergeCell ref="B24:S24"/>
  </mergeCells>
  <pageMargins left="0.7" right="0.7" top="0.75" bottom="0.75" header="0.3" footer="0.3"/>
  <pageSetup paperSize="9" scale="28"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view="pageBreakPreview" zoomScale="60" zoomScaleNormal="100" workbookViewId="0">
      <selection activeCell="A47" sqref="A47:A52"/>
    </sheetView>
  </sheetViews>
  <sheetFormatPr defaultRowHeight="15" x14ac:dyDescent="0.25"/>
  <cols>
    <col min="2" max="2" width="23.7109375" style="435" customWidth="1"/>
    <col min="29" max="29" width="25.28515625" customWidth="1"/>
  </cols>
  <sheetData>
    <row r="1" spans="1:29" x14ac:dyDescent="0.25">
      <c r="A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row>
    <row r="2" spans="1:29" ht="18.75" x14ac:dyDescent="0.3">
      <c r="A2" s="698" t="s">
        <v>1</v>
      </c>
      <c r="B2" s="698"/>
      <c r="C2" s="698"/>
      <c r="D2" s="698"/>
      <c r="E2" s="698"/>
      <c r="F2" s="698"/>
      <c r="G2" s="1195" t="s">
        <v>831</v>
      </c>
      <c r="H2" s="1195"/>
      <c r="I2" s="1195"/>
      <c r="J2" s="1195"/>
      <c r="K2" s="1195"/>
      <c r="L2" s="1195"/>
      <c r="M2" s="1195"/>
      <c r="N2" s="1195"/>
      <c r="O2" s="1195"/>
      <c r="P2" s="1195"/>
      <c r="Q2" s="1195"/>
      <c r="R2" s="1195"/>
      <c r="S2" s="1195"/>
      <c r="T2" s="1195"/>
      <c r="U2" s="1195"/>
      <c r="V2" s="1195"/>
      <c r="W2" s="1195"/>
      <c r="X2" s="123"/>
      <c r="Y2" s="123"/>
      <c r="Z2" s="123"/>
      <c r="AA2" s="123"/>
      <c r="AB2" s="123"/>
      <c r="AC2" s="123"/>
    </row>
    <row r="3" spans="1:29" ht="18.75" x14ac:dyDescent="0.3">
      <c r="A3" s="623"/>
      <c r="B3" s="623"/>
      <c r="C3" s="623"/>
      <c r="D3" s="623"/>
      <c r="E3" s="623"/>
      <c r="F3" s="623"/>
      <c r="G3" s="129"/>
      <c r="H3" s="129"/>
      <c r="I3" s="129"/>
      <c r="J3" s="129"/>
      <c r="K3" s="129"/>
      <c r="L3" s="129"/>
      <c r="M3" s="129"/>
      <c r="N3" s="129"/>
      <c r="O3" s="129"/>
      <c r="P3" s="129"/>
      <c r="Q3" s="129"/>
      <c r="R3" s="129"/>
      <c r="S3" s="129"/>
      <c r="T3" s="123"/>
      <c r="U3" s="123"/>
      <c r="V3" s="123"/>
      <c r="W3" s="123"/>
      <c r="X3" s="123"/>
      <c r="Y3" s="123"/>
      <c r="Z3" s="123"/>
      <c r="AA3" s="123"/>
      <c r="AB3" s="123"/>
      <c r="AC3" s="123"/>
    </row>
    <row r="4" spans="1:29" ht="15.75" x14ac:dyDescent="0.25">
      <c r="A4" s="120"/>
      <c r="C4" s="120"/>
      <c r="D4" s="120"/>
      <c r="E4" s="120"/>
      <c r="F4" s="120"/>
      <c r="G4" s="120"/>
      <c r="H4" s="120"/>
      <c r="I4" s="120"/>
      <c r="J4" s="120"/>
      <c r="K4" s="120"/>
      <c r="L4" s="700" t="s">
        <v>3</v>
      </c>
      <c r="M4" s="700"/>
      <c r="N4" s="700"/>
      <c r="O4" s="700"/>
      <c r="P4" s="700"/>
      <c r="Q4" s="700"/>
      <c r="R4" s="700"/>
      <c r="S4" s="700"/>
      <c r="T4" s="700"/>
      <c r="U4" s="700"/>
      <c r="V4" s="700"/>
      <c r="W4" s="1166" t="s">
        <v>832</v>
      </c>
      <c r="X4" s="1166"/>
      <c r="Y4" s="1166"/>
      <c r="Z4" s="1166"/>
      <c r="AA4" s="1166"/>
      <c r="AB4" s="120"/>
      <c r="AC4" s="120"/>
    </row>
    <row r="5" spans="1:29" ht="18.75" x14ac:dyDescent="0.3">
      <c r="A5" s="623"/>
      <c r="B5" s="623"/>
      <c r="C5" s="623"/>
      <c r="D5" s="623"/>
      <c r="E5" s="623"/>
      <c r="F5" s="623"/>
      <c r="G5" s="129"/>
      <c r="H5" s="129"/>
      <c r="I5" s="129"/>
      <c r="J5" s="129"/>
      <c r="K5" s="129"/>
      <c r="L5" s="129"/>
      <c r="M5" s="129"/>
      <c r="N5" s="129"/>
      <c r="O5" s="129"/>
      <c r="P5" s="129"/>
      <c r="Q5" s="129"/>
      <c r="R5" s="129"/>
      <c r="S5" s="129"/>
      <c r="T5" s="123"/>
      <c r="U5" s="123"/>
      <c r="V5" s="123"/>
      <c r="W5" s="123"/>
      <c r="X5" s="123"/>
      <c r="Y5" s="123"/>
      <c r="Z5" s="123"/>
      <c r="AA5" s="123"/>
      <c r="AB5" s="123"/>
      <c r="AC5" s="123"/>
    </row>
    <row r="6" spans="1:29" ht="18.75" x14ac:dyDescent="0.25">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8.75" x14ac:dyDescent="0.3">
      <c r="A7" s="623"/>
      <c r="B7" s="623"/>
      <c r="C7" s="623"/>
      <c r="D7" s="623"/>
      <c r="E7" s="623"/>
      <c r="F7" s="623"/>
      <c r="G7" s="129"/>
      <c r="H7" s="129"/>
      <c r="I7" s="129"/>
      <c r="J7" s="129"/>
      <c r="K7" s="129"/>
      <c r="L7" s="129"/>
      <c r="M7" s="129"/>
      <c r="N7" s="129"/>
      <c r="O7" s="129"/>
      <c r="P7" s="129"/>
      <c r="Q7" s="129"/>
      <c r="R7" s="129"/>
      <c r="S7" s="129"/>
      <c r="T7" s="123"/>
      <c r="U7" s="123"/>
      <c r="V7" s="123"/>
      <c r="W7" s="123"/>
      <c r="X7" s="123"/>
      <c r="Y7" s="123"/>
      <c r="Z7" s="123"/>
      <c r="AA7" s="123"/>
      <c r="AB7" s="123"/>
      <c r="AC7" s="123"/>
    </row>
    <row r="8" spans="1:29" ht="15.75" x14ac:dyDescent="0.25">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ht="22.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ht="31.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row>
    <row r="11" spans="1:29" ht="62.25" x14ac:dyDescent="0.25">
      <c r="A11" s="678"/>
      <c r="B11" s="683"/>
      <c r="C11" s="684"/>
      <c r="D11" s="626" t="s">
        <v>16</v>
      </c>
      <c r="E11" s="626" t="s">
        <v>17</v>
      </c>
      <c r="F11" s="626" t="s">
        <v>18</v>
      </c>
      <c r="G11" s="626" t="s">
        <v>19</v>
      </c>
      <c r="H11" s="626" t="s">
        <v>16</v>
      </c>
      <c r="I11" s="626" t="s">
        <v>17</v>
      </c>
      <c r="J11" s="626" t="s">
        <v>20</v>
      </c>
      <c r="K11" s="626" t="s">
        <v>21</v>
      </c>
      <c r="L11" s="626" t="s">
        <v>16</v>
      </c>
      <c r="M11" s="626" t="s">
        <v>17</v>
      </c>
      <c r="N11" s="626" t="s">
        <v>20</v>
      </c>
      <c r="O11" s="626" t="s">
        <v>21</v>
      </c>
      <c r="P11" s="626" t="s">
        <v>16</v>
      </c>
      <c r="Q11" s="626" t="s">
        <v>17</v>
      </c>
      <c r="R11" s="626" t="s">
        <v>20</v>
      </c>
      <c r="S11" s="626" t="s">
        <v>21</v>
      </c>
      <c r="T11" s="626" t="s">
        <v>16</v>
      </c>
      <c r="U11" s="626" t="s">
        <v>17</v>
      </c>
      <c r="V11" s="626" t="s">
        <v>20</v>
      </c>
      <c r="W11" s="626" t="s">
        <v>21</v>
      </c>
      <c r="X11" s="626" t="s">
        <v>16</v>
      </c>
      <c r="Y11" s="626" t="s">
        <v>17</v>
      </c>
      <c r="Z11" s="626" t="s">
        <v>20</v>
      </c>
      <c r="AA11" s="626" t="s">
        <v>21</v>
      </c>
      <c r="AB11" s="691"/>
      <c r="AC11" s="691"/>
    </row>
    <row r="12" spans="1:29" x14ac:dyDescent="0.25">
      <c r="A12" s="670" t="s">
        <v>22</v>
      </c>
      <c r="B12" s="703" t="s">
        <v>833</v>
      </c>
      <c r="C12" s="625" t="s">
        <v>24</v>
      </c>
      <c r="D12" s="626">
        <v>0</v>
      </c>
      <c r="E12" s="626">
        <v>800</v>
      </c>
      <c r="F12" s="626">
        <v>0</v>
      </c>
      <c r="G12" s="626">
        <v>800</v>
      </c>
      <c r="H12" s="626">
        <v>800</v>
      </c>
      <c r="I12" s="626">
        <v>800</v>
      </c>
      <c r="J12" s="626">
        <v>800</v>
      </c>
      <c r="K12" s="626">
        <v>800</v>
      </c>
      <c r="L12" s="626">
        <v>820</v>
      </c>
      <c r="M12" s="626">
        <v>820</v>
      </c>
      <c r="N12" s="626">
        <v>820</v>
      </c>
      <c r="O12" s="626">
        <v>820</v>
      </c>
      <c r="P12" s="626">
        <v>830</v>
      </c>
      <c r="Q12" s="626">
        <v>830</v>
      </c>
      <c r="R12" s="626">
        <v>830</v>
      </c>
      <c r="S12" s="626">
        <v>830</v>
      </c>
      <c r="T12" s="626">
        <v>840</v>
      </c>
      <c r="U12" s="626">
        <v>840</v>
      </c>
      <c r="V12" s="626">
        <v>840</v>
      </c>
      <c r="W12" s="626">
        <v>840</v>
      </c>
      <c r="X12" s="626">
        <v>850</v>
      </c>
      <c r="Y12" s="626">
        <v>850</v>
      </c>
      <c r="Z12" s="626">
        <v>850</v>
      </c>
      <c r="AA12" s="626">
        <v>850</v>
      </c>
      <c r="AB12" s="669"/>
      <c r="AC12" s="669"/>
    </row>
    <row r="13" spans="1:29" ht="44.25" customHeight="1" x14ac:dyDescent="0.25">
      <c r="A13" s="671"/>
      <c r="B13" s="694"/>
      <c r="C13" s="625" t="s">
        <v>25</v>
      </c>
      <c r="D13" s="9">
        <v>0</v>
      </c>
      <c r="E13" s="9">
        <v>800</v>
      </c>
      <c r="F13" s="9">
        <v>0</v>
      </c>
      <c r="G13" s="9">
        <v>800</v>
      </c>
      <c r="H13" s="9">
        <v>6503</v>
      </c>
      <c r="I13" s="9">
        <v>6503</v>
      </c>
      <c r="J13" s="9">
        <v>1955</v>
      </c>
      <c r="K13" s="9">
        <v>4345</v>
      </c>
      <c r="L13" s="9">
        <v>5405</v>
      </c>
      <c r="M13" s="9">
        <v>5405</v>
      </c>
      <c r="N13" s="9">
        <v>1901</v>
      </c>
      <c r="O13" s="9">
        <v>4144</v>
      </c>
      <c r="P13" s="9">
        <v>6503</v>
      </c>
      <c r="Q13" s="9">
        <v>6503</v>
      </c>
      <c r="R13" s="9">
        <v>1955</v>
      </c>
      <c r="S13" s="9">
        <v>4345</v>
      </c>
      <c r="T13" s="631">
        <v>9305</v>
      </c>
      <c r="U13" s="631">
        <v>9305</v>
      </c>
      <c r="V13" s="631">
        <v>2011</v>
      </c>
      <c r="W13" s="631">
        <v>4643</v>
      </c>
      <c r="X13" s="9"/>
      <c r="Y13" s="9"/>
      <c r="Z13" s="9"/>
      <c r="AA13" s="9"/>
      <c r="AB13" s="846" t="s">
        <v>834</v>
      </c>
      <c r="AC13" s="846"/>
    </row>
    <row r="14" spans="1:29" x14ac:dyDescent="0.25">
      <c r="A14" s="670" t="s">
        <v>28</v>
      </c>
      <c r="B14" s="703" t="s">
        <v>835</v>
      </c>
      <c r="C14" s="625" t="s">
        <v>24</v>
      </c>
      <c r="D14" s="9">
        <v>0</v>
      </c>
      <c r="E14" s="9">
        <v>250</v>
      </c>
      <c r="F14" s="9">
        <v>0</v>
      </c>
      <c r="G14" s="9">
        <v>250</v>
      </c>
      <c r="H14" s="9">
        <v>250</v>
      </c>
      <c r="I14" s="9">
        <v>250</v>
      </c>
      <c r="J14" s="9">
        <v>250</v>
      </c>
      <c r="K14" s="9">
        <v>250</v>
      </c>
      <c r="L14" s="9">
        <v>260</v>
      </c>
      <c r="M14" s="9">
        <v>260</v>
      </c>
      <c r="N14" s="9">
        <v>260</v>
      </c>
      <c r="O14" s="9">
        <v>260</v>
      </c>
      <c r="P14" s="9">
        <v>270</v>
      </c>
      <c r="Q14" s="9">
        <v>270</v>
      </c>
      <c r="R14" s="9">
        <v>270</v>
      </c>
      <c r="S14" s="9">
        <v>270</v>
      </c>
      <c r="T14" s="9">
        <v>270</v>
      </c>
      <c r="U14" s="9">
        <v>270</v>
      </c>
      <c r="V14" s="9">
        <v>270</v>
      </c>
      <c r="W14" s="9">
        <v>270</v>
      </c>
      <c r="X14" s="9">
        <v>280</v>
      </c>
      <c r="Y14" s="9">
        <v>280</v>
      </c>
      <c r="Z14" s="9">
        <v>280</v>
      </c>
      <c r="AA14" s="9">
        <v>280</v>
      </c>
      <c r="AB14" s="846"/>
      <c r="AC14" s="846"/>
    </row>
    <row r="15" spans="1:29" ht="45" customHeight="1" x14ac:dyDescent="0.25">
      <c r="A15" s="671"/>
      <c r="B15" s="704"/>
      <c r="C15" s="625" t="s">
        <v>25</v>
      </c>
      <c r="D15" s="9"/>
      <c r="E15" s="9"/>
      <c r="F15" s="9"/>
      <c r="G15" s="9"/>
      <c r="H15" s="9"/>
      <c r="I15" s="9"/>
      <c r="J15" s="9"/>
      <c r="K15" s="9"/>
      <c r="L15" s="9"/>
      <c r="M15" s="9"/>
      <c r="N15" s="9"/>
      <c r="O15" s="9"/>
      <c r="P15" s="9"/>
      <c r="Q15" s="9"/>
      <c r="R15" s="9"/>
      <c r="S15" s="9"/>
      <c r="T15" s="631">
        <v>633</v>
      </c>
      <c r="U15" s="631">
        <v>633</v>
      </c>
      <c r="V15" s="631">
        <v>586</v>
      </c>
      <c r="W15" s="631">
        <v>586</v>
      </c>
      <c r="X15" s="9"/>
      <c r="Y15" s="9"/>
      <c r="Z15" s="9"/>
      <c r="AA15" s="9"/>
      <c r="AB15" s="846" t="s">
        <v>834</v>
      </c>
      <c r="AC15" s="846"/>
    </row>
    <row r="16" spans="1:29" x14ac:dyDescent="0.25">
      <c r="A16" s="670">
        <v>3</v>
      </c>
      <c r="B16" s="703" t="s">
        <v>836</v>
      </c>
      <c r="C16" s="625" t="s">
        <v>24</v>
      </c>
      <c r="D16" s="9">
        <v>0</v>
      </c>
      <c r="E16" s="9">
        <v>1800</v>
      </c>
      <c r="F16" s="9">
        <v>0</v>
      </c>
      <c r="G16" s="9">
        <v>1800</v>
      </c>
      <c r="H16" s="9">
        <v>1800</v>
      </c>
      <c r="I16" s="9">
        <v>1800</v>
      </c>
      <c r="J16" s="9">
        <v>1800</v>
      </c>
      <c r="K16" s="9">
        <v>1800</v>
      </c>
      <c r="L16" s="9">
        <v>1810</v>
      </c>
      <c r="M16" s="9">
        <v>1810</v>
      </c>
      <c r="N16" s="9">
        <v>1810</v>
      </c>
      <c r="O16" s="9">
        <v>1810</v>
      </c>
      <c r="P16" s="9">
        <v>1820</v>
      </c>
      <c r="Q16" s="9">
        <v>1820</v>
      </c>
      <c r="R16" s="9">
        <v>1820</v>
      </c>
      <c r="S16" s="9">
        <v>1820</v>
      </c>
      <c r="T16" s="9">
        <v>1830</v>
      </c>
      <c r="U16" s="9">
        <v>1830</v>
      </c>
      <c r="V16" s="9">
        <v>1830</v>
      </c>
      <c r="W16" s="9">
        <v>1830</v>
      </c>
      <c r="X16" s="9">
        <v>1840</v>
      </c>
      <c r="Y16" s="9">
        <v>1840</v>
      </c>
      <c r="Z16" s="9">
        <v>1840</v>
      </c>
      <c r="AA16" s="9">
        <v>1840</v>
      </c>
      <c r="AB16" s="846"/>
      <c r="AC16" s="846"/>
    </row>
    <row r="17" spans="1:29" ht="46.5" customHeight="1" x14ac:dyDescent="0.25">
      <c r="A17" s="671"/>
      <c r="B17" s="704"/>
      <c r="C17" s="625" t="s">
        <v>25</v>
      </c>
      <c r="D17" s="9"/>
      <c r="E17" s="9"/>
      <c r="F17" s="9"/>
      <c r="G17" s="9"/>
      <c r="H17" s="9"/>
      <c r="I17" s="9"/>
      <c r="J17" s="9"/>
      <c r="K17" s="9"/>
      <c r="L17" s="9">
        <v>121</v>
      </c>
      <c r="M17" s="9">
        <v>121</v>
      </c>
      <c r="N17" s="9"/>
      <c r="O17" s="9"/>
      <c r="P17" s="9">
        <v>130</v>
      </c>
      <c r="Q17" s="9">
        <v>130</v>
      </c>
      <c r="R17" s="9"/>
      <c r="S17" s="9"/>
      <c r="T17" s="9">
        <v>145</v>
      </c>
      <c r="U17" s="9">
        <v>145</v>
      </c>
      <c r="V17" s="9"/>
      <c r="W17" s="9"/>
      <c r="X17" s="9"/>
      <c r="Y17" s="9"/>
      <c r="Z17" s="9"/>
      <c r="AA17" s="9"/>
      <c r="AB17" s="846" t="s">
        <v>834</v>
      </c>
      <c r="AC17" s="846"/>
    </row>
    <row r="18" spans="1:29" x14ac:dyDescent="0.25">
      <c r="A18" s="670">
        <v>4</v>
      </c>
      <c r="B18" s="703" t="s">
        <v>837</v>
      </c>
      <c r="C18" s="625" t="s">
        <v>24</v>
      </c>
      <c r="D18" s="9">
        <v>0</v>
      </c>
      <c r="E18" s="9">
        <v>300</v>
      </c>
      <c r="F18" s="9">
        <v>0</v>
      </c>
      <c r="G18" s="9">
        <v>100</v>
      </c>
      <c r="H18" s="9">
        <v>300</v>
      </c>
      <c r="I18" s="9">
        <v>300</v>
      </c>
      <c r="J18" s="9">
        <v>100</v>
      </c>
      <c r="K18" s="9">
        <v>100</v>
      </c>
      <c r="L18" s="9">
        <v>350</v>
      </c>
      <c r="M18" s="9">
        <v>350</v>
      </c>
      <c r="N18" s="9">
        <v>200</v>
      </c>
      <c r="O18" s="9">
        <v>200</v>
      </c>
      <c r="P18" s="9">
        <v>350</v>
      </c>
      <c r="Q18" s="9">
        <v>350</v>
      </c>
      <c r="R18" s="9">
        <v>200</v>
      </c>
      <c r="S18" s="9">
        <v>200</v>
      </c>
      <c r="T18" s="9">
        <v>450</v>
      </c>
      <c r="U18" s="9">
        <v>450</v>
      </c>
      <c r="V18" s="9">
        <v>300</v>
      </c>
      <c r="W18" s="9">
        <v>300</v>
      </c>
      <c r="X18" s="9">
        <v>450</v>
      </c>
      <c r="Y18" s="9">
        <v>450</v>
      </c>
      <c r="Z18" s="9">
        <v>300</v>
      </c>
      <c r="AA18" s="9">
        <v>300</v>
      </c>
      <c r="AB18" s="846"/>
      <c r="AC18" s="846"/>
    </row>
    <row r="19" spans="1:29" ht="36" customHeight="1" x14ac:dyDescent="0.25">
      <c r="A19" s="671"/>
      <c r="B19" s="704"/>
      <c r="C19" s="625" t="s">
        <v>25</v>
      </c>
      <c r="D19" s="9"/>
      <c r="E19" s="9"/>
      <c r="F19" s="9"/>
      <c r="G19" s="9"/>
      <c r="H19" s="9"/>
      <c r="I19" s="9"/>
      <c r="J19" s="9"/>
      <c r="K19" s="9"/>
      <c r="L19" s="9">
        <v>19</v>
      </c>
      <c r="M19" s="9">
        <v>19</v>
      </c>
      <c r="N19" s="9">
        <v>340</v>
      </c>
      <c r="O19" s="9">
        <v>340</v>
      </c>
      <c r="P19" s="9">
        <v>21</v>
      </c>
      <c r="Q19" s="9">
        <v>21</v>
      </c>
      <c r="R19" s="9">
        <v>350</v>
      </c>
      <c r="S19" s="9">
        <v>350</v>
      </c>
      <c r="T19" s="631">
        <v>21</v>
      </c>
      <c r="U19" s="631">
        <v>21</v>
      </c>
      <c r="V19" s="631">
        <v>351</v>
      </c>
      <c r="W19" s="631">
        <v>351</v>
      </c>
      <c r="X19" s="9"/>
      <c r="Y19" s="9"/>
      <c r="Z19" s="9"/>
      <c r="AA19" s="9"/>
      <c r="AB19" s="846" t="s">
        <v>834</v>
      </c>
      <c r="AC19" s="846"/>
    </row>
    <row r="20" spans="1:29" x14ac:dyDescent="0.25">
      <c r="A20" s="670">
        <v>5</v>
      </c>
      <c r="B20" s="703" t="s">
        <v>838</v>
      </c>
      <c r="C20" s="625" t="s">
        <v>24</v>
      </c>
      <c r="D20" s="9">
        <v>0</v>
      </c>
      <c r="E20" s="9">
        <v>750</v>
      </c>
      <c r="F20" s="9">
        <v>0</v>
      </c>
      <c r="G20" s="9">
        <v>750</v>
      </c>
      <c r="H20" s="9">
        <v>750</v>
      </c>
      <c r="I20" s="9">
        <v>750</v>
      </c>
      <c r="J20" s="9">
        <v>750</v>
      </c>
      <c r="K20" s="9">
        <v>750</v>
      </c>
      <c r="L20" s="9">
        <v>750</v>
      </c>
      <c r="M20" s="9">
        <v>750</v>
      </c>
      <c r="N20" s="9">
        <v>750</v>
      </c>
      <c r="O20" s="9">
        <v>750</v>
      </c>
      <c r="P20" s="9">
        <v>750</v>
      </c>
      <c r="Q20" s="9">
        <v>750</v>
      </c>
      <c r="R20" s="9">
        <v>750</v>
      </c>
      <c r="S20" s="9">
        <v>750</v>
      </c>
      <c r="T20" s="9">
        <v>760</v>
      </c>
      <c r="U20" s="9">
        <v>760</v>
      </c>
      <c r="V20" s="9">
        <v>760</v>
      </c>
      <c r="W20" s="9">
        <v>760</v>
      </c>
      <c r="X20" s="9">
        <v>760</v>
      </c>
      <c r="Y20" s="9">
        <v>760</v>
      </c>
      <c r="Z20" s="9">
        <v>760</v>
      </c>
      <c r="AA20" s="9">
        <v>760</v>
      </c>
      <c r="AB20" s="846"/>
      <c r="AC20" s="846"/>
    </row>
    <row r="21" spans="1:29" ht="46.5" customHeight="1" x14ac:dyDescent="0.25">
      <c r="A21" s="671"/>
      <c r="B21" s="704"/>
      <c r="C21" s="625" t="s">
        <v>25</v>
      </c>
      <c r="D21" s="9"/>
      <c r="E21" s="9"/>
      <c r="F21" s="9"/>
      <c r="G21" s="9"/>
      <c r="H21" s="9"/>
      <c r="I21" s="9"/>
      <c r="J21" s="9"/>
      <c r="K21" s="9"/>
      <c r="L21" s="9"/>
      <c r="M21" s="9"/>
      <c r="N21" s="9"/>
      <c r="O21" s="9"/>
      <c r="P21" s="9"/>
      <c r="Q21" s="9"/>
      <c r="R21" s="9"/>
      <c r="S21" s="9"/>
      <c r="T21" s="631">
        <v>55</v>
      </c>
      <c r="U21" s="631">
        <v>1487</v>
      </c>
      <c r="V21" s="631">
        <v>159</v>
      </c>
      <c r="W21" s="631">
        <v>159</v>
      </c>
      <c r="X21" s="9"/>
      <c r="Y21" s="9"/>
      <c r="Z21" s="9"/>
      <c r="AA21" s="9"/>
      <c r="AB21" s="846" t="s">
        <v>834</v>
      </c>
      <c r="AC21" s="846"/>
    </row>
    <row r="22" spans="1:29" x14ac:dyDescent="0.25">
      <c r="A22" s="670">
        <v>6</v>
      </c>
      <c r="B22" s="703" t="s">
        <v>839</v>
      </c>
      <c r="C22" s="625" t="s">
        <v>24</v>
      </c>
      <c r="D22" s="9">
        <v>0</v>
      </c>
      <c r="E22" s="9">
        <v>100</v>
      </c>
      <c r="F22" s="9">
        <v>0</v>
      </c>
      <c r="G22" s="9">
        <v>8</v>
      </c>
      <c r="H22" s="9">
        <v>300</v>
      </c>
      <c r="I22" s="9">
        <v>300</v>
      </c>
      <c r="J22" s="9">
        <v>8</v>
      </c>
      <c r="K22" s="9">
        <v>8</v>
      </c>
      <c r="L22" s="9">
        <v>300</v>
      </c>
      <c r="M22" s="9">
        <v>300</v>
      </c>
      <c r="N22" s="9">
        <v>8</v>
      </c>
      <c r="O22" s="9">
        <v>8</v>
      </c>
      <c r="P22" s="9">
        <v>400</v>
      </c>
      <c r="Q22" s="9">
        <v>400</v>
      </c>
      <c r="R22" s="9">
        <v>8</v>
      </c>
      <c r="S22" s="9">
        <v>8</v>
      </c>
      <c r="T22" s="9">
        <v>400</v>
      </c>
      <c r="U22" s="9">
        <v>400</v>
      </c>
      <c r="V22" s="9">
        <v>8</v>
      </c>
      <c r="W22" s="9">
        <v>8</v>
      </c>
      <c r="X22" s="9">
        <v>400</v>
      </c>
      <c r="Y22" s="9">
        <v>400</v>
      </c>
      <c r="Z22" s="9">
        <v>8</v>
      </c>
      <c r="AA22" s="9">
        <v>8</v>
      </c>
      <c r="AB22" s="846"/>
      <c r="AC22" s="846"/>
    </row>
    <row r="23" spans="1:29" ht="50.25" customHeight="1" x14ac:dyDescent="0.25">
      <c r="A23" s="671"/>
      <c r="B23" s="704"/>
      <c r="C23" s="625" t="s">
        <v>25</v>
      </c>
      <c r="D23" s="9"/>
      <c r="E23" s="9"/>
      <c r="F23" s="9"/>
      <c r="G23" s="9"/>
      <c r="H23" s="9"/>
      <c r="I23" s="9"/>
      <c r="J23" s="9"/>
      <c r="K23" s="9"/>
      <c r="L23" s="9">
        <v>1751</v>
      </c>
      <c r="M23" s="9">
        <v>1751</v>
      </c>
      <c r="N23" s="9">
        <v>275</v>
      </c>
      <c r="O23" s="9">
        <v>275</v>
      </c>
      <c r="P23" s="9">
        <v>1751</v>
      </c>
      <c r="Q23" s="9">
        <v>1751</v>
      </c>
      <c r="R23" s="9">
        <v>275</v>
      </c>
      <c r="S23" s="9">
        <v>275</v>
      </c>
      <c r="T23" s="632">
        <v>1751</v>
      </c>
      <c r="U23" s="631">
        <v>1751</v>
      </c>
      <c r="V23" s="631">
        <v>275</v>
      </c>
      <c r="W23" s="633">
        <v>275</v>
      </c>
      <c r="X23" s="9"/>
      <c r="Y23" s="9"/>
      <c r="Z23" s="9"/>
      <c r="AA23" s="9"/>
      <c r="AB23" s="846" t="s">
        <v>834</v>
      </c>
      <c r="AC23" s="846"/>
    </row>
    <row r="24" spans="1:29" x14ac:dyDescent="0.25">
      <c r="A24" s="674" t="s">
        <v>30</v>
      </c>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row>
    <row r="25" spans="1:29" x14ac:dyDescent="0.25">
      <c r="A25" s="675"/>
      <c r="B25" s="675"/>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row>
    <row r="26" spans="1:29" ht="17.25" customHeight="1" x14ac:dyDescent="0.25">
      <c r="A26" s="676" t="s">
        <v>6</v>
      </c>
      <c r="B26" s="679" t="s">
        <v>31</v>
      </c>
      <c r="C26" s="680"/>
      <c r="D26" s="685" t="s">
        <v>32</v>
      </c>
      <c r="E26" s="686"/>
      <c r="F26" s="686"/>
      <c r="G26" s="687"/>
      <c r="H26" s="673" t="s">
        <v>33</v>
      </c>
      <c r="I26" s="673"/>
      <c r="J26" s="673"/>
      <c r="K26" s="673"/>
      <c r="L26" s="673"/>
      <c r="M26" s="673"/>
      <c r="N26" s="673"/>
      <c r="O26" s="673"/>
      <c r="P26" s="673"/>
      <c r="Q26" s="673"/>
      <c r="R26" s="673"/>
      <c r="S26" s="673"/>
      <c r="T26" s="673"/>
      <c r="U26" s="673"/>
      <c r="V26" s="673"/>
      <c r="W26" s="673"/>
      <c r="X26" s="673"/>
      <c r="Y26" s="673"/>
      <c r="Z26" s="673"/>
      <c r="AA26" s="673"/>
      <c r="AB26" s="691" t="s">
        <v>10</v>
      </c>
      <c r="AC26" s="691"/>
    </row>
    <row r="27" spans="1:29" ht="43.5" customHeight="1" x14ac:dyDescent="0.25">
      <c r="A27" s="677"/>
      <c r="B27" s="681"/>
      <c r="C27" s="682"/>
      <c r="D27" s="688"/>
      <c r="E27" s="689"/>
      <c r="F27" s="689"/>
      <c r="G27" s="690"/>
      <c r="H27" s="673" t="s">
        <v>11</v>
      </c>
      <c r="I27" s="673"/>
      <c r="J27" s="673"/>
      <c r="K27" s="673"/>
      <c r="L27" s="673" t="s">
        <v>12</v>
      </c>
      <c r="M27" s="673"/>
      <c r="N27" s="673"/>
      <c r="O27" s="673"/>
      <c r="P27" s="673" t="s">
        <v>13</v>
      </c>
      <c r="Q27" s="673"/>
      <c r="R27" s="673"/>
      <c r="S27" s="673"/>
      <c r="T27" s="673" t="s">
        <v>14</v>
      </c>
      <c r="U27" s="673"/>
      <c r="V27" s="673"/>
      <c r="W27" s="673"/>
      <c r="X27" s="673" t="s">
        <v>15</v>
      </c>
      <c r="Y27" s="673"/>
      <c r="Z27" s="673"/>
      <c r="AA27" s="673"/>
      <c r="AB27" s="691"/>
      <c r="AC27" s="691"/>
    </row>
    <row r="28" spans="1:29" ht="72" x14ac:dyDescent="0.25">
      <c r="A28" s="678"/>
      <c r="B28" s="683"/>
      <c r="C28" s="684"/>
      <c r="D28" s="626" t="s">
        <v>34</v>
      </c>
      <c r="E28" s="626" t="s">
        <v>35</v>
      </c>
      <c r="F28" s="626" t="s">
        <v>36</v>
      </c>
      <c r="G28" s="626" t="s">
        <v>19</v>
      </c>
      <c r="H28" s="626" t="s">
        <v>37</v>
      </c>
      <c r="I28" s="626" t="s">
        <v>35</v>
      </c>
      <c r="J28" s="626" t="s">
        <v>36</v>
      </c>
      <c r="K28" s="626" t="s">
        <v>21</v>
      </c>
      <c r="L28" s="626" t="s">
        <v>37</v>
      </c>
      <c r="M28" s="626" t="s">
        <v>35</v>
      </c>
      <c r="N28" s="626" t="s">
        <v>36</v>
      </c>
      <c r="O28" s="626" t="s">
        <v>21</v>
      </c>
      <c r="P28" s="626" t="s">
        <v>37</v>
      </c>
      <c r="Q28" s="626" t="s">
        <v>35</v>
      </c>
      <c r="R28" s="626" t="s">
        <v>36</v>
      </c>
      <c r="S28" s="626" t="s">
        <v>21</v>
      </c>
      <c r="T28" s="626" t="s">
        <v>37</v>
      </c>
      <c r="U28" s="626" t="s">
        <v>35</v>
      </c>
      <c r="V28" s="626" t="s">
        <v>36</v>
      </c>
      <c r="W28" s="626" t="s">
        <v>21</v>
      </c>
      <c r="X28" s="626" t="s">
        <v>37</v>
      </c>
      <c r="Y28" s="626" t="s">
        <v>35</v>
      </c>
      <c r="Z28" s="626" t="s">
        <v>36</v>
      </c>
      <c r="AA28" s="626" t="s">
        <v>21</v>
      </c>
      <c r="AB28" s="691"/>
      <c r="AC28" s="691"/>
    </row>
    <row r="29" spans="1:29" x14ac:dyDescent="0.25">
      <c r="A29" s="670" t="s">
        <v>22</v>
      </c>
      <c r="B29" s="693" t="s">
        <v>469</v>
      </c>
      <c r="C29" s="625" t="s">
        <v>24</v>
      </c>
      <c r="D29" s="9"/>
      <c r="E29" s="9"/>
      <c r="F29" s="9"/>
      <c r="G29" s="9"/>
      <c r="H29" s="9"/>
      <c r="I29" s="9"/>
      <c r="J29" s="9"/>
      <c r="K29" s="9"/>
      <c r="L29" s="9"/>
      <c r="M29" s="9"/>
      <c r="N29" s="9"/>
      <c r="O29" s="9"/>
      <c r="P29" s="9"/>
      <c r="Q29" s="9"/>
      <c r="R29" s="9"/>
      <c r="S29" s="9"/>
      <c r="T29" s="9"/>
      <c r="U29" s="9"/>
      <c r="V29" s="9"/>
      <c r="W29" s="9"/>
      <c r="X29" s="9"/>
      <c r="Y29" s="9"/>
      <c r="Z29" s="126"/>
      <c r="AA29" s="126"/>
      <c r="AB29" s="669"/>
      <c r="AC29" s="669"/>
    </row>
    <row r="30" spans="1:29" ht="25.5" x14ac:dyDescent="0.25">
      <c r="A30" s="1200"/>
      <c r="B30" s="1167"/>
      <c r="C30" s="624" t="s">
        <v>25</v>
      </c>
      <c r="D30" s="634"/>
      <c r="E30" s="634"/>
      <c r="F30" s="634"/>
      <c r="G30" s="634"/>
      <c r="H30" s="634"/>
      <c r="I30" s="634"/>
      <c r="J30" s="634"/>
      <c r="K30" s="634"/>
      <c r="L30" s="634"/>
      <c r="M30" s="634"/>
      <c r="N30" s="634"/>
      <c r="O30" s="634"/>
      <c r="P30" s="634"/>
      <c r="Q30" s="634"/>
      <c r="R30" s="634"/>
      <c r="S30" s="634"/>
      <c r="T30" s="634"/>
      <c r="U30" s="634"/>
      <c r="V30" s="634"/>
      <c r="W30" s="634"/>
      <c r="X30" s="634"/>
      <c r="Y30" s="634"/>
      <c r="Z30" s="635"/>
      <c r="AA30" s="635"/>
      <c r="AB30" s="1033"/>
      <c r="AC30" s="1033"/>
    </row>
    <row r="31" spans="1:29" x14ac:dyDescent="0.25">
      <c r="A31" s="1014" t="s">
        <v>39</v>
      </c>
      <c r="B31" s="1196" t="s">
        <v>840</v>
      </c>
      <c r="C31" s="625" t="s">
        <v>24</v>
      </c>
      <c r="D31" s="9">
        <v>40000</v>
      </c>
      <c r="E31" s="9">
        <v>40000</v>
      </c>
      <c r="F31" s="9">
        <v>4000</v>
      </c>
      <c r="G31" s="9">
        <v>4000</v>
      </c>
      <c r="H31" s="9">
        <v>40000</v>
      </c>
      <c r="I31" s="9">
        <v>40000</v>
      </c>
      <c r="J31" s="9">
        <v>4000</v>
      </c>
      <c r="K31" s="9">
        <v>4000</v>
      </c>
      <c r="L31" s="9">
        <v>40000</v>
      </c>
      <c r="M31" s="9">
        <v>40000</v>
      </c>
      <c r="N31" s="9">
        <v>4100</v>
      </c>
      <c r="O31" s="9">
        <v>4100</v>
      </c>
      <c r="P31" s="9">
        <v>40500</v>
      </c>
      <c r="Q31" s="9">
        <v>40500</v>
      </c>
      <c r="R31" s="9">
        <v>4200</v>
      </c>
      <c r="S31" s="9">
        <v>4200</v>
      </c>
      <c r="T31" s="9">
        <v>40500</v>
      </c>
      <c r="U31" s="9">
        <v>40500</v>
      </c>
      <c r="V31" s="9">
        <v>4200</v>
      </c>
      <c r="W31" s="9">
        <v>4200</v>
      </c>
      <c r="X31" s="9">
        <v>40500</v>
      </c>
      <c r="Y31" s="9">
        <v>40500</v>
      </c>
      <c r="Z31" s="126">
        <v>4200</v>
      </c>
      <c r="AA31" s="126">
        <v>4200</v>
      </c>
      <c r="AB31" s="714"/>
      <c r="AC31" s="715"/>
    </row>
    <row r="32" spans="1:29" ht="68.25" customHeight="1" x14ac:dyDescent="0.25">
      <c r="A32" s="1015"/>
      <c r="B32" s="1197"/>
      <c r="C32" s="624" t="s">
        <v>25</v>
      </c>
      <c r="D32" s="9">
        <v>40000</v>
      </c>
      <c r="E32" s="9">
        <v>40000</v>
      </c>
      <c r="F32" s="9">
        <v>4000</v>
      </c>
      <c r="G32" s="9">
        <v>4000</v>
      </c>
      <c r="H32" s="9"/>
      <c r="I32" s="9"/>
      <c r="J32" s="9"/>
      <c r="K32" s="9"/>
      <c r="L32" s="9">
        <v>70203</v>
      </c>
      <c r="M32" s="9">
        <v>70203</v>
      </c>
      <c r="N32" s="9">
        <v>5825</v>
      </c>
      <c r="O32" s="9">
        <v>5825</v>
      </c>
      <c r="P32" s="9">
        <v>73401</v>
      </c>
      <c r="Q32" s="9">
        <v>73401</v>
      </c>
      <c r="R32" s="9">
        <v>6316</v>
      </c>
      <c r="S32" s="9">
        <v>6316</v>
      </c>
      <c r="T32" s="631">
        <v>75542</v>
      </c>
      <c r="U32" s="631">
        <v>75542</v>
      </c>
      <c r="V32" s="631">
        <v>8399</v>
      </c>
      <c r="W32" s="631">
        <v>8399</v>
      </c>
      <c r="X32" s="9"/>
      <c r="Y32" s="9"/>
      <c r="Z32" s="126"/>
      <c r="AA32" s="126"/>
      <c r="AB32" s="1198" t="s">
        <v>834</v>
      </c>
      <c r="AC32" s="1199"/>
    </row>
    <row r="33" spans="1:29" x14ac:dyDescent="0.25">
      <c r="A33" s="1201" t="s">
        <v>41</v>
      </c>
      <c r="B33" s="693" t="s">
        <v>841</v>
      </c>
      <c r="C33" s="625" t="s">
        <v>24</v>
      </c>
      <c r="D33" s="9">
        <v>12000</v>
      </c>
      <c r="E33" s="9">
        <v>12000</v>
      </c>
      <c r="F33" s="9">
        <v>4000</v>
      </c>
      <c r="G33" s="9">
        <v>4000</v>
      </c>
      <c r="H33" s="9">
        <v>12000</v>
      </c>
      <c r="I33" s="9">
        <v>12000</v>
      </c>
      <c r="J33" s="9">
        <v>4000</v>
      </c>
      <c r="K33" s="9">
        <v>4000</v>
      </c>
      <c r="L33" s="9">
        <v>12000</v>
      </c>
      <c r="M33" s="9">
        <v>12000</v>
      </c>
      <c r="N33" s="9">
        <v>4100</v>
      </c>
      <c r="O33" s="9">
        <v>4100</v>
      </c>
      <c r="P33" s="9">
        <v>12000</v>
      </c>
      <c r="Q33" s="9">
        <v>12000</v>
      </c>
      <c r="R33" s="9">
        <v>4200</v>
      </c>
      <c r="S33" s="9">
        <v>4200</v>
      </c>
      <c r="T33" s="9">
        <v>12000</v>
      </c>
      <c r="U33" s="9">
        <v>12000</v>
      </c>
      <c r="V33" s="9">
        <v>4200</v>
      </c>
      <c r="W33" s="9">
        <v>4200</v>
      </c>
      <c r="X33" s="9">
        <v>12000</v>
      </c>
      <c r="Y33" s="9">
        <v>12000</v>
      </c>
      <c r="Z33" s="126">
        <v>4200</v>
      </c>
      <c r="AA33" s="126">
        <v>4200</v>
      </c>
      <c r="AB33" s="1198"/>
      <c r="AC33" s="1199"/>
    </row>
    <row r="34" spans="1:29" ht="59.25" customHeight="1" x14ac:dyDescent="0.25">
      <c r="A34" s="671"/>
      <c r="B34" s="694"/>
      <c r="C34" s="624" t="s">
        <v>25</v>
      </c>
      <c r="D34" s="9">
        <v>12000</v>
      </c>
      <c r="E34" s="9">
        <v>12000</v>
      </c>
      <c r="F34" s="9">
        <v>4000</v>
      </c>
      <c r="G34" s="9">
        <v>4000</v>
      </c>
      <c r="H34" s="9"/>
      <c r="I34" s="9"/>
      <c r="J34" s="9"/>
      <c r="K34" s="9"/>
      <c r="L34" s="9">
        <v>14787</v>
      </c>
      <c r="M34" s="9">
        <v>14787</v>
      </c>
      <c r="N34" s="9">
        <v>5825</v>
      </c>
      <c r="O34" s="9">
        <v>5825</v>
      </c>
      <c r="P34" s="9">
        <v>15544</v>
      </c>
      <c r="Q34" s="9">
        <v>15544</v>
      </c>
      <c r="R34" s="9">
        <v>6316</v>
      </c>
      <c r="S34" s="9">
        <v>6316</v>
      </c>
      <c r="T34" s="636">
        <v>16347</v>
      </c>
      <c r="U34" s="636">
        <v>16347</v>
      </c>
      <c r="V34" s="631">
        <v>8399</v>
      </c>
      <c r="W34" s="631">
        <v>8399</v>
      </c>
      <c r="X34" s="9"/>
      <c r="Y34" s="9"/>
      <c r="Z34" s="126"/>
      <c r="AA34" s="126"/>
      <c r="AB34" s="1198" t="s">
        <v>834</v>
      </c>
      <c r="AC34" s="1199"/>
    </row>
    <row r="35" spans="1:29" x14ac:dyDescent="0.25">
      <c r="A35" s="670" t="s">
        <v>164</v>
      </c>
      <c r="B35" s="693" t="s">
        <v>842</v>
      </c>
      <c r="C35" s="625" t="s">
        <v>24</v>
      </c>
      <c r="D35" s="9">
        <v>3000000</v>
      </c>
      <c r="E35" s="9">
        <v>3000000</v>
      </c>
      <c r="F35" s="9">
        <v>600000</v>
      </c>
      <c r="G35" s="9">
        <v>600000</v>
      </c>
      <c r="H35" s="9">
        <v>3500000</v>
      </c>
      <c r="I35" s="9">
        <v>3500000</v>
      </c>
      <c r="J35" s="9">
        <v>600000</v>
      </c>
      <c r="K35" s="9">
        <v>600000</v>
      </c>
      <c r="L35" s="9">
        <v>3800000</v>
      </c>
      <c r="M35" s="9">
        <v>3800000</v>
      </c>
      <c r="N35" s="9">
        <v>620000</v>
      </c>
      <c r="O35" s="9">
        <v>620000</v>
      </c>
      <c r="P35" s="9">
        <v>4000000</v>
      </c>
      <c r="Q35" s="9">
        <v>4000000</v>
      </c>
      <c r="R35" s="9">
        <v>650000</v>
      </c>
      <c r="S35" s="9">
        <v>650000</v>
      </c>
      <c r="T35" s="9">
        <v>4000000</v>
      </c>
      <c r="U35" s="9">
        <v>4000000</v>
      </c>
      <c r="V35" s="9">
        <v>650000</v>
      </c>
      <c r="W35" s="9">
        <v>650000</v>
      </c>
      <c r="X35" s="9">
        <v>4000000</v>
      </c>
      <c r="Y35" s="9">
        <v>4000000</v>
      </c>
      <c r="Z35" s="126">
        <v>650000</v>
      </c>
      <c r="AA35" s="126">
        <v>650000</v>
      </c>
      <c r="AB35" s="1198"/>
      <c r="AC35" s="1199"/>
    </row>
    <row r="36" spans="1:29" ht="69" customHeight="1" x14ac:dyDescent="0.25">
      <c r="A36" s="671"/>
      <c r="B36" s="694"/>
      <c r="C36" s="624" t="s">
        <v>25</v>
      </c>
      <c r="D36" s="9">
        <v>3000000</v>
      </c>
      <c r="E36" s="9">
        <v>3000000</v>
      </c>
      <c r="F36" s="9">
        <v>600000</v>
      </c>
      <c r="G36" s="9">
        <v>600000</v>
      </c>
      <c r="H36" s="9"/>
      <c r="I36" s="9"/>
      <c r="J36" s="9"/>
      <c r="K36" s="9"/>
      <c r="L36" s="9"/>
      <c r="M36" s="9"/>
      <c r="N36" s="9"/>
      <c r="O36" s="9"/>
      <c r="P36" s="9"/>
      <c r="Q36" s="9"/>
      <c r="R36" s="9"/>
      <c r="S36" s="9"/>
      <c r="T36" s="9"/>
      <c r="U36" s="9"/>
      <c r="V36" s="9"/>
      <c r="W36" s="9"/>
      <c r="X36" s="9"/>
      <c r="Y36" s="9"/>
      <c r="Z36" s="126"/>
      <c r="AA36" s="126"/>
      <c r="AB36" s="1198" t="s">
        <v>834</v>
      </c>
      <c r="AC36" s="1199"/>
    </row>
    <row r="37" spans="1:29" x14ac:dyDescent="0.25">
      <c r="A37" s="670" t="s">
        <v>166</v>
      </c>
      <c r="B37" s="693" t="s">
        <v>843</v>
      </c>
      <c r="C37" s="625" t="s">
        <v>24</v>
      </c>
      <c r="D37" s="9">
        <v>4000</v>
      </c>
      <c r="E37" s="9">
        <v>4000</v>
      </c>
      <c r="F37" s="9">
        <v>3708</v>
      </c>
      <c r="G37" s="9">
        <v>3708</v>
      </c>
      <c r="H37" s="9">
        <v>4200</v>
      </c>
      <c r="I37" s="9">
        <v>4200</v>
      </c>
      <c r="J37" s="9">
        <v>3708</v>
      </c>
      <c r="K37" s="9">
        <v>3708</v>
      </c>
      <c r="L37" s="9">
        <v>4290</v>
      </c>
      <c r="M37" s="9">
        <v>4290</v>
      </c>
      <c r="N37" s="9">
        <v>3848</v>
      </c>
      <c r="O37" s="9">
        <v>3848</v>
      </c>
      <c r="P37" s="9">
        <v>4420</v>
      </c>
      <c r="Q37" s="9">
        <v>4420</v>
      </c>
      <c r="R37" s="9">
        <v>3878</v>
      </c>
      <c r="S37" s="9">
        <v>3878</v>
      </c>
      <c r="T37" s="9">
        <v>4550</v>
      </c>
      <c r="U37" s="9">
        <v>4550</v>
      </c>
      <c r="V37" s="9">
        <v>4008</v>
      </c>
      <c r="W37" s="9">
        <v>4008</v>
      </c>
      <c r="X37" s="9">
        <v>4580</v>
      </c>
      <c r="Y37" s="9">
        <v>4580</v>
      </c>
      <c r="Z37" s="126">
        <v>4038</v>
      </c>
      <c r="AA37" s="126">
        <v>4038</v>
      </c>
      <c r="AB37" s="1198"/>
      <c r="AC37" s="1199"/>
    </row>
    <row r="38" spans="1:29" ht="60.75" customHeight="1" x14ac:dyDescent="0.25">
      <c r="A38" s="671"/>
      <c r="B38" s="694"/>
      <c r="C38" s="624" t="s">
        <v>25</v>
      </c>
      <c r="D38" s="9">
        <v>4000</v>
      </c>
      <c r="E38" s="9">
        <v>4000</v>
      </c>
      <c r="F38" s="9">
        <v>3708</v>
      </c>
      <c r="G38" s="9">
        <v>3708</v>
      </c>
      <c r="H38" s="9"/>
      <c r="I38" s="9"/>
      <c r="J38" s="9"/>
      <c r="K38" s="9"/>
      <c r="L38" s="9">
        <v>10782</v>
      </c>
      <c r="M38" s="9">
        <v>10782</v>
      </c>
      <c r="N38" s="9">
        <v>5825</v>
      </c>
      <c r="O38" s="9">
        <v>5825</v>
      </c>
      <c r="P38" s="9">
        <v>12447</v>
      </c>
      <c r="Q38" s="9">
        <v>12447</v>
      </c>
      <c r="R38" s="9">
        <v>6316</v>
      </c>
      <c r="S38" s="9">
        <v>6316</v>
      </c>
      <c r="T38" s="631">
        <v>13991</v>
      </c>
      <c r="U38" s="631">
        <v>13991</v>
      </c>
      <c r="V38" s="631">
        <v>8399</v>
      </c>
      <c r="W38" s="631">
        <v>8399</v>
      </c>
      <c r="X38" s="9"/>
      <c r="Y38" s="9"/>
      <c r="Z38" s="126"/>
      <c r="AA38" s="126"/>
      <c r="AB38" s="1198" t="s">
        <v>834</v>
      </c>
      <c r="AC38" s="1199"/>
    </row>
    <row r="39" spans="1:29" x14ac:dyDescent="0.25">
      <c r="A39" s="670" t="s">
        <v>169</v>
      </c>
      <c r="B39" s="693" t="s">
        <v>844</v>
      </c>
      <c r="C39" s="625" t="s">
        <v>24</v>
      </c>
      <c r="D39" s="9">
        <v>300</v>
      </c>
      <c r="E39" s="9">
        <v>300</v>
      </c>
      <c r="F39" s="9">
        <v>100</v>
      </c>
      <c r="G39" s="9">
        <v>100</v>
      </c>
      <c r="H39" s="9">
        <v>300</v>
      </c>
      <c r="I39" s="9">
        <v>300</v>
      </c>
      <c r="J39" s="9">
        <v>100</v>
      </c>
      <c r="K39" s="9">
        <v>100</v>
      </c>
      <c r="L39" s="9">
        <v>350</v>
      </c>
      <c r="M39" s="9">
        <v>350</v>
      </c>
      <c r="N39" s="9">
        <v>200</v>
      </c>
      <c r="O39" s="9">
        <v>200</v>
      </c>
      <c r="P39" s="9">
        <v>350</v>
      </c>
      <c r="Q39" s="9">
        <v>350</v>
      </c>
      <c r="R39" s="9">
        <v>200</v>
      </c>
      <c r="S39" s="9">
        <v>200</v>
      </c>
      <c r="T39" s="9">
        <v>450</v>
      </c>
      <c r="U39" s="9">
        <v>450</v>
      </c>
      <c r="V39" s="9">
        <v>300</v>
      </c>
      <c r="W39" s="9">
        <v>300</v>
      </c>
      <c r="X39" s="9">
        <v>450</v>
      </c>
      <c r="Y39" s="9">
        <v>450</v>
      </c>
      <c r="Z39" s="126">
        <v>300</v>
      </c>
      <c r="AA39" s="126">
        <v>300</v>
      </c>
      <c r="AB39" s="1198"/>
      <c r="AC39" s="1199"/>
    </row>
    <row r="40" spans="1:29" ht="61.5" customHeight="1" x14ac:dyDescent="0.25">
      <c r="A40" s="671"/>
      <c r="B40" s="694"/>
      <c r="C40" s="624" t="s">
        <v>25</v>
      </c>
      <c r="D40" s="9">
        <v>300</v>
      </c>
      <c r="E40" s="9">
        <v>300</v>
      </c>
      <c r="F40" s="9">
        <v>100</v>
      </c>
      <c r="G40" s="9">
        <v>100</v>
      </c>
      <c r="H40" s="9"/>
      <c r="I40" s="9"/>
      <c r="J40" s="9"/>
      <c r="K40" s="9"/>
      <c r="L40" s="9">
        <v>19</v>
      </c>
      <c r="M40" s="9">
        <v>19</v>
      </c>
      <c r="N40" s="9">
        <v>340</v>
      </c>
      <c r="O40" s="9">
        <v>340</v>
      </c>
      <c r="P40" s="9">
        <v>21</v>
      </c>
      <c r="Q40" s="9">
        <v>21</v>
      </c>
      <c r="R40" s="9">
        <v>350</v>
      </c>
      <c r="S40" s="9">
        <v>350</v>
      </c>
      <c r="T40" s="631">
        <v>21</v>
      </c>
      <c r="U40" s="631">
        <v>21</v>
      </c>
      <c r="V40" s="631">
        <v>351</v>
      </c>
      <c r="W40" s="631">
        <v>351</v>
      </c>
      <c r="X40" s="9"/>
      <c r="Y40" s="9"/>
      <c r="Z40" s="126"/>
      <c r="AA40" s="126"/>
      <c r="AB40" s="1198" t="s">
        <v>834</v>
      </c>
      <c r="AC40" s="1199"/>
    </row>
    <row r="41" spans="1:29" x14ac:dyDescent="0.25">
      <c r="A41" s="670" t="s">
        <v>172</v>
      </c>
      <c r="B41" s="693" t="s">
        <v>845</v>
      </c>
      <c r="C41" s="625" t="s">
        <v>24</v>
      </c>
      <c r="D41" s="9">
        <v>3100000</v>
      </c>
      <c r="E41" s="9">
        <v>3100000</v>
      </c>
      <c r="F41" s="9">
        <v>605000</v>
      </c>
      <c r="G41" s="9">
        <v>605000</v>
      </c>
      <c r="H41" s="9">
        <v>3600000</v>
      </c>
      <c r="I41" s="9">
        <v>3600000</v>
      </c>
      <c r="J41" s="9">
        <v>605000</v>
      </c>
      <c r="K41" s="9">
        <v>605000</v>
      </c>
      <c r="L41" s="9">
        <v>3900000</v>
      </c>
      <c r="M41" s="9">
        <v>3900000</v>
      </c>
      <c r="N41" s="9">
        <v>625000</v>
      </c>
      <c r="O41" s="9">
        <v>625000</v>
      </c>
      <c r="P41" s="9">
        <v>4100000</v>
      </c>
      <c r="Q41" s="9">
        <v>4100000</v>
      </c>
      <c r="R41" s="9">
        <v>655000</v>
      </c>
      <c r="S41" s="9">
        <v>655000</v>
      </c>
      <c r="T41" s="9">
        <v>4100000</v>
      </c>
      <c r="U41" s="9">
        <v>4100000</v>
      </c>
      <c r="V41" s="9">
        <v>655000</v>
      </c>
      <c r="W41" s="9">
        <v>655000</v>
      </c>
      <c r="X41" s="9">
        <v>4100000</v>
      </c>
      <c r="Y41" s="9">
        <v>4100000</v>
      </c>
      <c r="Z41" s="126">
        <v>655000</v>
      </c>
      <c r="AA41" s="126">
        <v>655000</v>
      </c>
      <c r="AB41" s="1198"/>
      <c r="AC41" s="1199"/>
    </row>
    <row r="42" spans="1:29" ht="67.5" customHeight="1" x14ac:dyDescent="0.25">
      <c r="A42" s="671"/>
      <c r="B42" s="694"/>
      <c r="C42" s="624" t="s">
        <v>25</v>
      </c>
      <c r="D42" s="9">
        <v>3100000</v>
      </c>
      <c r="E42" s="9">
        <v>3100000</v>
      </c>
      <c r="F42" s="9">
        <v>605000</v>
      </c>
      <c r="G42" s="9">
        <v>605000</v>
      </c>
      <c r="H42" s="9"/>
      <c r="I42" s="9"/>
      <c r="J42" s="9"/>
      <c r="K42" s="9"/>
      <c r="L42" s="9"/>
      <c r="M42" s="9"/>
      <c r="N42" s="9"/>
      <c r="O42" s="9">
        <v>5825</v>
      </c>
      <c r="P42" s="9"/>
      <c r="Q42" s="9"/>
      <c r="R42" s="9"/>
      <c r="S42" s="9">
        <v>6316</v>
      </c>
      <c r="T42" s="9"/>
      <c r="U42" s="9"/>
      <c r="V42" s="9"/>
      <c r="W42" s="631">
        <v>8399</v>
      </c>
      <c r="X42" s="9"/>
      <c r="Y42" s="9"/>
      <c r="Z42" s="126"/>
      <c r="AA42" s="126"/>
      <c r="AB42" s="1198" t="s">
        <v>834</v>
      </c>
      <c r="AC42" s="1199"/>
    </row>
    <row r="43" spans="1:29" x14ac:dyDescent="0.25">
      <c r="A43" s="1200" t="s">
        <v>174</v>
      </c>
      <c r="B43" s="693" t="s">
        <v>846</v>
      </c>
      <c r="C43" s="625" t="s">
        <v>24</v>
      </c>
      <c r="D43" s="637">
        <v>1800</v>
      </c>
      <c r="E43" s="637">
        <v>1800</v>
      </c>
      <c r="F43" s="637">
        <v>1800</v>
      </c>
      <c r="G43" s="637">
        <v>1800</v>
      </c>
      <c r="H43" s="637">
        <v>1800</v>
      </c>
      <c r="I43" s="637">
        <v>1800</v>
      </c>
      <c r="J43" s="637">
        <v>1800</v>
      </c>
      <c r="K43" s="637">
        <v>1800</v>
      </c>
      <c r="L43" s="637">
        <v>1810</v>
      </c>
      <c r="M43" s="637">
        <v>1810</v>
      </c>
      <c r="N43" s="637">
        <v>1810</v>
      </c>
      <c r="O43" s="637">
        <v>1810</v>
      </c>
      <c r="P43" s="637">
        <v>1820</v>
      </c>
      <c r="Q43" s="637">
        <v>1820</v>
      </c>
      <c r="R43" s="637">
        <v>1820</v>
      </c>
      <c r="S43" s="637">
        <v>1820</v>
      </c>
      <c r="T43" s="637">
        <v>1830</v>
      </c>
      <c r="U43" s="637">
        <v>1830</v>
      </c>
      <c r="V43" s="637">
        <v>1830</v>
      </c>
      <c r="W43" s="637">
        <v>1830</v>
      </c>
      <c r="X43" s="637">
        <v>1840</v>
      </c>
      <c r="Y43" s="637">
        <v>1840</v>
      </c>
      <c r="Z43" s="638">
        <v>1840</v>
      </c>
      <c r="AA43" s="638">
        <v>1840</v>
      </c>
      <c r="AB43" s="1198"/>
      <c r="AC43" s="1199"/>
    </row>
    <row r="44" spans="1:29" ht="70.5" customHeight="1" x14ac:dyDescent="0.25">
      <c r="A44" s="671"/>
      <c r="B44" s="694"/>
      <c r="C44" s="624" t="s">
        <v>25</v>
      </c>
      <c r="D44" s="9">
        <v>1800</v>
      </c>
      <c r="E44" s="9">
        <v>1800</v>
      </c>
      <c r="F44" s="9">
        <v>1800</v>
      </c>
      <c r="G44" s="9">
        <v>1800</v>
      </c>
      <c r="H44" s="9"/>
      <c r="I44" s="9"/>
      <c r="J44" s="9"/>
      <c r="K44" s="9"/>
      <c r="L44" s="9">
        <v>121</v>
      </c>
      <c r="M44" s="9">
        <v>121</v>
      </c>
      <c r="N44" s="9"/>
      <c r="O44" s="9"/>
      <c r="P44" s="9">
        <v>130</v>
      </c>
      <c r="Q44" s="9">
        <v>130</v>
      </c>
      <c r="R44" s="9"/>
      <c r="S44" s="9"/>
      <c r="T44" s="9">
        <v>145</v>
      </c>
      <c r="U44" s="9">
        <v>145</v>
      </c>
      <c r="V44" s="9"/>
      <c r="W44" s="9"/>
      <c r="X44" s="9"/>
      <c r="Y44" s="9"/>
      <c r="Z44" s="126"/>
      <c r="AA44" s="126"/>
      <c r="AB44" s="1198" t="s">
        <v>834</v>
      </c>
      <c r="AC44" s="1199"/>
    </row>
    <row r="45" spans="1:29" x14ac:dyDescent="0.25">
      <c r="A45" s="670" t="s">
        <v>39</v>
      </c>
      <c r="B45" s="693" t="s">
        <v>142</v>
      </c>
      <c r="C45" s="625" t="s">
        <v>24</v>
      </c>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02"/>
      <c r="AC45" s="1202"/>
    </row>
    <row r="46" spans="1:29" ht="53.25" customHeight="1" x14ac:dyDescent="0.25">
      <c r="A46" s="671"/>
      <c r="B46" s="694"/>
      <c r="C46" s="625" t="s">
        <v>25</v>
      </c>
      <c r="D46" s="126"/>
      <c r="E46" s="126"/>
      <c r="F46" s="126"/>
      <c r="G46" s="126"/>
      <c r="H46" s="125"/>
      <c r="I46" s="125"/>
      <c r="J46" s="125"/>
      <c r="K46" s="125"/>
      <c r="L46" s="125">
        <v>480592</v>
      </c>
      <c r="M46" s="125"/>
      <c r="N46" s="125"/>
      <c r="O46" s="125"/>
      <c r="P46" s="125">
        <v>694521</v>
      </c>
      <c r="Q46" s="125"/>
      <c r="R46" s="125"/>
      <c r="S46" s="125"/>
      <c r="T46" s="639">
        <v>913995</v>
      </c>
      <c r="U46" s="125"/>
      <c r="V46" s="125"/>
      <c r="W46" s="125"/>
      <c r="X46" s="125"/>
      <c r="Y46" s="125"/>
      <c r="Z46" s="125"/>
      <c r="AA46" s="125"/>
      <c r="AB46" s="1202" t="s">
        <v>847</v>
      </c>
      <c r="AC46" s="1202"/>
    </row>
    <row r="47" spans="1:29" x14ac:dyDescent="0.25">
      <c r="A47" s="121"/>
      <c r="B47" s="479" t="s">
        <v>43</v>
      </c>
      <c r="C47" s="121"/>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row>
    <row r="48" spans="1:29" x14ac:dyDescent="0.25">
      <c r="A48" s="124" t="s">
        <v>44</v>
      </c>
      <c r="B48" s="668" t="s">
        <v>45</v>
      </c>
      <c r="C48" s="668"/>
      <c r="D48" s="668"/>
      <c r="E48" s="668"/>
      <c r="F48" s="668"/>
      <c r="G48" s="668"/>
      <c r="H48" s="668"/>
      <c r="I48" s="668"/>
      <c r="J48" s="668"/>
      <c r="K48" s="668"/>
      <c r="L48" s="668"/>
      <c r="M48" s="668"/>
      <c r="N48" s="668"/>
      <c r="O48" s="668"/>
      <c r="P48" s="668"/>
      <c r="Q48" s="668"/>
      <c r="R48" s="668"/>
      <c r="S48" s="668"/>
      <c r="T48" s="120"/>
      <c r="U48" s="120"/>
      <c r="V48" s="120"/>
      <c r="W48" s="120"/>
      <c r="X48" s="120"/>
      <c r="Y48" s="120"/>
      <c r="Z48" s="120"/>
      <c r="AA48" s="120"/>
      <c r="AB48" s="120"/>
      <c r="AC48" s="120"/>
    </row>
    <row r="49" spans="1:29" x14ac:dyDescent="0.25">
      <c r="A49" s="124" t="s">
        <v>46</v>
      </c>
      <c r="B49" s="668" t="s">
        <v>47</v>
      </c>
      <c r="C49" s="668"/>
      <c r="D49" s="668"/>
      <c r="E49" s="668"/>
      <c r="F49" s="668"/>
      <c r="G49" s="668"/>
      <c r="H49" s="668"/>
      <c r="I49" s="668"/>
      <c r="J49" s="668"/>
      <c r="K49" s="668"/>
      <c r="L49" s="668"/>
      <c r="M49" s="668"/>
      <c r="N49" s="668"/>
      <c r="O49" s="668"/>
      <c r="P49" s="668"/>
      <c r="Q49" s="668"/>
      <c r="R49" s="668"/>
      <c r="S49" s="668"/>
      <c r="T49" s="120"/>
      <c r="U49" s="120"/>
      <c r="V49" s="120"/>
      <c r="W49" s="120"/>
      <c r="X49" s="120"/>
      <c r="Y49" s="120"/>
      <c r="Z49" s="120"/>
      <c r="AA49" s="120"/>
      <c r="AB49" s="120"/>
      <c r="AC49" s="120"/>
    </row>
    <row r="50" spans="1:29" x14ac:dyDescent="0.25">
      <c r="A50" s="120"/>
      <c r="B50" s="668" t="s">
        <v>48</v>
      </c>
      <c r="C50" s="668"/>
      <c r="D50" s="668"/>
      <c r="E50" s="668"/>
      <c r="F50" s="668"/>
      <c r="G50" s="668"/>
      <c r="H50" s="668"/>
      <c r="I50" s="668"/>
      <c r="J50" s="668"/>
      <c r="K50" s="668"/>
      <c r="L50" s="668"/>
      <c r="M50" s="668"/>
      <c r="N50" s="668"/>
      <c r="O50" s="668"/>
      <c r="P50" s="668"/>
      <c r="Q50" s="668"/>
      <c r="R50" s="668"/>
      <c r="S50" s="668"/>
      <c r="T50" s="120"/>
      <c r="U50" s="120"/>
      <c r="V50" s="120"/>
      <c r="W50" s="120"/>
      <c r="X50" s="120"/>
      <c r="Y50" s="120"/>
      <c r="Z50" s="120"/>
      <c r="AA50" s="120"/>
      <c r="AB50" s="120"/>
      <c r="AC50" s="120"/>
    </row>
    <row r="51" spans="1:29" x14ac:dyDescent="0.25">
      <c r="A51" s="120"/>
      <c r="B51" s="668" t="s">
        <v>49</v>
      </c>
      <c r="C51" s="668"/>
      <c r="D51" s="668"/>
      <c r="E51" s="668"/>
      <c r="F51" s="668"/>
      <c r="G51" s="668"/>
      <c r="H51" s="668"/>
      <c r="I51" s="668"/>
      <c r="J51" s="668"/>
      <c r="K51" s="668"/>
      <c r="L51" s="668"/>
      <c r="M51" s="668"/>
      <c r="N51" s="668"/>
      <c r="O51" s="668"/>
      <c r="P51" s="668"/>
      <c r="Q51" s="668"/>
      <c r="R51" s="668"/>
      <c r="S51" s="668"/>
      <c r="T51" s="120"/>
      <c r="U51" s="120"/>
      <c r="V51" s="120"/>
      <c r="W51" s="120"/>
      <c r="X51" s="120"/>
      <c r="Y51" s="120"/>
      <c r="Z51" s="120"/>
      <c r="AA51" s="120"/>
      <c r="AB51" s="120"/>
      <c r="AC51" s="120"/>
    </row>
    <row r="52" spans="1:29" x14ac:dyDescent="0.25">
      <c r="A52" s="120"/>
      <c r="B52" s="668" t="s">
        <v>50</v>
      </c>
      <c r="C52" s="668"/>
      <c r="D52" s="668"/>
      <c r="E52" s="668"/>
      <c r="F52" s="668"/>
      <c r="G52" s="668"/>
      <c r="H52" s="668"/>
      <c r="I52" s="668"/>
      <c r="J52" s="668"/>
      <c r="K52" s="668"/>
      <c r="L52" s="668"/>
      <c r="M52" s="668"/>
      <c r="N52" s="668"/>
      <c r="O52" s="668"/>
      <c r="P52" s="668"/>
      <c r="Q52" s="668"/>
      <c r="R52" s="668"/>
      <c r="S52" s="668"/>
      <c r="T52" s="120"/>
      <c r="U52" s="120"/>
      <c r="V52" s="120"/>
      <c r="W52" s="120"/>
      <c r="X52" s="120"/>
      <c r="Y52" s="120"/>
      <c r="Z52" s="120"/>
      <c r="AA52" s="120"/>
      <c r="AB52" s="120"/>
      <c r="AC52" s="120"/>
    </row>
    <row r="53" spans="1:29" x14ac:dyDescent="0.25">
      <c r="A53" s="120"/>
      <c r="B53" s="668" t="s">
        <v>51</v>
      </c>
      <c r="C53" s="668"/>
      <c r="D53" s="668"/>
      <c r="E53" s="668"/>
      <c r="F53" s="668"/>
      <c r="G53" s="668"/>
      <c r="H53" s="668"/>
      <c r="I53" s="668"/>
      <c r="J53" s="668"/>
      <c r="K53" s="668"/>
      <c r="L53" s="668"/>
      <c r="M53" s="668"/>
      <c r="N53" s="668"/>
      <c r="O53" s="668"/>
      <c r="P53" s="668"/>
      <c r="Q53" s="668"/>
      <c r="R53" s="668"/>
      <c r="S53" s="668"/>
      <c r="T53" s="120"/>
      <c r="U53" s="120"/>
      <c r="V53" s="120"/>
      <c r="W53" s="120"/>
      <c r="X53" s="120"/>
      <c r="Y53" s="120"/>
      <c r="Z53" s="120"/>
      <c r="AA53" s="120"/>
      <c r="AB53" s="120"/>
      <c r="AC53" s="120"/>
    </row>
    <row r="54" spans="1:29" ht="84.75" customHeight="1" x14ac:dyDescent="0.25">
      <c r="A54" s="120"/>
      <c r="B54" s="668" t="s">
        <v>52</v>
      </c>
      <c r="C54" s="668"/>
      <c r="D54" s="668"/>
      <c r="E54" s="668"/>
      <c r="F54" s="668"/>
      <c r="G54" s="668"/>
      <c r="H54" s="668"/>
      <c r="I54" s="668"/>
      <c r="J54" s="668"/>
      <c r="K54" s="668"/>
      <c r="L54" s="668"/>
      <c r="M54" s="668"/>
      <c r="N54" s="668"/>
      <c r="O54" s="668"/>
      <c r="P54" s="668"/>
      <c r="Q54" s="668"/>
      <c r="R54" s="668"/>
      <c r="S54" s="668"/>
      <c r="T54" s="120"/>
      <c r="U54" s="120"/>
      <c r="V54" s="120"/>
      <c r="W54" s="120"/>
      <c r="X54" s="120"/>
      <c r="Y54" s="120"/>
      <c r="Z54" s="120"/>
      <c r="AA54" s="120"/>
      <c r="AB54" s="120"/>
      <c r="AC54" s="120"/>
    </row>
    <row r="55" spans="1:29" x14ac:dyDescent="0.25">
      <c r="A55" s="120"/>
      <c r="B55" s="480"/>
      <c r="C55" s="115"/>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row>
  </sheetData>
  <mergeCells count="95">
    <mergeCell ref="B53:S53"/>
    <mergeCell ref="B54:S54"/>
    <mergeCell ref="AB46:AC46"/>
    <mergeCell ref="B48:S48"/>
    <mergeCell ref="B50:S50"/>
    <mergeCell ref="B51:S51"/>
    <mergeCell ref="B52:S52"/>
    <mergeCell ref="A39:A40"/>
    <mergeCell ref="B39:B40"/>
    <mergeCell ref="AB39:AC39"/>
    <mergeCell ref="AB40:AC40"/>
    <mergeCell ref="B49:S49"/>
    <mergeCell ref="A41:A42"/>
    <mergeCell ref="B41:B42"/>
    <mergeCell ref="AB41:AC41"/>
    <mergeCell ref="AB42:AC42"/>
    <mergeCell ref="A43:A44"/>
    <mergeCell ref="B43:B44"/>
    <mergeCell ref="AB43:AC43"/>
    <mergeCell ref="AB44:AC44"/>
    <mergeCell ref="A45:A46"/>
    <mergeCell ref="B45:B46"/>
    <mergeCell ref="AB45:AC45"/>
    <mergeCell ref="A35:A36"/>
    <mergeCell ref="B35:B36"/>
    <mergeCell ref="AB35:AC35"/>
    <mergeCell ref="AB36:AC36"/>
    <mergeCell ref="A37:A38"/>
    <mergeCell ref="B37:B38"/>
    <mergeCell ref="AB37:AC37"/>
    <mergeCell ref="AB38:AC38"/>
    <mergeCell ref="AB29:AC29"/>
    <mergeCell ref="AB30:AC30"/>
    <mergeCell ref="A33:A34"/>
    <mergeCell ref="B33:B34"/>
    <mergeCell ref="AB33:AC33"/>
    <mergeCell ref="AB34:AC34"/>
    <mergeCell ref="P27:S27"/>
    <mergeCell ref="T27:W27"/>
    <mergeCell ref="X27:AA27"/>
    <mergeCell ref="A29:A30"/>
    <mergeCell ref="B29:B30"/>
    <mergeCell ref="A22:A23"/>
    <mergeCell ref="B22:B23"/>
    <mergeCell ref="AB22:AC22"/>
    <mergeCell ref="AB23:AC23"/>
    <mergeCell ref="A31:A32"/>
    <mergeCell ref="B31:B32"/>
    <mergeCell ref="AB31:AC31"/>
    <mergeCell ref="AB32:AC32"/>
    <mergeCell ref="A24:AC25"/>
    <mergeCell ref="A26:A28"/>
    <mergeCell ref="B26:C28"/>
    <mergeCell ref="D26:G27"/>
    <mergeCell ref="H26:AA26"/>
    <mergeCell ref="AB26:AC28"/>
    <mergeCell ref="H27:K27"/>
    <mergeCell ref="L27:O27"/>
    <mergeCell ref="A18:A19"/>
    <mergeCell ref="B18:B19"/>
    <mergeCell ref="AB18:AC18"/>
    <mergeCell ref="AB19:AC19"/>
    <mergeCell ref="A20:A21"/>
    <mergeCell ref="B20:B21"/>
    <mergeCell ref="AB20:AC20"/>
    <mergeCell ref="AB21:AC21"/>
    <mergeCell ref="B12:B13"/>
    <mergeCell ref="AB12:AC12"/>
    <mergeCell ref="AB13:AC13"/>
    <mergeCell ref="A16:A17"/>
    <mergeCell ref="B16:B17"/>
    <mergeCell ref="AB16:AC16"/>
    <mergeCell ref="AB17:AC17"/>
    <mergeCell ref="A14:A15"/>
    <mergeCell ref="B14:B15"/>
    <mergeCell ref="AB14:AC14"/>
    <mergeCell ref="AB15:AC15"/>
    <mergeCell ref="A12:A13"/>
    <mergeCell ref="A8:AC8"/>
    <mergeCell ref="A9:A11"/>
    <mergeCell ref="B9:C11"/>
    <mergeCell ref="D9:G10"/>
    <mergeCell ref="H9:AA9"/>
    <mergeCell ref="AB9:AC11"/>
    <mergeCell ref="H10:K10"/>
    <mergeCell ref="L10:O10"/>
    <mergeCell ref="P10:S10"/>
    <mergeCell ref="T10:W10"/>
    <mergeCell ref="X10:AA10"/>
    <mergeCell ref="A6:AC6"/>
    <mergeCell ref="V1:AC1"/>
    <mergeCell ref="A2:F2"/>
    <mergeCell ref="G2:W2"/>
    <mergeCell ref="L4:V4"/>
    <mergeCell ref="W4:AA4"/>
  </mergeCells>
  <pageMargins left="0.98425196850393704" right="0.98425196850393704" top="0.98425196850393704" bottom="0.98425196850393704" header="0.51181102362204722" footer="0.51181102362204722"/>
  <pageSetup paperSize="9" scale="4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view="pageBreakPreview" zoomScale="60" zoomScaleNormal="100" workbookViewId="0">
      <selection activeCell="T20" sqref="T20"/>
    </sheetView>
  </sheetViews>
  <sheetFormatPr defaultRowHeight="15" x14ac:dyDescent="0.25"/>
  <cols>
    <col min="2" max="2" width="17" customWidth="1"/>
    <col min="27" max="27" width="30.42578125" customWidth="1"/>
  </cols>
  <sheetData>
    <row r="1" spans="1:27" s="447" customFormat="1" ht="39.75" customHeight="1" x14ac:dyDescent="0.3">
      <c r="A1" s="1203" t="s">
        <v>1</v>
      </c>
      <c r="B1" s="1203"/>
      <c r="C1" s="1203"/>
      <c r="D1" s="1203"/>
      <c r="E1" s="1203"/>
      <c r="F1" s="1204" t="s">
        <v>422</v>
      </c>
      <c r="G1" s="1204"/>
      <c r="H1" s="1204"/>
      <c r="I1" s="1204"/>
      <c r="J1" s="1204"/>
      <c r="K1" s="1204"/>
      <c r="L1" s="1204"/>
      <c r="M1" s="1204"/>
      <c r="N1" s="1204"/>
      <c r="O1" s="1204"/>
      <c r="P1" s="1204"/>
      <c r="Q1" s="1204"/>
      <c r="R1" s="1204"/>
    </row>
    <row r="2" spans="1:27" s="448" customFormat="1" ht="31.5" customHeight="1" x14ac:dyDescent="0.35">
      <c r="A2" s="1205" t="s">
        <v>86</v>
      </c>
      <c r="B2" s="1205"/>
      <c r="C2" s="1205"/>
      <c r="D2" s="1205"/>
      <c r="E2" s="1205"/>
      <c r="F2" s="1205"/>
      <c r="G2" s="1205"/>
      <c r="H2" s="1205"/>
      <c r="I2" s="1205"/>
      <c r="J2" s="1205"/>
      <c r="K2" s="1205"/>
      <c r="L2" s="1205"/>
      <c r="M2" s="1205"/>
      <c r="N2" s="1205"/>
      <c r="O2" s="1205"/>
      <c r="P2" s="1205"/>
      <c r="Q2" s="1205"/>
      <c r="R2" s="1205"/>
      <c r="S2" s="1205"/>
      <c r="T2" s="1205"/>
      <c r="U2" s="1205"/>
      <c r="V2" s="1205"/>
      <c r="W2" s="1205"/>
      <c r="X2" s="1205"/>
      <c r="Y2" s="1205"/>
      <c r="Z2" s="1205"/>
    </row>
    <row r="3" spans="1:27" s="448" customFormat="1" ht="44.25" customHeight="1" x14ac:dyDescent="0.25">
      <c r="A3" s="823" t="s">
        <v>6</v>
      </c>
      <c r="B3" s="823" t="s">
        <v>7</v>
      </c>
      <c r="C3" s="1018" t="s">
        <v>423</v>
      </c>
      <c r="D3" s="1206"/>
      <c r="E3" s="1206"/>
      <c r="F3" s="1019"/>
      <c r="G3" s="1210" t="s">
        <v>9</v>
      </c>
      <c r="H3" s="1210"/>
      <c r="I3" s="1210"/>
      <c r="J3" s="1210"/>
      <c r="K3" s="1210"/>
      <c r="L3" s="1210"/>
      <c r="M3" s="1210"/>
      <c r="N3" s="1210"/>
      <c r="O3" s="1210"/>
      <c r="P3" s="1210"/>
      <c r="Q3" s="1210"/>
      <c r="R3" s="1210"/>
      <c r="S3" s="1210"/>
      <c r="T3" s="1210"/>
      <c r="U3" s="1210"/>
      <c r="V3" s="1210"/>
      <c r="W3" s="1210"/>
      <c r="X3" s="1210"/>
      <c r="Y3" s="1210"/>
      <c r="Z3" s="1210"/>
      <c r="AA3" s="1211" t="s">
        <v>374</v>
      </c>
    </row>
    <row r="4" spans="1:27" s="448" customFormat="1" ht="44.25" customHeight="1" x14ac:dyDescent="0.25">
      <c r="A4" s="824"/>
      <c r="B4" s="824"/>
      <c r="C4" s="1207"/>
      <c r="D4" s="1208"/>
      <c r="E4" s="1208"/>
      <c r="F4" s="1209"/>
      <c r="G4" s="1210" t="s">
        <v>424</v>
      </c>
      <c r="H4" s="1210"/>
      <c r="I4" s="1210"/>
      <c r="J4" s="1210"/>
      <c r="K4" s="1210" t="s">
        <v>425</v>
      </c>
      <c r="L4" s="1210"/>
      <c r="M4" s="1210"/>
      <c r="N4" s="1210"/>
      <c r="O4" s="1210" t="s">
        <v>426</v>
      </c>
      <c r="P4" s="1210"/>
      <c r="Q4" s="1210"/>
      <c r="R4" s="1210"/>
      <c r="S4" s="1210" t="s">
        <v>427</v>
      </c>
      <c r="T4" s="1210"/>
      <c r="U4" s="1210"/>
      <c r="V4" s="1210"/>
      <c r="W4" s="1210" t="s">
        <v>428</v>
      </c>
      <c r="X4" s="1210"/>
      <c r="Y4" s="1210"/>
      <c r="Z4" s="1210"/>
      <c r="AA4" s="1212"/>
    </row>
    <row r="5" spans="1:27" s="448" customFormat="1" ht="75.75" customHeight="1" x14ac:dyDescent="0.25">
      <c r="A5" s="825"/>
      <c r="B5" s="825"/>
      <c r="C5" s="449" t="s">
        <v>16</v>
      </c>
      <c r="D5" s="449" t="s">
        <v>17</v>
      </c>
      <c r="E5" s="449" t="s">
        <v>429</v>
      </c>
      <c r="F5" s="449" t="s">
        <v>430</v>
      </c>
      <c r="G5" s="449" t="s">
        <v>16</v>
      </c>
      <c r="H5" s="449" t="s">
        <v>17</v>
      </c>
      <c r="I5" s="449" t="s">
        <v>20</v>
      </c>
      <c r="J5" s="449" t="s">
        <v>21</v>
      </c>
      <c r="K5" s="449" t="s">
        <v>16</v>
      </c>
      <c r="L5" s="449" t="s">
        <v>17</v>
      </c>
      <c r="M5" s="449" t="s">
        <v>20</v>
      </c>
      <c r="N5" s="449" t="s">
        <v>21</v>
      </c>
      <c r="O5" s="449" t="s">
        <v>16</v>
      </c>
      <c r="P5" s="449" t="s">
        <v>17</v>
      </c>
      <c r="Q5" s="449" t="s">
        <v>20</v>
      </c>
      <c r="R5" s="449" t="s">
        <v>21</v>
      </c>
      <c r="S5" s="449" t="s">
        <v>16</v>
      </c>
      <c r="T5" s="449" t="s">
        <v>17</v>
      </c>
      <c r="U5" s="449" t="s">
        <v>20</v>
      </c>
      <c r="V5" s="449" t="s">
        <v>21</v>
      </c>
      <c r="W5" s="449" t="s">
        <v>16</v>
      </c>
      <c r="X5" s="449" t="s">
        <v>17</v>
      </c>
      <c r="Y5" s="449" t="s">
        <v>20</v>
      </c>
      <c r="Z5" s="449" t="s">
        <v>21</v>
      </c>
      <c r="AA5" s="1213"/>
    </row>
    <row r="6" spans="1:27" s="448" customFormat="1" ht="74.25" customHeight="1" x14ac:dyDescent="0.25">
      <c r="A6" s="73" t="s">
        <v>22</v>
      </c>
      <c r="B6" s="73" t="s">
        <v>431</v>
      </c>
      <c r="C6" s="73">
        <v>0</v>
      </c>
      <c r="D6" s="450" t="s">
        <v>432</v>
      </c>
      <c r="E6" s="73">
        <v>0</v>
      </c>
      <c r="F6" s="450" t="s">
        <v>432</v>
      </c>
      <c r="G6" s="451">
        <v>71254</v>
      </c>
      <c r="H6" s="451">
        <v>74471</v>
      </c>
      <c r="I6" s="451">
        <v>41835</v>
      </c>
      <c r="J6" s="451">
        <v>43642</v>
      </c>
      <c r="K6" s="451">
        <v>94392</v>
      </c>
      <c r="L6" s="451">
        <v>98622</v>
      </c>
      <c r="M6" s="451">
        <v>41000</v>
      </c>
      <c r="N6" s="451">
        <v>42759</v>
      </c>
      <c r="O6" s="451">
        <v>73524</v>
      </c>
      <c r="P6" s="451">
        <v>79471</v>
      </c>
      <c r="Q6" s="451">
        <v>41041</v>
      </c>
      <c r="R6" s="451">
        <v>44112</v>
      </c>
      <c r="S6" s="452">
        <v>86553</v>
      </c>
      <c r="T6" s="452">
        <v>99651</v>
      </c>
      <c r="U6" s="452">
        <v>48634</v>
      </c>
      <c r="V6" s="452">
        <v>55026</v>
      </c>
      <c r="W6" s="452">
        <v>48952</v>
      </c>
      <c r="X6" s="453">
        <v>57167</v>
      </c>
      <c r="Y6" s="453">
        <v>27473</v>
      </c>
      <c r="Z6" s="453">
        <v>31421</v>
      </c>
      <c r="AA6" s="574" t="s">
        <v>713</v>
      </c>
    </row>
    <row r="7" spans="1:27" s="448" customFormat="1" x14ac:dyDescent="0.25"/>
    <row r="8" spans="1:27" s="448" customFormat="1" ht="23.25" x14ac:dyDescent="0.35">
      <c r="A8" s="1205" t="s">
        <v>80</v>
      </c>
      <c r="B8" s="1205"/>
      <c r="C8" s="1205"/>
      <c r="D8" s="1205"/>
      <c r="E8" s="1205"/>
      <c r="F8" s="1205"/>
      <c r="G8" s="1205"/>
      <c r="H8" s="1205"/>
      <c r="I8" s="1205"/>
      <c r="J8" s="1205"/>
      <c r="K8" s="1205"/>
      <c r="L8" s="1205"/>
      <c r="M8" s="1205"/>
      <c r="N8" s="1205"/>
      <c r="O8" s="1205"/>
      <c r="P8" s="1205"/>
      <c r="Q8" s="1205"/>
      <c r="R8" s="1205"/>
      <c r="S8" s="1205"/>
      <c r="T8" s="1205"/>
      <c r="U8" s="1205"/>
      <c r="V8" s="1205"/>
      <c r="W8" s="1205"/>
      <c r="X8" s="1205"/>
      <c r="Y8" s="1205"/>
      <c r="Z8" s="1205"/>
    </row>
    <row r="9" spans="1:27" s="448" customFormat="1" ht="45.75" customHeight="1" x14ac:dyDescent="0.25">
      <c r="A9" s="823" t="s">
        <v>6</v>
      </c>
      <c r="B9" s="823" t="s">
        <v>31</v>
      </c>
      <c r="C9" s="1018" t="s">
        <v>433</v>
      </c>
      <c r="D9" s="1206"/>
      <c r="E9" s="1206"/>
      <c r="F9" s="1019"/>
      <c r="G9" s="1210" t="s">
        <v>33</v>
      </c>
      <c r="H9" s="1210"/>
      <c r="I9" s="1210"/>
      <c r="J9" s="1210"/>
      <c r="K9" s="1210"/>
      <c r="L9" s="1210"/>
      <c r="M9" s="1210"/>
      <c r="N9" s="1210"/>
      <c r="O9" s="1210"/>
      <c r="P9" s="1210"/>
      <c r="Q9" s="1210"/>
      <c r="R9" s="1210"/>
      <c r="S9" s="1210"/>
      <c r="T9" s="1210"/>
      <c r="U9" s="1210"/>
      <c r="V9" s="1210"/>
      <c r="W9" s="1210"/>
      <c r="X9" s="1210"/>
      <c r="Y9" s="1210"/>
      <c r="Z9" s="1210"/>
      <c r="AA9" s="1211" t="s">
        <v>374</v>
      </c>
    </row>
    <row r="10" spans="1:27" s="448" customFormat="1" ht="45" customHeight="1" x14ac:dyDescent="0.25">
      <c r="A10" s="824"/>
      <c r="B10" s="824"/>
      <c r="C10" s="1207"/>
      <c r="D10" s="1208"/>
      <c r="E10" s="1208"/>
      <c r="F10" s="1209"/>
      <c r="G10" s="1210" t="s">
        <v>11</v>
      </c>
      <c r="H10" s="1210"/>
      <c r="I10" s="1210"/>
      <c r="J10" s="1210"/>
      <c r="K10" s="1210" t="s">
        <v>12</v>
      </c>
      <c r="L10" s="1210"/>
      <c r="M10" s="1210"/>
      <c r="N10" s="1210"/>
      <c r="O10" s="1210" t="s">
        <v>13</v>
      </c>
      <c r="P10" s="1210"/>
      <c r="Q10" s="1210"/>
      <c r="R10" s="1210"/>
      <c r="S10" s="1210" t="s">
        <v>14</v>
      </c>
      <c r="T10" s="1210"/>
      <c r="U10" s="1210"/>
      <c r="V10" s="1210"/>
      <c r="W10" s="1210" t="s">
        <v>428</v>
      </c>
      <c r="X10" s="1210"/>
      <c r="Y10" s="1210"/>
      <c r="Z10" s="1210"/>
      <c r="AA10" s="1212"/>
    </row>
    <row r="11" spans="1:27" s="448" customFormat="1" ht="78.75" customHeight="1" x14ac:dyDescent="0.25">
      <c r="A11" s="825"/>
      <c r="B11" s="825"/>
      <c r="C11" s="449" t="s">
        <v>434</v>
      </c>
      <c r="D11" s="449" t="s">
        <v>35</v>
      </c>
      <c r="E11" s="449" t="s">
        <v>36</v>
      </c>
      <c r="F11" s="449" t="s">
        <v>430</v>
      </c>
      <c r="G11" s="449" t="s">
        <v>37</v>
      </c>
      <c r="H11" s="449" t="s">
        <v>35</v>
      </c>
      <c r="I11" s="449" t="s">
        <v>36</v>
      </c>
      <c r="J11" s="449" t="s">
        <v>21</v>
      </c>
      <c r="K11" s="449" t="s">
        <v>37</v>
      </c>
      <c r="L11" s="449" t="s">
        <v>35</v>
      </c>
      <c r="M11" s="449" t="s">
        <v>36</v>
      </c>
      <c r="N11" s="449" t="s">
        <v>21</v>
      </c>
      <c r="O11" s="449" t="s">
        <v>37</v>
      </c>
      <c r="P11" s="449" t="s">
        <v>35</v>
      </c>
      <c r="Q11" s="449" t="s">
        <v>36</v>
      </c>
      <c r="R11" s="449" t="s">
        <v>21</v>
      </c>
      <c r="S11" s="449" t="s">
        <v>37</v>
      </c>
      <c r="T11" s="449" t="s">
        <v>35</v>
      </c>
      <c r="U11" s="449" t="s">
        <v>36</v>
      </c>
      <c r="V11" s="449" t="s">
        <v>21</v>
      </c>
      <c r="W11" s="449" t="s">
        <v>37</v>
      </c>
      <c r="X11" s="449" t="s">
        <v>35</v>
      </c>
      <c r="Y11" s="449" t="s">
        <v>36</v>
      </c>
      <c r="Z11" s="449" t="s">
        <v>21</v>
      </c>
      <c r="AA11" s="1213"/>
    </row>
    <row r="12" spans="1:27" s="448" customFormat="1" ht="51" x14ac:dyDescent="0.25">
      <c r="A12" s="454" t="s">
        <v>22</v>
      </c>
      <c r="B12" s="454" t="s">
        <v>435</v>
      </c>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row>
    <row r="13" spans="1:27" s="448" customFormat="1" ht="89.25" x14ac:dyDescent="0.25">
      <c r="A13" s="73" t="s">
        <v>39</v>
      </c>
      <c r="B13" s="73" t="s">
        <v>436</v>
      </c>
      <c r="C13" s="73">
        <f>6000*12</f>
        <v>72000</v>
      </c>
      <c r="D13" s="73">
        <f>C13</f>
        <v>72000</v>
      </c>
      <c r="E13" s="73">
        <v>900</v>
      </c>
      <c r="F13" s="73">
        <f>E13</f>
        <v>900</v>
      </c>
      <c r="G13" s="73">
        <v>672398</v>
      </c>
      <c r="H13" s="73">
        <f>G13</f>
        <v>672398</v>
      </c>
      <c r="I13" s="73">
        <v>950</v>
      </c>
      <c r="J13" s="73">
        <f>I13</f>
        <v>950</v>
      </c>
      <c r="K13" s="73">
        <v>790398</v>
      </c>
      <c r="L13" s="73">
        <f>K13</f>
        <v>790398</v>
      </c>
      <c r="M13" s="73">
        <v>950</v>
      </c>
      <c r="N13" s="73">
        <f>M13</f>
        <v>950</v>
      </c>
      <c r="O13" s="73">
        <v>814993</v>
      </c>
      <c r="P13" s="73">
        <f>O13</f>
        <v>814993</v>
      </c>
      <c r="Q13" s="73">
        <v>950</v>
      </c>
      <c r="R13" s="73">
        <f>Q13</f>
        <v>950</v>
      </c>
      <c r="S13" s="452">
        <v>859380</v>
      </c>
      <c r="T13" s="452">
        <v>859380</v>
      </c>
      <c r="U13" s="452">
        <v>920</v>
      </c>
      <c r="V13" s="452">
        <v>920</v>
      </c>
      <c r="W13" s="452">
        <v>488352</v>
      </c>
      <c r="X13" s="452">
        <v>488352</v>
      </c>
      <c r="Y13" s="452">
        <v>920</v>
      </c>
      <c r="Z13" s="452">
        <v>920</v>
      </c>
      <c r="AA13" s="574" t="s">
        <v>714</v>
      </c>
    </row>
    <row r="14" spans="1:27" s="448" customFormat="1" ht="25.5" x14ac:dyDescent="0.25">
      <c r="A14" s="455"/>
      <c r="B14" s="455" t="s">
        <v>43</v>
      </c>
    </row>
    <row r="15" spans="1:27" s="448" customFormat="1" x14ac:dyDescent="0.25"/>
    <row r="16" spans="1:27" s="448" customFormat="1" ht="31.5" customHeight="1" x14ac:dyDescent="0.25">
      <c r="A16" s="456" t="s">
        <v>44</v>
      </c>
      <c r="B16" s="1214" t="s">
        <v>45</v>
      </c>
      <c r="C16" s="1214"/>
      <c r="D16" s="1214"/>
      <c r="E16" s="1214"/>
      <c r="F16" s="1214"/>
      <c r="G16" s="1214"/>
      <c r="H16" s="1214"/>
      <c r="I16" s="1214"/>
      <c r="J16" s="1214"/>
      <c r="K16" s="1214"/>
      <c r="L16" s="1214"/>
      <c r="M16" s="1214"/>
      <c r="N16" s="1214"/>
      <c r="O16" s="1214"/>
      <c r="P16" s="1214"/>
      <c r="Q16" s="1214"/>
      <c r="R16" s="1214"/>
    </row>
    <row r="17" spans="1:18" s="448" customFormat="1" ht="31.5" customHeight="1" x14ac:dyDescent="0.25">
      <c r="A17" s="456" t="s">
        <v>46</v>
      </c>
      <c r="B17" s="1214" t="s">
        <v>47</v>
      </c>
      <c r="C17" s="1214"/>
      <c r="D17" s="1214"/>
      <c r="E17" s="1214"/>
      <c r="F17" s="1214"/>
      <c r="G17" s="1214"/>
      <c r="H17" s="1214"/>
      <c r="I17" s="1214"/>
      <c r="J17" s="1214"/>
      <c r="K17" s="1214"/>
      <c r="L17" s="1214"/>
      <c r="M17" s="1214"/>
      <c r="N17" s="1214"/>
      <c r="O17" s="1214"/>
      <c r="P17" s="1214"/>
      <c r="Q17" s="1214"/>
      <c r="R17" s="1214"/>
    </row>
    <row r="18" spans="1:18" s="448" customFormat="1" x14ac:dyDescent="0.25">
      <c r="B18" s="1214" t="s">
        <v>437</v>
      </c>
      <c r="C18" s="1214"/>
      <c r="D18" s="1214"/>
      <c r="E18" s="1214"/>
      <c r="F18" s="1214"/>
      <c r="G18" s="1214"/>
      <c r="H18" s="1214"/>
      <c r="I18" s="1214"/>
      <c r="J18" s="1214"/>
      <c r="K18" s="1214"/>
      <c r="L18" s="1214"/>
      <c r="M18" s="1214"/>
      <c r="N18" s="1214"/>
      <c r="O18" s="1214"/>
      <c r="P18" s="1214"/>
      <c r="Q18" s="1214"/>
      <c r="R18" s="1214"/>
    </row>
    <row r="19" spans="1:18" s="448" customFormat="1" x14ac:dyDescent="0.25">
      <c r="B19" s="1214" t="s">
        <v>438</v>
      </c>
      <c r="C19" s="1214"/>
      <c r="D19" s="1214"/>
      <c r="E19" s="1214"/>
      <c r="F19" s="1214"/>
      <c r="G19" s="1214"/>
      <c r="H19" s="1214"/>
      <c r="I19" s="1214"/>
      <c r="J19" s="1214"/>
      <c r="K19" s="1214"/>
      <c r="L19" s="1214"/>
      <c r="M19" s="1214"/>
      <c r="N19" s="1214"/>
      <c r="O19" s="1214"/>
      <c r="P19" s="1214"/>
      <c r="Q19" s="1214"/>
      <c r="R19" s="1214"/>
    </row>
    <row r="20" spans="1:18" s="448" customFormat="1" ht="31.5" customHeight="1" x14ac:dyDescent="0.25">
      <c r="B20" s="1214" t="s">
        <v>439</v>
      </c>
      <c r="C20" s="1214"/>
      <c r="D20" s="1214"/>
      <c r="E20" s="1214"/>
      <c r="F20" s="1214"/>
      <c r="G20" s="1214"/>
      <c r="H20" s="1214"/>
      <c r="I20" s="1214"/>
      <c r="J20" s="1214"/>
      <c r="K20" s="1214"/>
      <c r="L20" s="1214"/>
      <c r="M20" s="1214"/>
      <c r="N20" s="1214"/>
      <c r="O20" s="1214"/>
      <c r="P20" s="1214"/>
      <c r="Q20" s="1214"/>
      <c r="R20" s="1214"/>
    </row>
    <row r="21" spans="1:18" s="448" customFormat="1" ht="31.5" customHeight="1" x14ac:dyDescent="0.25">
      <c r="B21" s="1214" t="s">
        <v>440</v>
      </c>
      <c r="C21" s="1214"/>
      <c r="D21" s="1214"/>
      <c r="E21" s="1214"/>
      <c r="F21" s="1214"/>
      <c r="G21" s="1214"/>
      <c r="H21" s="1214"/>
      <c r="I21" s="1214"/>
      <c r="J21" s="1214"/>
      <c r="K21" s="1214"/>
      <c r="L21" s="1214"/>
      <c r="M21" s="1214"/>
      <c r="N21" s="1214"/>
      <c r="O21" s="1214"/>
      <c r="P21" s="1214"/>
      <c r="Q21" s="1214"/>
      <c r="R21" s="1214"/>
    </row>
    <row r="22" spans="1:18" s="448" customFormat="1" ht="73.5" customHeight="1" x14ac:dyDescent="0.25">
      <c r="B22" s="1214" t="s">
        <v>441</v>
      </c>
      <c r="C22" s="1214"/>
      <c r="D22" s="1214"/>
      <c r="E22" s="1214"/>
      <c r="F22" s="1214"/>
      <c r="G22" s="1214"/>
      <c r="H22" s="1214"/>
      <c r="I22" s="1214"/>
      <c r="J22" s="1214"/>
      <c r="K22" s="1214"/>
      <c r="L22" s="1214"/>
      <c r="M22" s="1214"/>
      <c r="N22" s="1214"/>
      <c r="O22" s="1214"/>
      <c r="P22" s="1214"/>
      <c r="Q22" s="1214"/>
      <c r="R22" s="1214"/>
    </row>
    <row r="23" spans="1:18" s="448" customFormat="1" ht="30.75" customHeight="1" x14ac:dyDescent="0.25">
      <c r="B23" s="1214" t="s">
        <v>442</v>
      </c>
      <c r="C23" s="1214"/>
      <c r="D23" s="1214"/>
      <c r="E23" s="1214"/>
      <c r="F23" s="1214"/>
      <c r="G23" s="1214"/>
      <c r="H23" s="1214"/>
      <c r="I23" s="1214"/>
      <c r="J23" s="1214"/>
      <c r="K23" s="1214"/>
      <c r="L23" s="1214"/>
      <c r="M23" s="1214"/>
      <c r="N23" s="1214"/>
      <c r="O23" s="1214"/>
      <c r="P23" s="1214"/>
      <c r="Q23" s="1214"/>
      <c r="R23" s="1214"/>
    </row>
  </sheetData>
  <mergeCells count="32">
    <mergeCell ref="B21:R21"/>
    <mergeCell ref="B22:R22"/>
    <mergeCell ref="B23:R23"/>
    <mergeCell ref="W10:Z10"/>
    <mergeCell ref="B16:R16"/>
    <mergeCell ref="B17:R17"/>
    <mergeCell ref="B18:R18"/>
    <mergeCell ref="B19:R19"/>
    <mergeCell ref="B20:R20"/>
    <mergeCell ref="A8:Z8"/>
    <mergeCell ref="A9:A11"/>
    <mergeCell ref="B9:B11"/>
    <mergeCell ref="C9:F10"/>
    <mergeCell ref="G9:Z9"/>
    <mergeCell ref="AA9:AA11"/>
    <mergeCell ref="G10:J10"/>
    <mergeCell ref="K10:N10"/>
    <mergeCell ref="O10:R10"/>
    <mergeCell ref="S10:V10"/>
    <mergeCell ref="AA3:AA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scale="31"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view="pageBreakPreview" zoomScale="60" zoomScaleNormal="100" workbookViewId="0">
      <selection activeCell="AC3" sqref="AC3"/>
    </sheetView>
  </sheetViews>
  <sheetFormatPr defaultRowHeight="15" x14ac:dyDescent="0.25"/>
  <cols>
    <col min="2" max="2" width="17" customWidth="1"/>
    <col min="28" max="28" width="13.42578125" customWidth="1"/>
    <col min="29" max="29" width="16.28515625" customWidth="1"/>
  </cols>
  <sheetData>
    <row r="1" spans="1:29" ht="37.5" customHeight="1" x14ac:dyDescent="0.25">
      <c r="V1" s="697"/>
      <c r="W1" s="697"/>
      <c r="X1" s="697"/>
      <c r="Y1" s="697"/>
      <c r="Z1" s="697"/>
      <c r="AA1" s="697"/>
      <c r="AB1" s="697"/>
      <c r="AC1" s="697"/>
    </row>
    <row r="2" spans="1:29" s="1" customFormat="1" ht="35.25" customHeight="1" x14ac:dyDescent="0.3">
      <c r="A2" s="698" t="s">
        <v>1</v>
      </c>
      <c r="B2" s="698"/>
      <c r="C2" s="698"/>
      <c r="D2" s="698"/>
      <c r="E2" s="698"/>
      <c r="F2" s="698"/>
      <c r="G2" s="699" t="s">
        <v>156</v>
      </c>
      <c r="H2" s="699"/>
      <c r="I2" s="699"/>
      <c r="J2" s="699"/>
      <c r="K2" s="699"/>
      <c r="L2" s="699"/>
      <c r="M2" s="699"/>
      <c r="N2" s="699"/>
      <c r="O2" s="699"/>
      <c r="P2" s="699"/>
      <c r="Q2" s="699"/>
      <c r="R2" s="699"/>
      <c r="S2" s="699"/>
    </row>
    <row r="3" spans="1:29" s="1" customFormat="1" ht="24.75" customHeight="1" x14ac:dyDescent="0.3">
      <c r="A3" s="21"/>
      <c r="B3" s="21"/>
      <c r="C3" s="21"/>
      <c r="D3" s="21"/>
      <c r="E3" s="21"/>
      <c r="F3" s="21"/>
      <c r="G3" s="3"/>
      <c r="H3" s="3"/>
      <c r="I3" s="3"/>
      <c r="J3" s="3"/>
      <c r="K3" s="3"/>
      <c r="L3" s="3"/>
      <c r="M3" s="3"/>
      <c r="N3" s="3"/>
      <c r="O3" s="3"/>
      <c r="P3" s="3"/>
      <c r="Q3" s="3"/>
      <c r="R3" s="3"/>
      <c r="S3" s="3"/>
    </row>
    <row r="4" spans="1:29" ht="15.75" x14ac:dyDescent="0.25">
      <c r="L4" s="700" t="s">
        <v>3</v>
      </c>
      <c r="M4" s="700"/>
      <c r="N4" s="700"/>
      <c r="O4" s="700"/>
      <c r="P4" s="700"/>
      <c r="Q4" s="700"/>
      <c r="R4" s="700"/>
      <c r="S4" s="700"/>
      <c r="T4" s="700"/>
      <c r="U4" s="700"/>
      <c r="V4" s="700"/>
      <c r="W4" s="4" t="s">
        <v>157</v>
      </c>
      <c r="X4" s="4"/>
      <c r="Y4" s="4"/>
      <c r="Z4" s="4"/>
      <c r="AA4" s="4"/>
    </row>
    <row r="5" spans="1:29" s="1" customFormat="1" ht="24.75" customHeight="1" x14ac:dyDescent="0.3">
      <c r="A5" s="21"/>
      <c r="B5" s="21"/>
      <c r="C5" s="21"/>
      <c r="D5" s="21"/>
      <c r="E5" s="21"/>
      <c r="F5" s="21"/>
      <c r="G5" s="3"/>
      <c r="H5" s="3"/>
      <c r="I5" s="3"/>
      <c r="J5" s="3"/>
      <c r="K5" s="3"/>
      <c r="L5" s="3"/>
      <c r="M5" s="3"/>
      <c r="N5" s="3"/>
      <c r="O5" s="3"/>
      <c r="P5" s="3"/>
      <c r="Q5" s="3"/>
      <c r="R5" s="3"/>
      <c r="S5" s="3"/>
    </row>
    <row r="6" spans="1:29" s="1" customFormat="1" ht="24.75" customHeight="1"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s="1" customFormat="1" ht="24.75" customHeight="1" x14ac:dyDescent="0.3">
      <c r="A7" s="21"/>
      <c r="B7" s="21"/>
      <c r="C7" s="21"/>
      <c r="D7" s="21"/>
      <c r="E7" s="21"/>
      <c r="F7" s="21"/>
      <c r="G7" s="3"/>
      <c r="H7" s="3"/>
      <c r="I7" s="3"/>
      <c r="J7" s="3"/>
      <c r="K7" s="3"/>
      <c r="L7" s="3"/>
      <c r="M7" s="3"/>
      <c r="N7" s="3"/>
      <c r="O7" s="3"/>
      <c r="P7" s="3"/>
      <c r="Q7" s="3"/>
      <c r="R7" s="3"/>
      <c r="S7" s="3"/>
    </row>
    <row r="8" spans="1:29" s="1" customFormat="1" ht="24.75" customHeight="1"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ht="30.7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ht="44.2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row>
    <row r="11" spans="1:29" ht="75.75" customHeight="1" x14ac:dyDescent="0.25">
      <c r="A11" s="678"/>
      <c r="B11" s="683"/>
      <c r="C11" s="684"/>
      <c r="D11" s="5" t="s">
        <v>16</v>
      </c>
      <c r="E11" s="5" t="s">
        <v>17</v>
      </c>
      <c r="F11" s="5" t="s">
        <v>18</v>
      </c>
      <c r="G11" s="5" t="s">
        <v>19</v>
      </c>
      <c r="H11" s="5" t="s">
        <v>16</v>
      </c>
      <c r="I11" s="5" t="s">
        <v>17</v>
      </c>
      <c r="J11" s="5" t="s">
        <v>20</v>
      </c>
      <c r="K11" s="5" t="s">
        <v>21</v>
      </c>
      <c r="L11" s="5" t="s">
        <v>16</v>
      </c>
      <c r="M11" s="5" t="s">
        <v>17</v>
      </c>
      <c r="N11" s="5" t="s">
        <v>20</v>
      </c>
      <c r="O11" s="5" t="s">
        <v>21</v>
      </c>
      <c r="P11" s="5" t="s">
        <v>16</v>
      </c>
      <c r="Q11" s="5" t="s">
        <v>17</v>
      </c>
      <c r="R11" s="5" t="s">
        <v>20</v>
      </c>
      <c r="S11" s="5" t="s">
        <v>21</v>
      </c>
      <c r="T11" s="5" t="s">
        <v>16</v>
      </c>
      <c r="U11" s="5" t="s">
        <v>17</v>
      </c>
      <c r="V11" s="5" t="s">
        <v>20</v>
      </c>
      <c r="W11" s="5" t="s">
        <v>21</v>
      </c>
      <c r="X11" s="5" t="s">
        <v>16</v>
      </c>
      <c r="Y11" s="5" t="s">
        <v>17</v>
      </c>
      <c r="Z11" s="5" t="s">
        <v>20</v>
      </c>
      <c r="AA11" s="5" t="s">
        <v>21</v>
      </c>
      <c r="AB11" s="691"/>
      <c r="AC11" s="691"/>
    </row>
    <row r="12" spans="1:29" ht="78.75" customHeight="1" x14ac:dyDescent="0.25">
      <c r="A12" s="670" t="s">
        <v>22</v>
      </c>
      <c r="B12" s="728" t="s">
        <v>158</v>
      </c>
      <c r="C12" s="7" t="s">
        <v>24</v>
      </c>
      <c r="D12" s="5">
        <v>0</v>
      </c>
      <c r="E12" s="5">
        <v>0</v>
      </c>
      <c r="F12" s="5">
        <v>0</v>
      </c>
      <c r="G12" s="5">
        <v>0</v>
      </c>
      <c r="H12" s="83">
        <v>109851</v>
      </c>
      <c r="I12" s="83">
        <v>109851</v>
      </c>
      <c r="J12" s="83">
        <v>1679</v>
      </c>
      <c r="K12" s="83">
        <v>1679</v>
      </c>
      <c r="L12" s="84">
        <v>109400</v>
      </c>
      <c r="M12" s="84">
        <v>109400</v>
      </c>
      <c r="N12" s="84">
        <v>1900</v>
      </c>
      <c r="O12" s="84">
        <v>1900</v>
      </c>
      <c r="P12" s="85">
        <v>111522</v>
      </c>
      <c r="Q12" s="85">
        <v>111522</v>
      </c>
      <c r="R12" s="85">
        <v>1900</v>
      </c>
      <c r="S12" s="85">
        <v>1900</v>
      </c>
      <c r="T12" s="86">
        <v>120970</v>
      </c>
      <c r="U12" s="86">
        <v>120970</v>
      </c>
      <c r="V12" s="86">
        <v>1900</v>
      </c>
      <c r="W12" s="86">
        <v>1900</v>
      </c>
      <c r="X12" s="5"/>
      <c r="Y12" s="5"/>
      <c r="Z12" s="5"/>
      <c r="AA12" s="5"/>
      <c r="AB12" s="669"/>
      <c r="AC12" s="669"/>
    </row>
    <row r="13" spans="1:29" ht="72.75" customHeight="1" x14ac:dyDescent="0.25">
      <c r="A13" s="671"/>
      <c r="B13" s="729"/>
      <c r="C13" s="7" t="s">
        <v>25</v>
      </c>
      <c r="D13" s="5">
        <v>0</v>
      </c>
      <c r="E13" s="5">
        <v>0</v>
      </c>
      <c r="F13" s="5">
        <v>0</v>
      </c>
      <c r="G13" s="5">
        <v>0</v>
      </c>
      <c r="H13" s="83">
        <v>109845</v>
      </c>
      <c r="I13" s="83">
        <v>109845</v>
      </c>
      <c r="J13" s="83">
        <v>1679</v>
      </c>
      <c r="K13" s="83">
        <v>1679</v>
      </c>
      <c r="L13" s="84">
        <v>114985</v>
      </c>
      <c r="M13" s="84">
        <v>114985</v>
      </c>
      <c r="N13" s="87">
        <v>1900</v>
      </c>
      <c r="O13" s="87">
        <v>1900</v>
      </c>
      <c r="P13" s="85">
        <v>119922</v>
      </c>
      <c r="Q13" s="85">
        <v>119922</v>
      </c>
      <c r="R13" s="85">
        <v>1900</v>
      </c>
      <c r="S13" s="85">
        <v>1900</v>
      </c>
      <c r="T13" s="86"/>
      <c r="U13" s="86"/>
      <c r="V13" s="86"/>
      <c r="W13" s="86"/>
      <c r="X13" s="9"/>
      <c r="Y13" s="9"/>
      <c r="Z13" s="9"/>
      <c r="AA13" s="9"/>
      <c r="AB13" s="669"/>
      <c r="AC13" s="669"/>
    </row>
    <row r="14" spans="1:29" ht="112.5" customHeight="1" x14ac:dyDescent="0.25">
      <c r="A14" s="670" t="s">
        <v>28</v>
      </c>
      <c r="B14" s="728" t="s">
        <v>159</v>
      </c>
      <c r="C14" s="7" t="s">
        <v>24</v>
      </c>
      <c r="D14" s="5">
        <v>0</v>
      </c>
      <c r="E14" s="5">
        <v>0</v>
      </c>
      <c r="F14" s="5">
        <v>0</v>
      </c>
      <c r="G14" s="5">
        <v>0</v>
      </c>
      <c r="H14" s="83">
        <v>15013</v>
      </c>
      <c r="I14" s="83">
        <v>15013</v>
      </c>
      <c r="J14" s="88">
        <v>584</v>
      </c>
      <c r="K14" s="88">
        <v>584</v>
      </c>
      <c r="L14" s="84">
        <v>14840</v>
      </c>
      <c r="M14" s="84">
        <v>14840</v>
      </c>
      <c r="N14" s="87">
        <v>600</v>
      </c>
      <c r="O14" s="87">
        <v>600</v>
      </c>
      <c r="P14" s="85">
        <v>13402</v>
      </c>
      <c r="Q14" s="85">
        <v>13402</v>
      </c>
      <c r="R14" s="89">
        <v>600</v>
      </c>
      <c r="S14" s="89">
        <v>600</v>
      </c>
      <c r="T14" s="86">
        <v>13366</v>
      </c>
      <c r="U14" s="86">
        <v>13366</v>
      </c>
      <c r="V14" s="86">
        <v>600</v>
      </c>
      <c r="W14" s="86">
        <v>600</v>
      </c>
      <c r="X14" s="9"/>
      <c r="Y14" s="9"/>
      <c r="Z14" s="9"/>
      <c r="AA14" s="9"/>
      <c r="AB14" s="1071"/>
      <c r="AC14" s="1072"/>
    </row>
    <row r="15" spans="1:29" ht="117" customHeight="1" x14ac:dyDescent="0.25">
      <c r="A15" s="671"/>
      <c r="B15" s="729"/>
      <c r="C15" s="7" t="s">
        <v>25</v>
      </c>
      <c r="D15" s="5">
        <v>0</v>
      </c>
      <c r="E15" s="5">
        <v>0</v>
      </c>
      <c r="F15" s="5">
        <v>0</v>
      </c>
      <c r="G15" s="5">
        <v>0</v>
      </c>
      <c r="H15" s="83">
        <v>14967</v>
      </c>
      <c r="I15" s="83">
        <v>14967</v>
      </c>
      <c r="J15" s="88">
        <v>584</v>
      </c>
      <c r="K15" s="88">
        <v>584</v>
      </c>
      <c r="L15" s="84">
        <v>16083</v>
      </c>
      <c r="M15" s="84">
        <v>16083</v>
      </c>
      <c r="N15" s="87">
        <v>600</v>
      </c>
      <c r="O15" s="87">
        <v>600</v>
      </c>
      <c r="P15" s="85">
        <v>14981</v>
      </c>
      <c r="Q15" s="85">
        <v>14981</v>
      </c>
      <c r="R15" s="89">
        <v>600</v>
      </c>
      <c r="S15" s="89">
        <v>600</v>
      </c>
      <c r="T15" s="86"/>
      <c r="U15" s="86"/>
      <c r="V15" s="86"/>
      <c r="W15" s="86"/>
      <c r="X15" s="9"/>
      <c r="Y15" s="9"/>
      <c r="Z15" s="9"/>
      <c r="AA15" s="9"/>
      <c r="AB15" s="1071" t="s">
        <v>160</v>
      </c>
      <c r="AC15" s="1072"/>
    </row>
    <row r="16" spans="1:29" ht="20.25" customHeight="1" x14ac:dyDescent="0.25">
      <c r="A16" s="674" t="s">
        <v>30</v>
      </c>
      <c r="B16" s="674"/>
      <c r="C16" s="674"/>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row>
    <row r="17" spans="1:29" ht="23.25" customHeight="1" x14ac:dyDescent="0.25">
      <c r="A17" s="675"/>
      <c r="B17" s="675"/>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row>
    <row r="18" spans="1:29" ht="24.75" customHeight="1" x14ac:dyDescent="0.25">
      <c r="A18" s="676" t="s">
        <v>6</v>
      </c>
      <c r="B18" s="679" t="s">
        <v>31</v>
      </c>
      <c r="C18" s="680"/>
      <c r="D18" s="685" t="s">
        <v>32</v>
      </c>
      <c r="E18" s="686"/>
      <c r="F18" s="686"/>
      <c r="G18" s="687"/>
      <c r="H18" s="673" t="s">
        <v>33</v>
      </c>
      <c r="I18" s="673"/>
      <c r="J18" s="673"/>
      <c r="K18" s="673"/>
      <c r="L18" s="673"/>
      <c r="M18" s="673"/>
      <c r="N18" s="673"/>
      <c r="O18" s="673"/>
      <c r="P18" s="673"/>
      <c r="Q18" s="673"/>
      <c r="R18" s="673"/>
      <c r="S18" s="673"/>
      <c r="T18" s="673"/>
      <c r="U18" s="673"/>
      <c r="V18" s="673"/>
      <c r="W18" s="673"/>
      <c r="X18" s="673"/>
      <c r="Y18" s="673"/>
      <c r="Z18" s="673"/>
      <c r="AA18" s="673"/>
      <c r="AB18" s="691" t="s">
        <v>10</v>
      </c>
      <c r="AC18" s="691"/>
    </row>
    <row r="19" spans="1:29" ht="34.5" customHeight="1" x14ac:dyDescent="0.25">
      <c r="A19" s="677"/>
      <c r="B19" s="681"/>
      <c r="C19" s="682"/>
      <c r="D19" s="688"/>
      <c r="E19" s="689"/>
      <c r="F19" s="689"/>
      <c r="G19" s="690"/>
      <c r="H19" s="673" t="s">
        <v>11</v>
      </c>
      <c r="I19" s="673"/>
      <c r="J19" s="673"/>
      <c r="K19" s="673"/>
      <c r="L19" s="673" t="s">
        <v>12</v>
      </c>
      <c r="M19" s="673"/>
      <c r="N19" s="673"/>
      <c r="O19" s="673"/>
      <c r="P19" s="673" t="s">
        <v>13</v>
      </c>
      <c r="Q19" s="673"/>
      <c r="R19" s="673"/>
      <c r="S19" s="673"/>
      <c r="T19" s="673" t="s">
        <v>14</v>
      </c>
      <c r="U19" s="673"/>
      <c r="V19" s="673"/>
      <c r="W19" s="673"/>
      <c r="X19" s="673" t="s">
        <v>15</v>
      </c>
      <c r="Y19" s="673"/>
      <c r="Z19" s="673"/>
      <c r="AA19" s="673"/>
      <c r="AB19" s="691"/>
      <c r="AC19" s="691"/>
    </row>
    <row r="20" spans="1:29" ht="98.25" customHeight="1" x14ac:dyDescent="0.25">
      <c r="A20" s="678"/>
      <c r="B20" s="683"/>
      <c r="C20" s="684"/>
      <c r="D20" s="5" t="s">
        <v>34</v>
      </c>
      <c r="E20" s="5" t="s">
        <v>35</v>
      </c>
      <c r="F20" s="5" t="s">
        <v>36</v>
      </c>
      <c r="G20" s="5" t="s">
        <v>19</v>
      </c>
      <c r="H20" s="5" t="s">
        <v>37</v>
      </c>
      <c r="I20" s="5" t="s">
        <v>35</v>
      </c>
      <c r="J20" s="5" t="s">
        <v>36</v>
      </c>
      <c r="K20" s="5" t="s">
        <v>21</v>
      </c>
      <c r="L20" s="5" t="s">
        <v>37</v>
      </c>
      <c r="M20" s="5" t="s">
        <v>35</v>
      </c>
      <c r="N20" s="5" t="s">
        <v>36</v>
      </c>
      <c r="O20" s="5" t="s">
        <v>21</v>
      </c>
      <c r="P20" s="5" t="s">
        <v>37</v>
      </c>
      <c r="Q20" s="5" t="s">
        <v>35</v>
      </c>
      <c r="R20" s="5" t="s">
        <v>36</v>
      </c>
      <c r="S20" s="5" t="s">
        <v>21</v>
      </c>
      <c r="T20" s="5" t="s">
        <v>37</v>
      </c>
      <c r="U20" s="5" t="s">
        <v>35</v>
      </c>
      <c r="V20" s="5" t="s">
        <v>36</v>
      </c>
      <c r="W20" s="5" t="s">
        <v>21</v>
      </c>
      <c r="X20" s="5" t="s">
        <v>37</v>
      </c>
      <c r="Y20" s="5" t="s">
        <v>35</v>
      </c>
      <c r="Z20" s="5" t="s">
        <v>36</v>
      </c>
      <c r="AA20" s="5" t="s">
        <v>21</v>
      </c>
      <c r="AB20" s="691"/>
      <c r="AC20" s="691"/>
    </row>
    <row r="21" spans="1:29" ht="30" customHeight="1" x14ac:dyDescent="0.25">
      <c r="A21" s="670" t="s">
        <v>22</v>
      </c>
      <c r="B21" s="728" t="s">
        <v>161</v>
      </c>
      <c r="C21" s="7" t="s">
        <v>24</v>
      </c>
      <c r="D21" s="9"/>
      <c r="E21" s="9"/>
      <c r="F21" s="9"/>
      <c r="G21" s="9"/>
      <c r="H21" s="9"/>
      <c r="I21" s="9"/>
      <c r="J21" s="9"/>
      <c r="K21" s="9"/>
      <c r="L21" s="9"/>
      <c r="M21" s="9"/>
      <c r="N21" s="9"/>
      <c r="O21" s="9"/>
      <c r="P21" s="9"/>
      <c r="Q21" s="9"/>
      <c r="R21" s="9"/>
      <c r="S21" s="9"/>
      <c r="T21" s="9"/>
      <c r="U21" s="9"/>
      <c r="V21" s="9"/>
      <c r="W21" s="9"/>
      <c r="X21" s="9"/>
      <c r="Y21" s="9"/>
      <c r="Z21" s="9"/>
      <c r="AA21" s="9"/>
      <c r="AB21" s="669"/>
      <c r="AC21" s="669"/>
    </row>
    <row r="22" spans="1:29" ht="22.5" customHeight="1" x14ac:dyDescent="0.25">
      <c r="A22" s="671"/>
      <c r="B22" s="729"/>
      <c r="C22" s="7" t="s">
        <v>25</v>
      </c>
      <c r="D22" s="9"/>
      <c r="E22" s="9"/>
      <c r="F22" s="9"/>
      <c r="G22" s="9"/>
      <c r="H22" s="9"/>
      <c r="I22" s="9"/>
      <c r="J22" s="9"/>
      <c r="K22" s="9"/>
      <c r="L22" s="9"/>
      <c r="M22" s="9"/>
      <c r="N22" s="9"/>
      <c r="O22" s="9"/>
      <c r="P22" s="9"/>
      <c r="Q22" s="9"/>
      <c r="R22" s="9"/>
      <c r="S22" s="9"/>
      <c r="T22" s="9"/>
      <c r="U22" s="9"/>
      <c r="V22" s="9"/>
      <c r="W22" s="9"/>
      <c r="X22" s="9"/>
      <c r="Y22" s="9"/>
      <c r="Z22" s="9"/>
      <c r="AA22" s="9"/>
      <c r="AB22" s="669"/>
      <c r="AC22" s="669"/>
    </row>
    <row r="23" spans="1:29" ht="17.25" customHeight="1" x14ac:dyDescent="0.25">
      <c r="A23" s="670" t="s">
        <v>39</v>
      </c>
      <c r="B23" s="728" t="s">
        <v>162</v>
      </c>
      <c r="C23" s="7" t="s">
        <v>24</v>
      </c>
      <c r="D23" s="9">
        <v>0</v>
      </c>
      <c r="E23" s="9">
        <v>0</v>
      </c>
      <c r="F23" s="9">
        <v>0</v>
      </c>
      <c r="G23" s="9">
        <v>0</v>
      </c>
      <c r="H23" s="83">
        <v>109851</v>
      </c>
      <c r="I23" s="83">
        <v>109851</v>
      </c>
      <c r="J23" s="83">
        <v>1700</v>
      </c>
      <c r="K23" s="83">
        <v>1700</v>
      </c>
      <c r="L23" s="84">
        <v>109400</v>
      </c>
      <c r="M23" s="84">
        <v>109400</v>
      </c>
      <c r="N23" s="84">
        <v>1900</v>
      </c>
      <c r="O23" s="84">
        <v>1900</v>
      </c>
      <c r="P23" s="85">
        <v>111522</v>
      </c>
      <c r="Q23" s="85">
        <v>111522</v>
      </c>
      <c r="R23" s="85">
        <v>1900</v>
      </c>
      <c r="S23" s="85">
        <v>1900</v>
      </c>
      <c r="T23" s="86">
        <v>120970</v>
      </c>
      <c r="U23" s="86">
        <v>120970</v>
      </c>
      <c r="V23" s="86">
        <v>1900</v>
      </c>
      <c r="W23" s="86">
        <v>1900</v>
      </c>
      <c r="X23" s="90">
        <v>90000</v>
      </c>
      <c r="Y23" s="90">
        <v>90000</v>
      </c>
      <c r="Z23" s="90">
        <v>1900</v>
      </c>
      <c r="AA23" s="90">
        <v>1900</v>
      </c>
      <c r="AB23" s="669"/>
      <c r="AC23" s="669"/>
    </row>
    <row r="24" spans="1:29" ht="25.5" x14ac:dyDescent="0.25">
      <c r="A24" s="671"/>
      <c r="B24" s="729"/>
      <c r="C24" s="7" t="s">
        <v>25</v>
      </c>
      <c r="D24" s="9">
        <v>0</v>
      </c>
      <c r="E24" s="9">
        <v>0</v>
      </c>
      <c r="F24" s="9">
        <v>0</v>
      </c>
      <c r="G24" s="9">
        <v>0</v>
      </c>
      <c r="H24" s="83">
        <v>109845</v>
      </c>
      <c r="I24" s="83">
        <v>109845</v>
      </c>
      <c r="J24" s="83">
        <v>1679</v>
      </c>
      <c r="K24" s="83">
        <v>1679</v>
      </c>
      <c r="L24" s="84">
        <v>114985</v>
      </c>
      <c r="M24" s="84">
        <v>114985</v>
      </c>
      <c r="N24" s="87">
        <v>1900</v>
      </c>
      <c r="O24" s="87">
        <v>1900</v>
      </c>
      <c r="P24" s="85">
        <v>119922</v>
      </c>
      <c r="Q24" s="85">
        <v>119922</v>
      </c>
      <c r="R24" s="85">
        <v>1900</v>
      </c>
      <c r="S24" s="85">
        <v>1900</v>
      </c>
      <c r="T24" s="10"/>
      <c r="U24" s="10"/>
      <c r="V24" s="10"/>
      <c r="W24" s="10"/>
      <c r="X24" s="10"/>
      <c r="Y24" s="10"/>
      <c r="Z24" s="10"/>
      <c r="AA24" s="10"/>
      <c r="AB24" s="669"/>
      <c r="AC24" s="669"/>
    </row>
    <row r="25" spans="1:29" x14ac:dyDescent="0.25">
      <c r="A25" s="670" t="s">
        <v>41</v>
      </c>
      <c r="B25" s="728" t="s">
        <v>163</v>
      </c>
      <c r="C25" s="7" t="s">
        <v>24</v>
      </c>
      <c r="D25" s="9">
        <v>0</v>
      </c>
      <c r="E25" s="9">
        <v>0</v>
      </c>
      <c r="F25" s="9">
        <v>0</v>
      </c>
      <c r="G25" s="9">
        <v>0</v>
      </c>
      <c r="H25" s="83">
        <v>585542</v>
      </c>
      <c r="I25" s="83">
        <v>585542</v>
      </c>
      <c r="J25" s="83">
        <v>1700</v>
      </c>
      <c r="K25" s="83">
        <v>1700</v>
      </c>
      <c r="L25" s="84">
        <v>593200</v>
      </c>
      <c r="M25" s="84">
        <v>593100</v>
      </c>
      <c r="N25" s="84">
        <v>1900</v>
      </c>
      <c r="O25" s="84">
        <v>1900</v>
      </c>
      <c r="P25" s="85">
        <v>599927</v>
      </c>
      <c r="Q25" s="85">
        <v>599927</v>
      </c>
      <c r="R25" s="85">
        <v>1900</v>
      </c>
      <c r="S25" s="85">
        <v>1900</v>
      </c>
      <c r="T25" s="86">
        <v>643599</v>
      </c>
      <c r="U25" s="86">
        <v>643599</v>
      </c>
      <c r="V25" s="86">
        <v>1900</v>
      </c>
      <c r="W25" s="86">
        <v>1900</v>
      </c>
      <c r="X25" s="90">
        <v>492000</v>
      </c>
      <c r="Y25" s="90">
        <v>492000</v>
      </c>
      <c r="Z25" s="90">
        <v>1900</v>
      </c>
      <c r="AA25" s="90">
        <v>1900</v>
      </c>
      <c r="AB25" s="669"/>
      <c r="AC25" s="669"/>
    </row>
    <row r="26" spans="1:29" ht="25.5" x14ac:dyDescent="0.25">
      <c r="A26" s="671"/>
      <c r="B26" s="729"/>
      <c r="C26" s="7" t="s">
        <v>25</v>
      </c>
      <c r="D26" s="9">
        <v>0</v>
      </c>
      <c r="E26" s="9">
        <v>0</v>
      </c>
      <c r="F26" s="9">
        <v>0</v>
      </c>
      <c r="G26" s="9">
        <v>0</v>
      </c>
      <c r="H26" s="83">
        <v>585542</v>
      </c>
      <c r="I26" s="83">
        <v>585542</v>
      </c>
      <c r="J26" s="83">
        <v>1700</v>
      </c>
      <c r="K26" s="83">
        <v>1700</v>
      </c>
      <c r="L26" s="84">
        <v>624777</v>
      </c>
      <c r="M26" s="84">
        <v>624777</v>
      </c>
      <c r="N26" s="84">
        <v>1900</v>
      </c>
      <c r="O26" s="84">
        <v>1900</v>
      </c>
      <c r="P26" s="85">
        <v>655091</v>
      </c>
      <c r="Q26" s="85">
        <v>655091</v>
      </c>
      <c r="R26" s="85">
        <v>1900</v>
      </c>
      <c r="S26" s="85">
        <v>1900</v>
      </c>
      <c r="T26" s="48"/>
      <c r="U26" s="48"/>
      <c r="V26" s="48"/>
      <c r="W26" s="48"/>
      <c r="X26" s="48"/>
      <c r="Y26" s="48"/>
      <c r="Z26" s="48"/>
      <c r="AA26" s="48"/>
      <c r="AB26" s="669"/>
      <c r="AC26" s="669"/>
    </row>
    <row r="27" spans="1:29" x14ac:dyDescent="0.25">
      <c r="A27" s="670" t="s">
        <v>164</v>
      </c>
      <c r="B27" s="728" t="s">
        <v>165</v>
      </c>
      <c r="C27" s="7" t="s">
        <v>24</v>
      </c>
      <c r="D27" s="9">
        <v>0</v>
      </c>
      <c r="E27" s="9">
        <v>0</v>
      </c>
      <c r="F27" s="9">
        <v>0</v>
      </c>
      <c r="G27" s="9">
        <v>0</v>
      </c>
      <c r="H27" s="83">
        <v>14298</v>
      </c>
      <c r="I27" s="83">
        <v>14298</v>
      </c>
      <c r="J27" s="83">
        <v>584</v>
      </c>
      <c r="K27" s="83">
        <v>584</v>
      </c>
      <c r="L27" s="84">
        <v>14400</v>
      </c>
      <c r="M27" s="84">
        <v>14400</v>
      </c>
      <c r="N27" s="84">
        <v>600</v>
      </c>
      <c r="O27" s="84">
        <v>600</v>
      </c>
      <c r="P27" s="85">
        <v>13126</v>
      </c>
      <c r="Q27" s="85">
        <v>13126</v>
      </c>
      <c r="R27" s="85">
        <v>600</v>
      </c>
      <c r="S27" s="85">
        <v>600</v>
      </c>
      <c r="T27" s="86">
        <v>12579</v>
      </c>
      <c r="U27" s="86">
        <v>12579</v>
      </c>
      <c r="V27" s="86">
        <v>600</v>
      </c>
      <c r="W27" s="86">
        <v>600</v>
      </c>
      <c r="X27" s="48"/>
      <c r="Y27" s="48"/>
      <c r="Z27" s="48"/>
      <c r="AA27" s="48"/>
      <c r="AB27" s="669"/>
      <c r="AC27" s="669"/>
    </row>
    <row r="28" spans="1:29" ht="25.5" x14ac:dyDescent="0.25">
      <c r="A28" s="671"/>
      <c r="B28" s="729"/>
      <c r="C28" s="7" t="s">
        <v>25</v>
      </c>
      <c r="D28" s="9">
        <v>0</v>
      </c>
      <c r="E28" s="9">
        <v>0</v>
      </c>
      <c r="F28" s="9">
        <v>0</v>
      </c>
      <c r="G28" s="9">
        <v>0</v>
      </c>
      <c r="H28" s="83">
        <v>14298</v>
      </c>
      <c r="I28" s="83">
        <v>14298</v>
      </c>
      <c r="J28" s="83">
        <v>584</v>
      </c>
      <c r="K28" s="83">
        <v>584</v>
      </c>
      <c r="L28" s="84">
        <v>15692</v>
      </c>
      <c r="M28" s="84">
        <v>15692</v>
      </c>
      <c r="N28" s="84">
        <v>600</v>
      </c>
      <c r="O28" s="84">
        <v>600</v>
      </c>
      <c r="P28" s="85">
        <v>14701</v>
      </c>
      <c r="Q28" s="85">
        <v>14701</v>
      </c>
      <c r="R28" s="85">
        <v>600</v>
      </c>
      <c r="S28" s="85">
        <v>600</v>
      </c>
      <c r="T28" s="48"/>
      <c r="U28" s="48"/>
      <c r="V28" s="48"/>
      <c r="W28" s="48"/>
      <c r="X28" s="48"/>
      <c r="Y28" s="48"/>
      <c r="Z28" s="48"/>
      <c r="AA28" s="48"/>
      <c r="AB28" s="669"/>
      <c r="AC28" s="669"/>
    </row>
    <row r="29" spans="1:29" ht="27.75" customHeight="1" x14ac:dyDescent="0.25">
      <c r="A29" s="670" t="s">
        <v>166</v>
      </c>
      <c r="B29" s="728" t="s">
        <v>167</v>
      </c>
      <c r="C29" s="7" t="s">
        <v>24</v>
      </c>
      <c r="D29" s="9">
        <v>0</v>
      </c>
      <c r="E29" s="9">
        <v>0</v>
      </c>
      <c r="F29" s="9">
        <v>0</v>
      </c>
      <c r="G29" s="9">
        <v>0</v>
      </c>
      <c r="H29" s="83">
        <v>174</v>
      </c>
      <c r="I29" s="83">
        <v>174</v>
      </c>
      <c r="J29" s="83">
        <v>584</v>
      </c>
      <c r="K29" s="83">
        <v>584</v>
      </c>
      <c r="L29" s="84">
        <v>70</v>
      </c>
      <c r="M29" s="84">
        <v>70</v>
      </c>
      <c r="N29" s="84">
        <v>600</v>
      </c>
      <c r="O29" s="84">
        <v>600</v>
      </c>
      <c r="P29" s="85">
        <v>79</v>
      </c>
      <c r="Q29" s="85">
        <v>79</v>
      </c>
      <c r="R29" s="85">
        <v>600</v>
      </c>
      <c r="S29" s="85">
        <v>600</v>
      </c>
      <c r="T29" s="86">
        <v>134</v>
      </c>
      <c r="U29" s="86">
        <v>134</v>
      </c>
      <c r="V29" s="86">
        <v>600</v>
      </c>
      <c r="W29" s="86">
        <v>600</v>
      </c>
      <c r="X29" s="48"/>
      <c r="Y29" s="48"/>
      <c r="Z29" s="48"/>
      <c r="AA29" s="48"/>
      <c r="AB29" s="669"/>
      <c r="AC29" s="669"/>
    </row>
    <row r="30" spans="1:29" ht="33.75" customHeight="1" x14ac:dyDescent="0.25">
      <c r="A30" s="671"/>
      <c r="B30" s="729"/>
      <c r="C30" s="7" t="s">
        <v>25</v>
      </c>
      <c r="D30" s="9">
        <v>0</v>
      </c>
      <c r="E30" s="9">
        <v>0</v>
      </c>
      <c r="F30" s="9">
        <v>0</v>
      </c>
      <c r="G30" s="9">
        <v>0</v>
      </c>
      <c r="H30" s="83">
        <v>125</v>
      </c>
      <c r="I30" s="83">
        <v>125</v>
      </c>
      <c r="J30" s="83">
        <v>584</v>
      </c>
      <c r="K30" s="83">
        <v>584</v>
      </c>
      <c r="L30" s="84">
        <v>61</v>
      </c>
      <c r="M30" s="84">
        <v>61</v>
      </c>
      <c r="N30" s="84">
        <v>600</v>
      </c>
      <c r="O30" s="84">
        <v>600</v>
      </c>
      <c r="P30" s="85">
        <v>82</v>
      </c>
      <c r="Q30" s="85">
        <v>82</v>
      </c>
      <c r="R30" s="85">
        <v>600</v>
      </c>
      <c r="S30" s="85">
        <v>600</v>
      </c>
      <c r="T30" s="48"/>
      <c r="U30" s="48"/>
      <c r="V30" s="48"/>
      <c r="W30" s="48"/>
      <c r="X30" s="48"/>
      <c r="Y30" s="48"/>
      <c r="Z30" s="48"/>
      <c r="AA30" s="48"/>
      <c r="AB30" s="1215" t="s">
        <v>168</v>
      </c>
      <c r="AC30" s="1216"/>
    </row>
    <row r="31" spans="1:29" x14ac:dyDescent="0.25">
      <c r="A31" s="670" t="s">
        <v>169</v>
      </c>
      <c r="B31" s="728" t="s">
        <v>170</v>
      </c>
      <c r="C31" s="7" t="s">
        <v>24</v>
      </c>
      <c r="D31" s="9">
        <v>0</v>
      </c>
      <c r="E31" s="9">
        <v>0</v>
      </c>
      <c r="F31" s="9">
        <v>0</v>
      </c>
      <c r="G31" s="9">
        <v>0</v>
      </c>
      <c r="H31" s="83">
        <v>26</v>
      </c>
      <c r="I31" s="83">
        <v>26</v>
      </c>
      <c r="J31" s="83">
        <v>584</v>
      </c>
      <c r="K31" s="83">
        <v>584</v>
      </c>
      <c r="L31" s="84">
        <v>40</v>
      </c>
      <c r="M31" s="84">
        <v>40</v>
      </c>
      <c r="N31" s="84">
        <v>600</v>
      </c>
      <c r="O31" s="84">
        <v>600</v>
      </c>
      <c r="P31" s="85">
        <v>48</v>
      </c>
      <c r="Q31" s="85">
        <v>48</v>
      </c>
      <c r="R31" s="85">
        <v>600</v>
      </c>
      <c r="S31" s="85">
        <v>600</v>
      </c>
      <c r="T31" s="86">
        <v>78</v>
      </c>
      <c r="U31" s="86">
        <v>78</v>
      </c>
      <c r="V31" s="86">
        <v>600</v>
      </c>
      <c r="W31" s="86">
        <v>600</v>
      </c>
      <c r="X31" s="48"/>
      <c r="Y31" s="48"/>
      <c r="Z31" s="48"/>
      <c r="AA31" s="48"/>
      <c r="AB31" s="669"/>
      <c r="AC31" s="669"/>
    </row>
    <row r="32" spans="1:29" ht="29.25" customHeight="1" x14ac:dyDescent="0.25">
      <c r="A32" s="671"/>
      <c r="B32" s="729"/>
      <c r="C32" s="7" t="s">
        <v>25</v>
      </c>
      <c r="D32" s="9">
        <v>0</v>
      </c>
      <c r="E32" s="9">
        <v>0</v>
      </c>
      <c r="F32" s="9">
        <v>0</v>
      </c>
      <c r="G32" s="9">
        <v>0</v>
      </c>
      <c r="H32" s="83">
        <v>28</v>
      </c>
      <c r="I32" s="83">
        <v>28</v>
      </c>
      <c r="J32" s="83">
        <v>584</v>
      </c>
      <c r="K32" s="83">
        <v>584</v>
      </c>
      <c r="L32" s="84">
        <v>44</v>
      </c>
      <c r="M32" s="84">
        <v>44</v>
      </c>
      <c r="N32" s="84">
        <v>600</v>
      </c>
      <c r="O32" s="84">
        <v>600</v>
      </c>
      <c r="P32" s="85">
        <v>53</v>
      </c>
      <c r="Q32" s="85">
        <v>53</v>
      </c>
      <c r="R32" s="85">
        <v>600</v>
      </c>
      <c r="S32" s="85">
        <v>600</v>
      </c>
      <c r="T32" s="48"/>
      <c r="U32" s="48"/>
      <c r="V32" s="48"/>
      <c r="W32" s="48"/>
      <c r="X32" s="48"/>
      <c r="Y32" s="48"/>
      <c r="Z32" s="48"/>
      <c r="AA32" s="48"/>
      <c r="AB32" s="1215" t="s">
        <v>171</v>
      </c>
      <c r="AC32" s="1216"/>
    </row>
    <row r="33" spans="1:29" ht="19.5" customHeight="1" x14ac:dyDescent="0.25">
      <c r="A33" s="670" t="s">
        <v>172</v>
      </c>
      <c r="B33" s="728" t="s">
        <v>173</v>
      </c>
      <c r="C33" s="7" t="s">
        <v>24</v>
      </c>
      <c r="D33" s="9">
        <v>0</v>
      </c>
      <c r="E33" s="9">
        <v>0</v>
      </c>
      <c r="F33" s="9">
        <v>0</v>
      </c>
      <c r="G33" s="9">
        <v>0</v>
      </c>
      <c r="H33" s="83">
        <v>461</v>
      </c>
      <c r="I33" s="83">
        <v>461</v>
      </c>
      <c r="J33" s="83">
        <v>584</v>
      </c>
      <c r="K33" s="83">
        <v>584</v>
      </c>
      <c r="L33" s="84">
        <v>280</v>
      </c>
      <c r="M33" s="84">
        <v>280</v>
      </c>
      <c r="N33" s="84">
        <v>600</v>
      </c>
      <c r="O33" s="84">
        <v>600</v>
      </c>
      <c r="P33" s="85">
        <v>96</v>
      </c>
      <c r="Q33" s="85">
        <v>96</v>
      </c>
      <c r="R33" s="85">
        <v>600</v>
      </c>
      <c r="S33" s="85">
        <v>600</v>
      </c>
      <c r="T33" s="86">
        <v>215</v>
      </c>
      <c r="U33" s="86">
        <v>215</v>
      </c>
      <c r="V33" s="86">
        <v>600</v>
      </c>
      <c r="W33" s="86">
        <v>600</v>
      </c>
      <c r="X33" s="48"/>
      <c r="Y33" s="48"/>
      <c r="Z33" s="48"/>
      <c r="AA33" s="48"/>
      <c r="AB33" s="669"/>
      <c r="AC33" s="669"/>
    </row>
    <row r="34" spans="1:29" ht="19.5" customHeight="1" x14ac:dyDescent="0.25">
      <c r="A34" s="671"/>
      <c r="B34" s="729"/>
      <c r="C34" s="7" t="s">
        <v>25</v>
      </c>
      <c r="D34" s="9">
        <v>0</v>
      </c>
      <c r="E34" s="9">
        <v>0</v>
      </c>
      <c r="F34" s="9">
        <v>0</v>
      </c>
      <c r="G34" s="9">
        <v>0</v>
      </c>
      <c r="H34" s="83">
        <v>450</v>
      </c>
      <c r="I34" s="83">
        <v>450</v>
      </c>
      <c r="J34" s="83">
        <v>584</v>
      </c>
      <c r="K34" s="83">
        <v>584</v>
      </c>
      <c r="L34" s="84">
        <v>239</v>
      </c>
      <c r="M34" s="84">
        <v>239</v>
      </c>
      <c r="N34" s="84">
        <v>600</v>
      </c>
      <c r="O34" s="84">
        <v>600</v>
      </c>
      <c r="P34" s="85">
        <v>98</v>
      </c>
      <c r="Q34" s="85">
        <v>98</v>
      </c>
      <c r="R34" s="85">
        <v>600</v>
      </c>
      <c r="S34" s="85">
        <v>600</v>
      </c>
      <c r="T34" s="48"/>
      <c r="U34" s="48"/>
      <c r="V34" s="48"/>
      <c r="W34" s="48"/>
      <c r="X34" s="48"/>
      <c r="Y34" s="48"/>
      <c r="Z34" s="48"/>
      <c r="AA34" s="48"/>
      <c r="AB34" s="669"/>
      <c r="AC34" s="669"/>
    </row>
    <row r="35" spans="1:29" x14ac:dyDescent="0.25">
      <c r="A35" s="670" t="s">
        <v>174</v>
      </c>
      <c r="B35" s="728" t="s">
        <v>175</v>
      </c>
      <c r="C35" s="7" t="s">
        <v>24</v>
      </c>
      <c r="D35" s="9">
        <v>0</v>
      </c>
      <c r="E35" s="9">
        <v>0</v>
      </c>
      <c r="F35" s="9">
        <v>0</v>
      </c>
      <c r="G35" s="9">
        <v>0</v>
      </c>
      <c r="H35" s="83">
        <v>54</v>
      </c>
      <c r="I35" s="83">
        <v>54</v>
      </c>
      <c r="J35" s="83">
        <v>584</v>
      </c>
      <c r="K35" s="83">
        <v>584</v>
      </c>
      <c r="L35" s="84">
        <v>50</v>
      </c>
      <c r="M35" s="84">
        <v>50</v>
      </c>
      <c r="N35" s="84">
        <v>600</v>
      </c>
      <c r="O35" s="84">
        <v>600</v>
      </c>
      <c r="P35" s="85">
        <v>53</v>
      </c>
      <c r="Q35" s="85">
        <v>53</v>
      </c>
      <c r="R35" s="85">
        <v>600</v>
      </c>
      <c r="S35" s="85">
        <v>600</v>
      </c>
      <c r="T35" s="86">
        <v>360</v>
      </c>
      <c r="U35" s="86">
        <v>360</v>
      </c>
      <c r="V35" s="86">
        <v>600</v>
      </c>
      <c r="W35" s="86">
        <v>600</v>
      </c>
      <c r="X35" s="48"/>
      <c r="Y35" s="48"/>
      <c r="Z35" s="48"/>
      <c r="AA35" s="48"/>
      <c r="AB35" s="669"/>
      <c r="AC35" s="669"/>
    </row>
    <row r="36" spans="1:29" ht="48" customHeight="1" x14ac:dyDescent="0.25">
      <c r="A36" s="671"/>
      <c r="B36" s="729"/>
      <c r="C36" s="7" t="s">
        <v>25</v>
      </c>
      <c r="D36" s="9">
        <v>0</v>
      </c>
      <c r="E36" s="9">
        <v>0</v>
      </c>
      <c r="F36" s="9">
        <v>0</v>
      </c>
      <c r="G36" s="9">
        <v>0</v>
      </c>
      <c r="H36" s="83">
        <v>66</v>
      </c>
      <c r="I36" s="83">
        <v>66</v>
      </c>
      <c r="J36" s="83">
        <v>584</v>
      </c>
      <c r="K36" s="83">
        <v>584</v>
      </c>
      <c r="L36" s="84">
        <v>47</v>
      </c>
      <c r="M36" s="84">
        <v>47</v>
      </c>
      <c r="N36" s="84">
        <v>600</v>
      </c>
      <c r="O36" s="84">
        <v>600</v>
      </c>
      <c r="P36" s="85">
        <v>47</v>
      </c>
      <c r="Q36" s="85">
        <v>47</v>
      </c>
      <c r="R36" s="85">
        <v>600</v>
      </c>
      <c r="S36" s="85">
        <v>600</v>
      </c>
      <c r="T36" s="48"/>
      <c r="U36" s="48"/>
      <c r="V36" s="48"/>
      <c r="W36" s="48"/>
      <c r="X36" s="48"/>
      <c r="Y36" s="48"/>
      <c r="Z36" s="48"/>
      <c r="AA36" s="48"/>
      <c r="AB36" s="1215" t="s">
        <v>176</v>
      </c>
      <c r="AC36" s="1216"/>
    </row>
    <row r="37" spans="1:29" ht="19.5" customHeight="1" x14ac:dyDescent="0.25">
      <c r="A37" s="49"/>
      <c r="B37" s="49"/>
    </row>
    <row r="38" spans="1:29" ht="29.25" customHeight="1" x14ac:dyDescent="0.25">
      <c r="B38" s="12" t="s">
        <v>43</v>
      </c>
      <c r="C38" s="12"/>
    </row>
    <row r="39" spans="1:29" ht="27.75" customHeight="1" x14ac:dyDescent="0.25">
      <c r="B39" s="668" t="s">
        <v>45</v>
      </c>
      <c r="C39" s="668"/>
      <c r="D39" s="668"/>
      <c r="E39" s="668"/>
      <c r="F39" s="668"/>
      <c r="G39" s="668"/>
      <c r="H39" s="668"/>
      <c r="I39" s="668"/>
      <c r="J39" s="668"/>
      <c r="K39" s="668"/>
      <c r="L39" s="668"/>
      <c r="M39" s="668"/>
      <c r="N39" s="668"/>
      <c r="O39" s="668"/>
      <c r="P39" s="668"/>
      <c r="Q39" s="668"/>
      <c r="R39" s="668"/>
      <c r="S39" s="668"/>
    </row>
    <row r="40" spans="1:29" x14ac:dyDescent="0.25">
      <c r="B40" s="668" t="s">
        <v>47</v>
      </c>
      <c r="C40" s="668"/>
      <c r="D40" s="668"/>
      <c r="E40" s="668"/>
      <c r="F40" s="668"/>
      <c r="G40" s="668"/>
      <c r="H40" s="668"/>
      <c r="I40" s="668"/>
      <c r="J40" s="668"/>
      <c r="K40" s="668"/>
      <c r="L40" s="668"/>
      <c r="M40" s="668"/>
      <c r="N40" s="668"/>
      <c r="O40" s="668"/>
      <c r="P40" s="668"/>
      <c r="Q40" s="668"/>
      <c r="R40" s="668"/>
      <c r="S40" s="668"/>
    </row>
    <row r="41" spans="1:29" x14ac:dyDescent="0.25">
      <c r="B41" s="668" t="s">
        <v>48</v>
      </c>
      <c r="C41" s="668"/>
      <c r="D41" s="668"/>
      <c r="E41" s="668"/>
      <c r="F41" s="668"/>
      <c r="G41" s="668"/>
      <c r="H41" s="668"/>
      <c r="I41" s="668"/>
      <c r="J41" s="668"/>
      <c r="K41" s="668"/>
      <c r="L41" s="668"/>
      <c r="M41" s="668"/>
      <c r="N41" s="668"/>
      <c r="O41" s="668"/>
      <c r="P41" s="668"/>
      <c r="Q41" s="668"/>
      <c r="R41" s="668"/>
      <c r="S41" s="668"/>
    </row>
    <row r="42" spans="1:29" x14ac:dyDescent="0.25">
      <c r="B42" s="668" t="s">
        <v>49</v>
      </c>
      <c r="C42" s="668"/>
      <c r="D42" s="668"/>
      <c r="E42" s="668"/>
      <c r="F42" s="668"/>
      <c r="G42" s="668"/>
      <c r="H42" s="668"/>
      <c r="I42" s="668"/>
      <c r="J42" s="668"/>
      <c r="K42" s="668"/>
      <c r="L42" s="668"/>
      <c r="M42" s="668"/>
      <c r="N42" s="668"/>
      <c r="O42" s="668"/>
      <c r="P42" s="668"/>
      <c r="Q42" s="668"/>
      <c r="R42" s="668"/>
      <c r="S42" s="668"/>
    </row>
    <row r="43" spans="1:29" x14ac:dyDescent="0.25">
      <c r="B43" s="668" t="s">
        <v>50</v>
      </c>
      <c r="C43" s="668"/>
      <c r="D43" s="668"/>
      <c r="E43" s="668"/>
      <c r="F43" s="668"/>
      <c r="G43" s="668"/>
      <c r="H43" s="668"/>
      <c r="I43" s="668"/>
      <c r="J43" s="668"/>
      <c r="K43" s="668"/>
      <c r="L43" s="668"/>
      <c r="M43" s="668"/>
      <c r="N43" s="668"/>
      <c r="O43" s="668"/>
      <c r="P43" s="668"/>
      <c r="Q43" s="668"/>
      <c r="R43" s="668"/>
      <c r="S43" s="668"/>
    </row>
    <row r="44" spans="1:29" ht="19.5" customHeight="1" x14ac:dyDescent="0.25">
      <c r="B44" s="668" t="s">
        <v>51</v>
      </c>
      <c r="C44" s="668"/>
      <c r="D44" s="668"/>
      <c r="E44" s="668"/>
      <c r="F44" s="668"/>
      <c r="G44" s="668"/>
      <c r="H44" s="668"/>
      <c r="I44" s="668"/>
      <c r="J44" s="668"/>
      <c r="K44" s="668"/>
      <c r="L44" s="668"/>
      <c r="M44" s="668"/>
      <c r="N44" s="668"/>
      <c r="O44" s="668"/>
      <c r="P44" s="668"/>
      <c r="Q44" s="668"/>
      <c r="R44" s="668"/>
      <c r="S44" s="668"/>
    </row>
    <row r="45" spans="1:29" ht="92.25" customHeight="1" x14ac:dyDescent="0.25">
      <c r="B45" s="668" t="s">
        <v>52</v>
      </c>
      <c r="C45" s="668"/>
      <c r="D45" s="668"/>
      <c r="E45" s="668"/>
      <c r="F45" s="668"/>
      <c r="G45" s="668"/>
      <c r="H45" s="668"/>
      <c r="I45" s="668"/>
      <c r="J45" s="668"/>
      <c r="K45" s="668"/>
      <c r="L45" s="668"/>
      <c r="M45" s="668"/>
      <c r="N45" s="668"/>
      <c r="O45" s="668"/>
      <c r="P45" s="668"/>
      <c r="Q45" s="668"/>
      <c r="R45" s="668"/>
      <c r="S45" s="668"/>
    </row>
  </sheetData>
  <mergeCells count="74">
    <mergeCell ref="A8:AC8"/>
    <mergeCell ref="V1:AC1"/>
    <mergeCell ref="A2:F2"/>
    <mergeCell ref="G2:S2"/>
    <mergeCell ref="L4:V4"/>
    <mergeCell ref="A6:AC6"/>
    <mergeCell ref="A9:A11"/>
    <mergeCell ref="B9:C11"/>
    <mergeCell ref="D9:G10"/>
    <mergeCell ref="H9:AA9"/>
    <mergeCell ref="AB9:AC11"/>
    <mergeCell ref="H10:K10"/>
    <mergeCell ref="L10:O10"/>
    <mergeCell ref="P10:S10"/>
    <mergeCell ref="T10:W10"/>
    <mergeCell ref="X10:AA10"/>
    <mergeCell ref="A12:A13"/>
    <mergeCell ref="B12:B13"/>
    <mergeCell ref="AB12:AC12"/>
    <mergeCell ref="AB13:AC13"/>
    <mergeCell ref="A14:A15"/>
    <mergeCell ref="B14:B15"/>
    <mergeCell ref="AB14:AC14"/>
    <mergeCell ref="AB15:AC15"/>
    <mergeCell ref="A16:AC17"/>
    <mergeCell ref="A18:A20"/>
    <mergeCell ref="B18:C20"/>
    <mergeCell ref="D18:G19"/>
    <mergeCell ref="H18:AA18"/>
    <mergeCell ref="AB18:AC20"/>
    <mergeCell ref="H19:K19"/>
    <mergeCell ref="L19:O19"/>
    <mergeCell ref="P19:S19"/>
    <mergeCell ref="T19:W19"/>
    <mergeCell ref="X19:AA19"/>
    <mergeCell ref="B21:B22"/>
    <mergeCell ref="AB21:AC21"/>
    <mergeCell ref="AB22:AC22"/>
    <mergeCell ref="A25:A26"/>
    <mergeCell ref="B25:B26"/>
    <mergeCell ref="AB25:AC25"/>
    <mergeCell ref="AB26:AC26"/>
    <mergeCell ref="A23:A24"/>
    <mergeCell ref="B23:B24"/>
    <mergeCell ref="AB23:AC23"/>
    <mergeCell ref="AB24:AC24"/>
    <mergeCell ref="A21:A22"/>
    <mergeCell ref="A27:A28"/>
    <mergeCell ref="B27:B28"/>
    <mergeCell ref="AB27:AC27"/>
    <mergeCell ref="AB28:AC28"/>
    <mergeCell ref="A29:A30"/>
    <mergeCell ref="B29:B30"/>
    <mergeCell ref="AB29:AC29"/>
    <mergeCell ref="AB30:AC30"/>
    <mergeCell ref="A31:A32"/>
    <mergeCell ref="B31:B32"/>
    <mergeCell ref="AB31:AC31"/>
    <mergeCell ref="AB32:AC32"/>
    <mergeCell ref="A33:A34"/>
    <mergeCell ref="B33:B34"/>
    <mergeCell ref="AB33:AC33"/>
    <mergeCell ref="AB34:AC34"/>
    <mergeCell ref="A35:A36"/>
    <mergeCell ref="B35:B36"/>
    <mergeCell ref="AB35:AC35"/>
    <mergeCell ref="AB36:AC36"/>
    <mergeCell ref="B39:S39"/>
    <mergeCell ref="B45:S45"/>
    <mergeCell ref="B40:S40"/>
    <mergeCell ref="B41:S41"/>
    <mergeCell ref="B42:S42"/>
    <mergeCell ref="B43:S43"/>
    <mergeCell ref="B44:S44"/>
  </mergeCells>
  <pageMargins left="0.7" right="0.7" top="0.75" bottom="0.75" header="0.3" footer="0.3"/>
  <pageSetup paperSize="9" scale="2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view="pageBreakPreview" topLeftCell="A7" zoomScale="60" zoomScaleNormal="100" workbookViewId="0">
      <selection activeCell="AB20" sqref="AB20:AC20"/>
    </sheetView>
  </sheetViews>
  <sheetFormatPr defaultRowHeight="15" x14ac:dyDescent="0.25"/>
  <cols>
    <col min="2" max="2" width="20.28515625" style="31" customWidth="1"/>
    <col min="28" max="28" width="18.28515625" customWidth="1"/>
    <col min="29" max="29" width="25.85546875" customWidth="1"/>
  </cols>
  <sheetData>
    <row r="1" spans="1:29" ht="18.75" customHeight="1" x14ac:dyDescent="0.25">
      <c r="A1" s="120"/>
      <c r="B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row>
    <row r="2" spans="1:29" s="1" customFormat="1" ht="53.25" customHeight="1" x14ac:dyDescent="0.3">
      <c r="A2" s="698" t="s">
        <v>1</v>
      </c>
      <c r="B2" s="698"/>
      <c r="C2" s="698"/>
      <c r="D2" s="698"/>
      <c r="E2" s="698"/>
      <c r="F2" s="698"/>
      <c r="G2" s="786" t="s">
        <v>346</v>
      </c>
      <c r="H2" s="786"/>
      <c r="I2" s="786"/>
      <c r="J2" s="786"/>
      <c r="K2" s="786"/>
      <c r="L2" s="786"/>
      <c r="M2" s="786"/>
      <c r="N2" s="786"/>
      <c r="O2" s="786"/>
      <c r="P2" s="786"/>
      <c r="Q2" s="786"/>
      <c r="R2" s="786"/>
      <c r="S2" s="786"/>
      <c r="T2" s="123"/>
      <c r="U2" s="123"/>
      <c r="V2" s="123"/>
      <c r="W2" s="123"/>
      <c r="X2" s="123"/>
      <c r="Y2" s="123"/>
      <c r="Z2" s="123"/>
      <c r="AA2" s="123"/>
      <c r="AB2" s="123"/>
      <c r="AC2" s="123"/>
    </row>
    <row r="3" spans="1:29" s="1" customFormat="1" ht="24.75" customHeight="1" x14ac:dyDescent="0.3">
      <c r="A3" s="167"/>
      <c r="B3" s="167"/>
      <c r="C3" s="167"/>
      <c r="D3" s="167"/>
      <c r="E3" s="167"/>
      <c r="F3" s="167"/>
      <c r="G3" s="129"/>
      <c r="H3" s="129"/>
      <c r="I3" s="129"/>
      <c r="J3" s="129"/>
      <c r="K3" s="129"/>
      <c r="L3" s="129"/>
      <c r="M3" s="129"/>
      <c r="N3" s="129"/>
      <c r="O3" s="129"/>
      <c r="P3" s="129"/>
      <c r="Q3" s="129"/>
      <c r="R3" s="129"/>
      <c r="S3" s="129"/>
      <c r="T3" s="123"/>
      <c r="U3" s="123"/>
      <c r="V3" s="123"/>
      <c r="W3" s="123"/>
      <c r="X3" s="123"/>
      <c r="Y3" s="123"/>
      <c r="Z3" s="123"/>
      <c r="AA3" s="123"/>
      <c r="AB3" s="123"/>
      <c r="AC3" s="123"/>
    </row>
    <row r="4" spans="1:29" ht="15.75" x14ac:dyDescent="0.25">
      <c r="A4" s="120"/>
      <c r="B4" s="120"/>
      <c r="C4" s="120"/>
      <c r="D4" s="120"/>
      <c r="E4" s="120"/>
      <c r="F4" s="120"/>
      <c r="G4" s="120"/>
      <c r="H4" s="120"/>
      <c r="I4" s="120"/>
      <c r="J4" s="120"/>
      <c r="K4" s="120"/>
      <c r="L4" s="700" t="s">
        <v>3</v>
      </c>
      <c r="M4" s="700"/>
      <c r="N4" s="700"/>
      <c r="O4" s="700"/>
      <c r="P4" s="700"/>
      <c r="Q4" s="700"/>
      <c r="R4" s="700"/>
      <c r="S4" s="700"/>
      <c r="T4" s="700"/>
      <c r="U4" s="700"/>
      <c r="V4" s="700"/>
      <c r="W4" s="130" t="s">
        <v>53</v>
      </c>
      <c r="X4" s="130"/>
      <c r="Y4" s="130"/>
      <c r="Z4" s="130"/>
      <c r="AA4" s="130"/>
      <c r="AB4" s="120"/>
      <c r="AC4" s="120"/>
    </row>
    <row r="5" spans="1:29" s="1" customFormat="1" ht="24.75" customHeight="1" x14ac:dyDescent="0.3">
      <c r="A5" s="167"/>
      <c r="B5" s="167"/>
      <c r="C5" s="167"/>
      <c r="D5" s="167"/>
      <c r="E5" s="167"/>
      <c r="F5" s="167"/>
      <c r="G5" s="129"/>
      <c r="H5" s="129"/>
      <c r="I5" s="129"/>
      <c r="J5" s="129"/>
      <c r="K5" s="129"/>
      <c r="L5" s="129"/>
      <c r="M5" s="129"/>
      <c r="N5" s="129"/>
      <c r="O5" s="129"/>
      <c r="P5" s="129"/>
      <c r="Q5" s="129"/>
      <c r="R5" s="129"/>
      <c r="S5" s="129"/>
      <c r="T5" s="123"/>
      <c r="U5" s="123"/>
      <c r="V5" s="123"/>
      <c r="W5" s="123"/>
      <c r="X5" s="123"/>
      <c r="Y5" s="123"/>
      <c r="Z5" s="123"/>
      <c r="AA5" s="123"/>
      <c r="AB5" s="123"/>
      <c r="AC5" s="123"/>
    </row>
    <row r="6" spans="1:29" s="1" customFormat="1" ht="24.75" customHeight="1"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s="1" customFormat="1" ht="24.75" customHeight="1" x14ac:dyDescent="0.3">
      <c r="A7" s="167"/>
      <c r="B7" s="167"/>
      <c r="C7" s="167"/>
      <c r="D7" s="167"/>
      <c r="E7" s="167"/>
      <c r="F7" s="167"/>
      <c r="G7" s="129"/>
      <c r="H7" s="129"/>
      <c r="I7" s="129"/>
      <c r="J7" s="129"/>
      <c r="K7" s="129"/>
      <c r="L7" s="129"/>
      <c r="M7" s="129"/>
      <c r="N7" s="129"/>
      <c r="O7" s="129"/>
      <c r="P7" s="129"/>
      <c r="Q7" s="129"/>
      <c r="R7" s="129"/>
      <c r="S7" s="129"/>
      <c r="T7" s="123"/>
      <c r="U7" s="123"/>
      <c r="V7" s="123"/>
      <c r="W7" s="123"/>
      <c r="X7" s="123"/>
      <c r="Y7" s="123"/>
      <c r="Z7" s="123"/>
      <c r="AA7" s="123"/>
      <c r="AB7" s="123"/>
      <c r="AC7" s="123"/>
    </row>
    <row r="8" spans="1:29" s="1" customFormat="1" ht="24.75" customHeight="1"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ht="30.7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ht="44.25" customHeight="1" x14ac:dyDescent="0.25">
      <c r="A10" s="677"/>
      <c r="B10" s="681"/>
      <c r="C10" s="682"/>
      <c r="D10" s="688"/>
      <c r="E10" s="689"/>
      <c r="F10" s="689"/>
      <c r="G10" s="690"/>
      <c r="H10" s="673" t="s">
        <v>11</v>
      </c>
      <c r="I10" s="673"/>
      <c r="J10" s="673"/>
      <c r="K10" s="673"/>
      <c r="L10" s="673" t="s">
        <v>54</v>
      </c>
      <c r="M10" s="673"/>
      <c r="N10" s="673"/>
      <c r="O10" s="673"/>
      <c r="P10" s="673" t="s">
        <v>55</v>
      </c>
      <c r="Q10" s="673"/>
      <c r="R10" s="673"/>
      <c r="S10" s="673"/>
      <c r="T10" s="1217" t="s">
        <v>56</v>
      </c>
      <c r="U10" s="1217"/>
      <c r="V10" s="1217"/>
      <c r="W10" s="1217"/>
      <c r="X10" s="673" t="s">
        <v>15</v>
      </c>
      <c r="Y10" s="673"/>
      <c r="Z10" s="673"/>
      <c r="AA10" s="673"/>
      <c r="AB10" s="691"/>
      <c r="AC10" s="691"/>
    </row>
    <row r="11" spans="1:29" ht="75.75" customHeight="1" x14ac:dyDescent="0.25">
      <c r="A11" s="678"/>
      <c r="B11" s="683"/>
      <c r="C11" s="684"/>
      <c r="D11" s="122" t="s">
        <v>16</v>
      </c>
      <c r="E11" s="122" t="s">
        <v>17</v>
      </c>
      <c r="F11" s="122" t="s">
        <v>18</v>
      </c>
      <c r="G11" s="122" t="s">
        <v>19</v>
      </c>
      <c r="H11" s="122" t="s">
        <v>16</v>
      </c>
      <c r="I11" s="122" t="s">
        <v>17</v>
      </c>
      <c r="J11" s="122" t="s">
        <v>20</v>
      </c>
      <c r="K11" s="122" t="s">
        <v>21</v>
      </c>
      <c r="L11" s="122" t="s">
        <v>16</v>
      </c>
      <c r="M11" s="122" t="s">
        <v>17</v>
      </c>
      <c r="N11" s="122" t="s">
        <v>20</v>
      </c>
      <c r="O11" s="122" t="s">
        <v>21</v>
      </c>
      <c r="P11" s="122" t="s">
        <v>16</v>
      </c>
      <c r="Q11" s="122" t="s">
        <v>17</v>
      </c>
      <c r="R11" s="122" t="s">
        <v>20</v>
      </c>
      <c r="S11" s="122" t="s">
        <v>21</v>
      </c>
      <c r="T11" s="22" t="s">
        <v>16</v>
      </c>
      <c r="U11" s="22" t="s">
        <v>17</v>
      </c>
      <c r="V11" s="22" t="s">
        <v>20</v>
      </c>
      <c r="W11" s="22" t="s">
        <v>21</v>
      </c>
      <c r="X11" s="122" t="s">
        <v>16</v>
      </c>
      <c r="Y11" s="122" t="s">
        <v>17</v>
      </c>
      <c r="Z11" s="122" t="s">
        <v>20</v>
      </c>
      <c r="AA11" s="122" t="s">
        <v>21</v>
      </c>
      <c r="AB11" s="691"/>
      <c r="AC11" s="691"/>
    </row>
    <row r="12" spans="1:29" ht="30" customHeight="1" x14ac:dyDescent="0.25">
      <c r="A12" s="670" t="s">
        <v>22</v>
      </c>
      <c r="B12" s="670" t="s">
        <v>57</v>
      </c>
      <c r="C12" s="221" t="s">
        <v>24</v>
      </c>
      <c r="D12" s="122">
        <v>0</v>
      </c>
      <c r="E12" s="122">
        <v>0</v>
      </c>
      <c r="F12" s="122">
        <v>0</v>
      </c>
      <c r="G12" s="122">
        <v>0</v>
      </c>
      <c r="H12" s="122">
        <v>250</v>
      </c>
      <c r="I12" s="122">
        <v>250</v>
      </c>
      <c r="J12" s="122">
        <v>250</v>
      </c>
      <c r="K12" s="122">
        <v>250</v>
      </c>
      <c r="L12" s="122">
        <v>10500</v>
      </c>
      <c r="M12" s="122">
        <v>10500</v>
      </c>
      <c r="N12" s="122">
        <v>10500</v>
      </c>
      <c r="O12" s="122">
        <v>10500</v>
      </c>
      <c r="P12" s="122">
        <v>11000</v>
      </c>
      <c r="Q12" s="122">
        <v>11000</v>
      </c>
      <c r="R12" s="122">
        <v>11000</v>
      </c>
      <c r="S12" s="122">
        <v>11000</v>
      </c>
      <c r="T12" s="22">
        <v>11500</v>
      </c>
      <c r="U12" s="22">
        <v>11500</v>
      </c>
      <c r="V12" s="22">
        <v>11500</v>
      </c>
      <c r="W12" s="22">
        <v>11500</v>
      </c>
      <c r="X12" s="122">
        <v>12000</v>
      </c>
      <c r="Y12" s="122">
        <v>12000</v>
      </c>
      <c r="Z12" s="122">
        <v>12000</v>
      </c>
      <c r="AA12" s="122">
        <v>12000</v>
      </c>
      <c r="AB12" s="669"/>
      <c r="AC12" s="669"/>
    </row>
    <row r="13" spans="1:29" ht="102.75" customHeight="1" x14ac:dyDescent="0.25">
      <c r="A13" s="671"/>
      <c r="B13" s="671"/>
      <c r="C13" s="221" t="s">
        <v>25</v>
      </c>
      <c r="D13" s="9">
        <v>0</v>
      </c>
      <c r="E13" s="9">
        <v>0</v>
      </c>
      <c r="F13" s="9">
        <v>0</v>
      </c>
      <c r="G13" s="9">
        <v>0</v>
      </c>
      <c r="H13" s="9">
        <v>10000</v>
      </c>
      <c r="I13" s="9">
        <v>10000</v>
      </c>
      <c r="J13" s="9">
        <v>10000</v>
      </c>
      <c r="K13" s="9">
        <v>10000</v>
      </c>
      <c r="L13" s="9">
        <v>17813</v>
      </c>
      <c r="M13" s="9">
        <v>17813</v>
      </c>
      <c r="N13" s="9">
        <v>17813</v>
      </c>
      <c r="O13" s="9">
        <v>17813</v>
      </c>
      <c r="P13" s="9">
        <v>31690</v>
      </c>
      <c r="Q13" s="9">
        <v>31690</v>
      </c>
      <c r="R13" s="9">
        <v>31690</v>
      </c>
      <c r="S13" s="9">
        <v>31690</v>
      </c>
      <c r="T13" s="23">
        <v>28126</v>
      </c>
      <c r="U13" s="23">
        <v>28126</v>
      </c>
      <c r="V13" s="23">
        <v>28126</v>
      </c>
      <c r="W13" s="23">
        <v>28126</v>
      </c>
      <c r="X13" s="9"/>
      <c r="Y13" s="9"/>
      <c r="Z13" s="9"/>
      <c r="AA13" s="9"/>
      <c r="AB13" s="1215" t="s">
        <v>347</v>
      </c>
      <c r="AC13" s="1216"/>
    </row>
    <row r="14" spans="1:29" ht="15" customHeight="1" x14ac:dyDescent="0.25">
      <c r="A14" s="674" t="s">
        <v>30</v>
      </c>
      <c r="B14" s="67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row>
    <row r="15" spans="1:29" ht="23.25" customHeight="1" x14ac:dyDescent="0.25">
      <c r="A15" s="675"/>
      <c r="B15" s="675"/>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row>
    <row r="16" spans="1:29" ht="24.75" customHeight="1" x14ac:dyDescent="0.25">
      <c r="A16" s="676" t="s">
        <v>6</v>
      </c>
      <c r="B16" s="679" t="s">
        <v>31</v>
      </c>
      <c r="C16" s="680"/>
      <c r="D16" s="685" t="s">
        <v>32</v>
      </c>
      <c r="E16" s="686"/>
      <c r="F16" s="686"/>
      <c r="G16" s="687"/>
      <c r="H16" s="673" t="s">
        <v>33</v>
      </c>
      <c r="I16" s="673"/>
      <c r="J16" s="673"/>
      <c r="K16" s="673"/>
      <c r="L16" s="673"/>
      <c r="M16" s="673"/>
      <c r="N16" s="673"/>
      <c r="O16" s="673"/>
      <c r="P16" s="673"/>
      <c r="Q16" s="673"/>
      <c r="R16" s="673"/>
      <c r="S16" s="673"/>
      <c r="T16" s="673"/>
      <c r="U16" s="673"/>
      <c r="V16" s="673"/>
      <c r="W16" s="673"/>
      <c r="X16" s="673"/>
      <c r="Y16" s="673"/>
      <c r="Z16" s="673"/>
      <c r="AA16" s="673"/>
      <c r="AB16" s="691" t="s">
        <v>10</v>
      </c>
      <c r="AC16" s="691"/>
    </row>
    <row r="17" spans="1:29" ht="34.5" customHeight="1" x14ac:dyDescent="0.25">
      <c r="A17" s="677"/>
      <c r="B17" s="681"/>
      <c r="C17" s="682"/>
      <c r="D17" s="688"/>
      <c r="E17" s="689"/>
      <c r="F17" s="689"/>
      <c r="G17" s="690"/>
      <c r="H17" s="673" t="s">
        <v>11</v>
      </c>
      <c r="I17" s="673"/>
      <c r="J17" s="673"/>
      <c r="K17" s="673"/>
      <c r="L17" s="673" t="s">
        <v>54</v>
      </c>
      <c r="M17" s="673"/>
      <c r="N17" s="673"/>
      <c r="O17" s="673"/>
      <c r="P17" s="673" t="s">
        <v>55</v>
      </c>
      <c r="Q17" s="673"/>
      <c r="R17" s="673"/>
      <c r="S17" s="673"/>
      <c r="T17" s="1217" t="s">
        <v>58</v>
      </c>
      <c r="U17" s="1217"/>
      <c r="V17" s="1217"/>
      <c r="W17" s="1217"/>
      <c r="X17" s="673" t="s">
        <v>15</v>
      </c>
      <c r="Y17" s="673"/>
      <c r="Z17" s="673"/>
      <c r="AA17" s="673"/>
      <c r="AB17" s="691"/>
      <c r="AC17" s="691"/>
    </row>
    <row r="18" spans="1:29" ht="98.25" customHeight="1" x14ac:dyDescent="0.25">
      <c r="A18" s="678"/>
      <c r="B18" s="683"/>
      <c r="C18" s="684"/>
      <c r="D18" s="122" t="s">
        <v>34</v>
      </c>
      <c r="E18" s="122" t="s">
        <v>35</v>
      </c>
      <c r="F18" s="122" t="s">
        <v>36</v>
      </c>
      <c r="G18" s="122" t="s">
        <v>19</v>
      </c>
      <c r="H18" s="122" t="s">
        <v>37</v>
      </c>
      <c r="I18" s="122" t="s">
        <v>35</v>
      </c>
      <c r="J18" s="122" t="s">
        <v>36</v>
      </c>
      <c r="K18" s="122" t="s">
        <v>21</v>
      </c>
      <c r="L18" s="122" t="s">
        <v>37</v>
      </c>
      <c r="M18" s="122" t="s">
        <v>35</v>
      </c>
      <c r="N18" s="122" t="s">
        <v>36</v>
      </c>
      <c r="O18" s="122" t="s">
        <v>21</v>
      </c>
      <c r="P18" s="122" t="s">
        <v>37</v>
      </c>
      <c r="Q18" s="122" t="s">
        <v>35</v>
      </c>
      <c r="R18" s="122" t="s">
        <v>59</v>
      </c>
      <c r="S18" s="122" t="s">
        <v>60</v>
      </c>
      <c r="T18" s="22" t="s">
        <v>37</v>
      </c>
      <c r="U18" s="22" t="s">
        <v>35</v>
      </c>
      <c r="V18" s="22" t="s">
        <v>36</v>
      </c>
      <c r="W18" s="22" t="s">
        <v>21</v>
      </c>
      <c r="X18" s="122" t="s">
        <v>37</v>
      </c>
      <c r="Y18" s="122" t="s">
        <v>35</v>
      </c>
      <c r="Z18" s="122" t="s">
        <v>36</v>
      </c>
      <c r="AA18" s="122" t="s">
        <v>21</v>
      </c>
      <c r="AB18" s="691"/>
      <c r="AC18" s="691"/>
    </row>
    <row r="19" spans="1:29" ht="18" customHeight="1" x14ac:dyDescent="0.25">
      <c r="A19" s="670" t="s">
        <v>22</v>
      </c>
      <c r="B19" s="670" t="s">
        <v>61</v>
      </c>
      <c r="C19" s="221" t="s">
        <v>24</v>
      </c>
      <c r="D19" s="9">
        <v>0</v>
      </c>
      <c r="E19" s="9">
        <v>0</v>
      </c>
      <c r="F19" s="9">
        <v>0</v>
      </c>
      <c r="G19" s="9">
        <v>0</v>
      </c>
      <c r="H19" s="9">
        <v>14000</v>
      </c>
      <c r="I19" s="9">
        <v>14000</v>
      </c>
      <c r="J19" s="9">
        <f>K19-J20</f>
        <v>12</v>
      </c>
      <c r="K19" s="9">
        <v>180</v>
      </c>
      <c r="L19" s="9">
        <v>130000</v>
      </c>
      <c r="M19" s="9">
        <v>130000</v>
      </c>
      <c r="N19" s="9">
        <v>166</v>
      </c>
      <c r="O19" s="9">
        <v>180</v>
      </c>
      <c r="P19" s="9">
        <v>120000</v>
      </c>
      <c r="Q19" s="9">
        <v>120000</v>
      </c>
      <c r="R19" s="9">
        <v>164</v>
      </c>
      <c r="S19" s="9">
        <v>180</v>
      </c>
      <c r="T19" s="23">
        <v>110000</v>
      </c>
      <c r="U19" s="23">
        <v>110000</v>
      </c>
      <c r="V19" s="23">
        <v>162</v>
      </c>
      <c r="W19" s="23">
        <v>180</v>
      </c>
      <c r="X19" s="9">
        <v>10000</v>
      </c>
      <c r="Y19" s="9">
        <v>10000</v>
      </c>
      <c r="Z19" s="24">
        <v>160</v>
      </c>
      <c r="AA19" s="24">
        <v>180</v>
      </c>
      <c r="AB19" s="669"/>
      <c r="AC19" s="669"/>
    </row>
    <row r="20" spans="1:29" ht="99" customHeight="1" x14ac:dyDescent="0.25">
      <c r="A20" s="671"/>
      <c r="B20" s="671"/>
      <c r="C20" s="221" t="s">
        <v>25</v>
      </c>
      <c r="D20" s="9">
        <v>0</v>
      </c>
      <c r="E20" s="9">
        <v>0</v>
      </c>
      <c r="F20" s="9">
        <v>0</v>
      </c>
      <c r="G20" s="9">
        <v>0</v>
      </c>
      <c r="H20" s="9">
        <v>14000</v>
      </c>
      <c r="I20" s="9">
        <v>14000</v>
      </c>
      <c r="J20" s="9">
        <v>168</v>
      </c>
      <c r="K20" s="9">
        <v>180</v>
      </c>
      <c r="L20" s="9">
        <v>160475</v>
      </c>
      <c r="M20" s="9">
        <v>160475</v>
      </c>
      <c r="N20" s="9">
        <v>3000</v>
      </c>
      <c r="O20" s="9">
        <v>3000</v>
      </c>
      <c r="P20" s="9">
        <v>299749</v>
      </c>
      <c r="Q20" s="9">
        <v>299749</v>
      </c>
      <c r="R20" s="9">
        <v>3373</v>
      </c>
      <c r="S20" s="9">
        <v>3510</v>
      </c>
      <c r="T20" s="23">
        <v>279015</v>
      </c>
      <c r="U20" s="23">
        <v>279015</v>
      </c>
      <c r="V20" s="23">
        <v>3341</v>
      </c>
      <c r="W20" s="23">
        <v>3493</v>
      </c>
      <c r="X20" s="9"/>
      <c r="Y20" s="9"/>
      <c r="Z20" s="24"/>
      <c r="AA20" s="24"/>
      <c r="AB20" s="1215" t="s">
        <v>348</v>
      </c>
      <c r="AC20" s="1216"/>
    </row>
    <row r="21" spans="1:29" ht="17.25" customHeight="1" x14ac:dyDescent="0.25">
      <c r="A21" s="670" t="s">
        <v>39</v>
      </c>
      <c r="B21" s="670" t="s">
        <v>62</v>
      </c>
      <c r="C21" s="221" t="s">
        <v>24</v>
      </c>
      <c r="D21" s="126">
        <v>0</v>
      </c>
      <c r="E21" s="126">
        <v>0</v>
      </c>
      <c r="F21" s="126">
        <v>0</v>
      </c>
      <c r="G21" s="126">
        <v>0</v>
      </c>
      <c r="H21" s="9">
        <v>8760</v>
      </c>
      <c r="I21" s="9">
        <v>8760</v>
      </c>
      <c r="J21" s="9">
        <v>12</v>
      </c>
      <c r="K21" s="9">
        <v>180</v>
      </c>
      <c r="L21" s="126">
        <v>10220</v>
      </c>
      <c r="M21" s="126">
        <v>10220</v>
      </c>
      <c r="N21" s="126">
        <v>14</v>
      </c>
      <c r="O21" s="126">
        <v>180</v>
      </c>
      <c r="P21" s="126">
        <v>11680</v>
      </c>
      <c r="Q21" s="126">
        <v>11680</v>
      </c>
      <c r="R21" s="126">
        <v>16</v>
      </c>
      <c r="S21" s="126">
        <v>180</v>
      </c>
      <c r="T21" s="25">
        <v>13140</v>
      </c>
      <c r="U21" s="25">
        <v>13140</v>
      </c>
      <c r="V21" s="25">
        <v>18</v>
      </c>
      <c r="W21" s="25">
        <v>180</v>
      </c>
      <c r="X21" s="126">
        <v>14600</v>
      </c>
      <c r="Y21" s="126">
        <v>14600</v>
      </c>
      <c r="Z21" s="126">
        <v>20</v>
      </c>
      <c r="AA21" s="126">
        <v>180</v>
      </c>
      <c r="AB21" s="1085"/>
      <c r="AC21" s="1085"/>
    </row>
    <row r="22" spans="1:29" ht="93.75" customHeight="1" x14ac:dyDescent="0.25">
      <c r="A22" s="671"/>
      <c r="B22" s="671"/>
      <c r="C22" s="221" t="s">
        <v>25</v>
      </c>
      <c r="D22" s="126">
        <v>5840</v>
      </c>
      <c r="E22" s="126">
        <v>5840</v>
      </c>
      <c r="F22" s="126">
        <v>8</v>
      </c>
      <c r="G22" s="126">
        <v>8</v>
      </c>
      <c r="H22" s="125">
        <v>8760</v>
      </c>
      <c r="I22" s="125">
        <v>8760</v>
      </c>
      <c r="J22" s="125">
        <v>12</v>
      </c>
      <c r="K22" s="125">
        <v>180</v>
      </c>
      <c r="L22" s="125">
        <v>1776644</v>
      </c>
      <c r="M22" s="125">
        <v>1776644</v>
      </c>
      <c r="N22" s="125">
        <v>137</v>
      </c>
      <c r="O22" s="125">
        <v>3000</v>
      </c>
      <c r="P22" s="125">
        <v>4702472</v>
      </c>
      <c r="Q22" s="125">
        <v>4702472</v>
      </c>
      <c r="R22" s="125">
        <v>137</v>
      </c>
      <c r="S22" s="125">
        <v>3510</v>
      </c>
      <c r="T22" s="25">
        <v>6649996</v>
      </c>
      <c r="U22" s="25">
        <v>6649996</v>
      </c>
      <c r="V22" s="25">
        <v>152</v>
      </c>
      <c r="W22" s="25">
        <v>3493</v>
      </c>
      <c r="X22" s="125"/>
      <c r="Y22" s="125"/>
      <c r="Z22" s="125"/>
      <c r="AA22" s="125"/>
      <c r="AB22" s="1218" t="s">
        <v>349</v>
      </c>
      <c r="AC22" s="1219"/>
    </row>
    <row r="23" spans="1:29" x14ac:dyDescent="0.25">
      <c r="A23" s="120"/>
      <c r="B23" s="1220" t="s">
        <v>63</v>
      </c>
      <c r="C23" s="1220"/>
      <c r="D23" s="1220"/>
      <c r="E23" s="1220"/>
      <c r="F23" s="1220"/>
      <c r="G23" s="1220"/>
      <c r="H23" s="1220"/>
      <c r="I23" s="1220"/>
      <c r="J23" s="1220"/>
      <c r="K23" s="120"/>
      <c r="L23" s="120"/>
      <c r="M23" s="120"/>
      <c r="N23" s="120"/>
      <c r="O23" s="120"/>
      <c r="P23" s="120"/>
      <c r="Q23" s="120"/>
      <c r="R23" s="120"/>
      <c r="S23" s="26"/>
      <c r="T23" s="26"/>
      <c r="U23" s="26"/>
      <c r="V23" s="26"/>
      <c r="W23" s="26"/>
      <c r="X23" s="26"/>
      <c r="Y23" s="26"/>
      <c r="Z23" s="27"/>
      <c r="AA23" s="28"/>
      <c r="AB23" s="28"/>
      <c r="AC23" s="120"/>
    </row>
    <row r="24" spans="1:29" ht="15" customHeight="1" x14ac:dyDescent="0.25">
      <c r="A24" s="120"/>
      <c r="B24" s="1221" t="s">
        <v>64</v>
      </c>
      <c r="C24" s="1221"/>
      <c r="D24" s="1221"/>
      <c r="E24" s="1221"/>
      <c r="F24" s="1221"/>
      <c r="G24" s="1221"/>
      <c r="H24" s="1221"/>
      <c r="I24" s="1221"/>
      <c r="J24" s="1221"/>
      <c r="K24" s="120"/>
      <c r="L24" s="120"/>
      <c r="M24" s="120"/>
      <c r="N24" s="120"/>
      <c r="O24" s="120"/>
      <c r="P24" s="120"/>
      <c r="Q24" s="120"/>
      <c r="R24" s="120"/>
      <c r="S24" s="120"/>
      <c r="T24" s="120"/>
      <c r="U24" s="120"/>
      <c r="V24" s="120"/>
      <c r="W24" s="120"/>
      <c r="X24" s="120"/>
      <c r="Y24" s="120"/>
      <c r="Z24" s="29"/>
      <c r="AA24" s="30"/>
      <c r="AB24" s="30"/>
      <c r="AC24" s="120"/>
    </row>
    <row r="25" spans="1:29" ht="18" customHeight="1" x14ac:dyDescent="0.25">
      <c r="A25" s="120"/>
      <c r="B25" s="384" t="s">
        <v>65</v>
      </c>
      <c r="C25" s="384"/>
      <c r="D25" s="384"/>
      <c r="E25" s="384"/>
      <c r="F25" s="384"/>
      <c r="G25" s="384"/>
      <c r="H25" s="384"/>
      <c r="I25" s="384"/>
      <c r="J25" s="384"/>
      <c r="K25" s="120"/>
      <c r="L25" s="120"/>
      <c r="M25" s="120"/>
      <c r="N25" s="120"/>
      <c r="O25" s="120"/>
      <c r="P25" s="120"/>
      <c r="Q25" s="120"/>
      <c r="R25" s="120"/>
      <c r="S25" s="120"/>
      <c r="T25" s="120"/>
      <c r="U25" s="120"/>
      <c r="V25" s="120"/>
      <c r="W25" s="120"/>
      <c r="X25" s="120"/>
      <c r="Y25" s="120"/>
      <c r="Z25" s="29"/>
      <c r="AA25" s="30"/>
      <c r="AB25" s="30"/>
      <c r="AC25" s="120"/>
    </row>
    <row r="26" spans="1:29" ht="15" customHeight="1" x14ac:dyDescent="0.25">
      <c r="A26" s="120"/>
      <c r="B26" s="1222" t="s">
        <v>66</v>
      </c>
      <c r="C26" s="1222"/>
      <c r="D26" s="1222"/>
      <c r="E26" s="1222"/>
      <c r="F26" s="1222"/>
      <c r="G26" s="1222"/>
      <c r="H26" s="1222"/>
      <c r="I26" s="1222"/>
      <c r="J26" s="1222"/>
      <c r="K26" s="120"/>
      <c r="L26" s="120"/>
      <c r="M26" s="120"/>
      <c r="N26" s="120"/>
      <c r="O26" s="120"/>
      <c r="P26" s="120"/>
      <c r="Q26" s="120"/>
      <c r="R26" s="120"/>
      <c r="S26" s="120"/>
      <c r="T26" s="120"/>
      <c r="U26" s="120"/>
      <c r="V26" s="120"/>
      <c r="W26" s="120"/>
      <c r="X26" s="120"/>
      <c r="Y26" s="120"/>
      <c r="Z26" s="29"/>
      <c r="AA26" s="30"/>
      <c r="AB26" s="30"/>
      <c r="AC26" s="120"/>
    </row>
    <row r="27" spans="1:29" x14ac:dyDescent="0.25">
      <c r="A27" s="121"/>
      <c r="B27" s="121" t="s">
        <v>43</v>
      </c>
      <c r="C27" s="121"/>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row>
    <row r="28" spans="1:29" ht="29.25" customHeight="1" x14ac:dyDescent="0.25">
      <c r="A28" s="124" t="s">
        <v>44</v>
      </c>
      <c r="B28" s="668" t="s">
        <v>45</v>
      </c>
      <c r="C28" s="668"/>
      <c r="D28" s="668"/>
      <c r="E28" s="668"/>
      <c r="F28" s="668"/>
      <c r="G28" s="668"/>
      <c r="H28" s="668"/>
      <c r="I28" s="668"/>
      <c r="J28" s="668"/>
      <c r="K28" s="668"/>
      <c r="L28" s="668"/>
      <c r="M28" s="668"/>
      <c r="N28" s="668"/>
      <c r="O28" s="668"/>
      <c r="P28" s="668"/>
      <c r="Q28" s="668"/>
      <c r="R28" s="668"/>
      <c r="S28" s="668"/>
      <c r="T28" s="120"/>
      <c r="U28" s="120"/>
      <c r="V28" s="120"/>
      <c r="W28" s="120"/>
      <c r="X28" s="120"/>
      <c r="Y28" s="120"/>
      <c r="Z28" s="120"/>
      <c r="AA28" s="120"/>
      <c r="AB28" s="120"/>
      <c r="AC28" s="120"/>
    </row>
    <row r="29" spans="1:29" ht="28.5" customHeight="1" x14ac:dyDescent="0.25">
      <c r="A29" s="124" t="s">
        <v>46</v>
      </c>
      <c r="B29" s="668" t="s">
        <v>47</v>
      </c>
      <c r="C29" s="668"/>
      <c r="D29" s="668"/>
      <c r="E29" s="668"/>
      <c r="F29" s="668"/>
      <c r="G29" s="668"/>
      <c r="H29" s="668"/>
      <c r="I29" s="668"/>
      <c r="J29" s="668"/>
      <c r="K29" s="668"/>
      <c r="L29" s="668"/>
      <c r="M29" s="668"/>
      <c r="N29" s="668"/>
      <c r="O29" s="668"/>
      <c r="P29" s="668"/>
      <c r="Q29" s="668"/>
      <c r="R29" s="668"/>
      <c r="S29" s="668"/>
      <c r="T29" s="120"/>
      <c r="U29" s="120"/>
      <c r="V29" s="120"/>
      <c r="W29" s="120"/>
      <c r="X29" s="120"/>
      <c r="Y29" s="120"/>
      <c r="Z29" s="120"/>
      <c r="AA29" s="120"/>
      <c r="AB29" s="120"/>
      <c r="AC29" s="120"/>
    </row>
    <row r="30" spans="1:29" ht="20.25" customHeight="1" x14ac:dyDescent="0.25">
      <c r="A30" s="120"/>
      <c r="B30" s="668" t="s">
        <v>48</v>
      </c>
      <c r="C30" s="668"/>
      <c r="D30" s="668"/>
      <c r="E30" s="668"/>
      <c r="F30" s="668"/>
      <c r="G30" s="668"/>
      <c r="H30" s="668"/>
      <c r="I30" s="668"/>
      <c r="J30" s="668"/>
      <c r="K30" s="668"/>
      <c r="L30" s="668"/>
      <c r="M30" s="668"/>
      <c r="N30" s="668"/>
      <c r="O30" s="668"/>
      <c r="P30" s="668"/>
      <c r="Q30" s="668"/>
      <c r="R30" s="668"/>
      <c r="S30" s="668"/>
      <c r="T30" s="120"/>
      <c r="U30" s="120"/>
      <c r="V30" s="120"/>
      <c r="W30" s="120"/>
      <c r="X30" s="120"/>
      <c r="Y30" s="120"/>
      <c r="Z30" s="120"/>
      <c r="AA30" s="120"/>
      <c r="AB30" s="120"/>
      <c r="AC30" s="120"/>
    </row>
    <row r="31" spans="1:29" ht="19.5" customHeight="1" x14ac:dyDescent="0.25">
      <c r="A31" s="120"/>
      <c r="B31" s="668" t="s">
        <v>49</v>
      </c>
      <c r="C31" s="668"/>
      <c r="D31" s="668"/>
      <c r="E31" s="668"/>
      <c r="F31" s="668"/>
      <c r="G31" s="668"/>
      <c r="H31" s="668"/>
      <c r="I31" s="668"/>
      <c r="J31" s="668"/>
      <c r="K31" s="668"/>
      <c r="L31" s="668"/>
      <c r="M31" s="668"/>
      <c r="N31" s="668"/>
      <c r="O31" s="668"/>
      <c r="P31" s="668"/>
      <c r="Q31" s="668"/>
      <c r="R31" s="668"/>
      <c r="S31" s="668"/>
      <c r="T31" s="120"/>
      <c r="U31" s="120"/>
      <c r="V31" s="120"/>
      <c r="W31" s="120"/>
      <c r="X31" s="120"/>
      <c r="Y31" s="120"/>
      <c r="Z31" s="120"/>
      <c r="AA31" s="120"/>
      <c r="AB31" s="120"/>
      <c r="AC31" s="120"/>
    </row>
    <row r="32" spans="1:29" ht="28.5" customHeight="1" x14ac:dyDescent="0.25">
      <c r="A32" s="120"/>
      <c r="B32" s="668" t="s">
        <v>50</v>
      </c>
      <c r="C32" s="668"/>
      <c r="D32" s="668"/>
      <c r="E32" s="668"/>
      <c r="F32" s="668"/>
      <c r="G32" s="668"/>
      <c r="H32" s="668"/>
      <c r="I32" s="668"/>
      <c r="J32" s="668"/>
      <c r="K32" s="668"/>
      <c r="L32" s="668"/>
      <c r="M32" s="668"/>
      <c r="N32" s="668"/>
      <c r="O32" s="668"/>
      <c r="P32" s="668"/>
      <c r="Q32" s="668"/>
      <c r="R32" s="668"/>
      <c r="S32" s="668"/>
      <c r="T32" s="120"/>
      <c r="U32" s="120"/>
      <c r="V32" s="120"/>
      <c r="W32" s="120"/>
      <c r="X32" s="120"/>
      <c r="Y32" s="120"/>
      <c r="Z32" s="120"/>
      <c r="AA32" s="120"/>
      <c r="AB32" s="120"/>
      <c r="AC32" s="120"/>
    </row>
    <row r="33" spans="1:29" ht="29.25" customHeight="1" x14ac:dyDescent="0.25">
      <c r="A33" s="120"/>
      <c r="B33" s="668" t="s">
        <v>51</v>
      </c>
      <c r="C33" s="668"/>
      <c r="D33" s="668"/>
      <c r="E33" s="668"/>
      <c r="F33" s="668"/>
      <c r="G33" s="668"/>
      <c r="H33" s="668"/>
      <c r="I33" s="668"/>
      <c r="J33" s="668"/>
      <c r="K33" s="668"/>
      <c r="L33" s="668"/>
      <c r="M33" s="668"/>
      <c r="N33" s="668"/>
      <c r="O33" s="668"/>
      <c r="P33" s="668"/>
      <c r="Q33" s="668"/>
      <c r="R33" s="668"/>
      <c r="S33" s="668"/>
      <c r="T33" s="120"/>
      <c r="U33" s="120"/>
      <c r="V33" s="120"/>
      <c r="W33" s="120"/>
      <c r="X33" s="120"/>
      <c r="Y33" s="120"/>
      <c r="Z33" s="120"/>
      <c r="AA33" s="120"/>
      <c r="AB33" s="120"/>
      <c r="AC33" s="120"/>
    </row>
    <row r="34" spans="1:29" ht="90" customHeight="1" x14ac:dyDescent="0.25">
      <c r="A34" s="120"/>
      <c r="B34" s="668" t="s">
        <v>52</v>
      </c>
      <c r="C34" s="668"/>
      <c r="D34" s="668"/>
      <c r="E34" s="668"/>
      <c r="F34" s="668"/>
      <c r="G34" s="668"/>
      <c r="H34" s="668"/>
      <c r="I34" s="668"/>
      <c r="J34" s="668"/>
      <c r="K34" s="668"/>
      <c r="L34" s="668"/>
      <c r="M34" s="668"/>
      <c r="N34" s="668"/>
      <c r="O34" s="668"/>
      <c r="P34" s="668"/>
      <c r="Q34" s="668"/>
      <c r="R34" s="668"/>
      <c r="S34" s="668"/>
      <c r="T34" s="120"/>
      <c r="U34" s="120"/>
      <c r="V34" s="120"/>
      <c r="W34" s="120"/>
      <c r="X34" s="120"/>
      <c r="Y34" s="120"/>
      <c r="Z34" s="120"/>
      <c r="AA34" s="120"/>
      <c r="AB34" s="120"/>
      <c r="AC34" s="120"/>
    </row>
  </sheetData>
  <mergeCells count="49">
    <mergeCell ref="B31:S31"/>
    <mergeCell ref="B32:S32"/>
    <mergeCell ref="B33:S33"/>
    <mergeCell ref="B34:S34"/>
    <mergeCell ref="B29:S29"/>
    <mergeCell ref="B30:S30"/>
    <mergeCell ref="B23:J23"/>
    <mergeCell ref="B24:J24"/>
    <mergeCell ref="B26:J26"/>
    <mergeCell ref="B28:S28"/>
    <mergeCell ref="AB19:AC19"/>
    <mergeCell ref="AB20:AC20"/>
    <mergeCell ref="A21:A22"/>
    <mergeCell ref="B21:B22"/>
    <mergeCell ref="AB21:AC21"/>
    <mergeCell ref="AB22:AC22"/>
    <mergeCell ref="H17:K17"/>
    <mergeCell ref="L17:O17"/>
    <mergeCell ref="P17:S17"/>
    <mergeCell ref="T17:W17"/>
    <mergeCell ref="X17:AA17"/>
    <mergeCell ref="A19:A20"/>
    <mergeCell ref="B19:B20"/>
    <mergeCell ref="A12:A13"/>
    <mergeCell ref="B12:B13"/>
    <mergeCell ref="A14:AC15"/>
    <mergeCell ref="A16:A18"/>
    <mergeCell ref="B16:C18"/>
    <mergeCell ref="D16:G17"/>
    <mergeCell ref="H16:AA16"/>
    <mergeCell ref="AB16:AC18"/>
    <mergeCell ref="AB12:AC12"/>
    <mergeCell ref="AB13:AC13"/>
    <mergeCell ref="A9:A11"/>
    <mergeCell ref="B9:C11"/>
    <mergeCell ref="D9:G10"/>
    <mergeCell ref="H9:AA9"/>
    <mergeCell ref="AB9:AC11"/>
    <mergeCell ref="H10:K10"/>
    <mergeCell ref="L10:O10"/>
    <mergeCell ref="P10:S10"/>
    <mergeCell ref="T10:W10"/>
    <mergeCell ref="X10:AA10"/>
    <mergeCell ref="A8:AC8"/>
    <mergeCell ref="V1:AC1"/>
    <mergeCell ref="A2:F2"/>
    <mergeCell ref="G2:S2"/>
    <mergeCell ref="L4:V4"/>
    <mergeCell ref="A6:AC6"/>
  </mergeCells>
  <pageMargins left="0.7" right="0.7" top="0.75" bottom="0.75" header="0.3" footer="0.3"/>
  <pageSetup paperSize="9" scale="28" orientation="portrait" verticalDpi="0"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view="pageBreakPreview" zoomScale="60" zoomScaleNormal="100" workbookViewId="0">
      <selection activeCell="B32" sqref="B32:S32"/>
    </sheetView>
  </sheetViews>
  <sheetFormatPr defaultRowHeight="15" x14ac:dyDescent="0.25"/>
  <cols>
    <col min="2" max="2" width="20.7109375" customWidth="1"/>
    <col min="29" max="29" width="12" customWidth="1"/>
  </cols>
  <sheetData>
    <row r="1" spans="1:29" x14ac:dyDescent="0.25">
      <c r="V1" s="697"/>
      <c r="W1" s="697"/>
      <c r="X1" s="697"/>
      <c r="Y1" s="697"/>
      <c r="Z1" s="697"/>
      <c r="AA1" s="697"/>
      <c r="AB1" s="697"/>
      <c r="AC1" s="697"/>
    </row>
    <row r="2" spans="1:29" ht="42" customHeight="1" x14ac:dyDescent="0.3">
      <c r="A2" s="698" t="s">
        <v>1</v>
      </c>
      <c r="B2" s="698"/>
      <c r="C2" s="698"/>
      <c r="D2" s="698"/>
      <c r="E2" s="698"/>
      <c r="F2" s="698"/>
      <c r="G2" s="815" t="s">
        <v>144</v>
      </c>
      <c r="H2" s="815"/>
      <c r="I2" s="815"/>
      <c r="J2" s="815"/>
      <c r="K2" s="815"/>
      <c r="L2" s="815"/>
      <c r="M2" s="815"/>
      <c r="N2" s="815"/>
      <c r="O2" s="815"/>
      <c r="P2" s="815"/>
      <c r="Q2" s="815"/>
      <c r="R2" s="815"/>
      <c r="S2" s="815"/>
      <c r="T2" s="1"/>
      <c r="U2" s="1"/>
      <c r="V2" s="1"/>
      <c r="W2" s="1"/>
      <c r="X2" s="1"/>
      <c r="Y2" s="1"/>
      <c r="Z2" s="1"/>
      <c r="AA2" s="1"/>
      <c r="AB2" s="1"/>
      <c r="AC2" s="1"/>
    </row>
    <row r="3" spans="1:29" ht="18.75" x14ac:dyDescent="0.3">
      <c r="A3" s="2"/>
      <c r="B3" s="2"/>
      <c r="C3" s="2"/>
      <c r="D3" s="2"/>
      <c r="E3" s="2"/>
      <c r="F3" s="2"/>
      <c r="G3" s="3"/>
      <c r="H3" s="3"/>
      <c r="I3" s="3"/>
      <c r="J3" s="3"/>
      <c r="K3" s="3"/>
      <c r="L3" s="3"/>
      <c r="M3" s="3"/>
      <c r="N3" s="3"/>
      <c r="O3" s="3"/>
      <c r="P3" s="3"/>
      <c r="Q3" s="3"/>
      <c r="R3" s="3"/>
      <c r="S3" s="3"/>
      <c r="T3" s="1"/>
      <c r="U3" s="1"/>
      <c r="V3" s="1"/>
      <c r="W3" s="1"/>
      <c r="X3" s="1"/>
      <c r="Y3" s="1"/>
      <c r="Z3" s="1"/>
      <c r="AA3" s="1"/>
      <c r="AB3" s="1"/>
      <c r="AC3" s="1"/>
    </row>
    <row r="4" spans="1:29" ht="15.75" x14ac:dyDescent="0.25">
      <c r="L4" s="700" t="s">
        <v>3</v>
      </c>
      <c r="M4" s="700"/>
      <c r="N4" s="700"/>
      <c r="O4" s="700"/>
      <c r="P4" s="700"/>
      <c r="Q4" s="700"/>
      <c r="R4" s="700"/>
      <c r="S4" s="700"/>
      <c r="T4" s="700"/>
      <c r="U4" s="700"/>
      <c r="V4" s="700"/>
      <c r="W4" s="4" t="s">
        <v>145</v>
      </c>
      <c r="X4" s="4"/>
      <c r="Y4" s="4"/>
      <c r="Z4" s="4"/>
      <c r="AA4" s="4"/>
    </row>
    <row r="5" spans="1:29" ht="18.75" x14ac:dyDescent="0.3">
      <c r="A5" s="2"/>
      <c r="B5" s="2"/>
      <c r="C5" s="2"/>
      <c r="D5" s="2"/>
      <c r="E5" s="2"/>
      <c r="F5" s="2"/>
      <c r="G5" s="3"/>
      <c r="H5" s="3"/>
      <c r="I5" s="3"/>
      <c r="J5" s="3"/>
      <c r="K5" s="3"/>
      <c r="L5" s="3"/>
      <c r="M5" s="3"/>
      <c r="N5" s="3"/>
      <c r="O5" s="3"/>
      <c r="P5" s="3"/>
      <c r="Q5" s="3"/>
      <c r="R5" s="3"/>
      <c r="S5" s="3"/>
      <c r="T5" s="1"/>
      <c r="U5" s="1"/>
      <c r="V5" s="1"/>
      <c r="W5" s="1"/>
      <c r="X5" s="1"/>
      <c r="Y5" s="1"/>
      <c r="Z5" s="1"/>
      <c r="AA5" s="1"/>
      <c r="AB5" s="1"/>
      <c r="AC5" s="1"/>
    </row>
    <row r="6" spans="1:29" ht="18.75" x14ac:dyDescent="0.25">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8.75" x14ac:dyDescent="0.3">
      <c r="A7" s="2"/>
      <c r="B7" s="2"/>
      <c r="C7" s="2"/>
      <c r="D7" s="2"/>
      <c r="E7" s="2"/>
      <c r="F7" s="2"/>
      <c r="G7" s="3"/>
      <c r="H7" s="3"/>
      <c r="I7" s="3"/>
      <c r="J7" s="3"/>
      <c r="K7" s="3"/>
      <c r="L7" s="3"/>
      <c r="M7" s="3"/>
      <c r="N7" s="3"/>
      <c r="O7" s="3"/>
      <c r="P7" s="3"/>
      <c r="Q7" s="3"/>
      <c r="R7" s="3"/>
      <c r="S7" s="3"/>
      <c r="T7" s="1"/>
      <c r="U7" s="1"/>
      <c r="V7" s="1"/>
      <c r="W7" s="1"/>
      <c r="X7" s="1"/>
      <c r="Y7" s="1"/>
      <c r="Z7" s="1"/>
      <c r="AA7" s="1"/>
      <c r="AB7" s="1"/>
      <c r="AC7" s="1"/>
    </row>
    <row r="8" spans="1:29" ht="15.75" x14ac:dyDescent="0.25">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1223" t="s">
        <v>10</v>
      </c>
      <c r="AC9" s="1224"/>
    </row>
    <row r="10" spans="1:29" x14ac:dyDescent="0.25">
      <c r="A10" s="677"/>
      <c r="B10" s="681"/>
      <c r="C10" s="682"/>
      <c r="D10" s="688"/>
      <c r="E10" s="689"/>
      <c r="F10" s="689"/>
      <c r="G10" s="690"/>
      <c r="H10" s="1229" t="s">
        <v>11</v>
      </c>
      <c r="I10" s="1229"/>
      <c r="J10" s="1229"/>
      <c r="K10" s="1229"/>
      <c r="L10" s="673" t="s">
        <v>12</v>
      </c>
      <c r="M10" s="673"/>
      <c r="N10" s="673"/>
      <c r="O10" s="673"/>
      <c r="P10" s="673" t="s">
        <v>13</v>
      </c>
      <c r="Q10" s="673"/>
      <c r="R10" s="673"/>
      <c r="S10" s="673"/>
      <c r="T10" s="673" t="s">
        <v>14</v>
      </c>
      <c r="U10" s="673"/>
      <c r="V10" s="673"/>
      <c r="W10" s="673"/>
      <c r="X10" s="673" t="s">
        <v>15</v>
      </c>
      <c r="Y10" s="673"/>
      <c r="Z10" s="673"/>
      <c r="AA10" s="673"/>
      <c r="AB10" s="1225"/>
      <c r="AC10" s="1226"/>
    </row>
    <row r="11" spans="1:29" ht="62.25" x14ac:dyDescent="0.25">
      <c r="A11" s="678"/>
      <c r="B11" s="683"/>
      <c r="C11" s="684"/>
      <c r="D11" s="5" t="s">
        <v>16</v>
      </c>
      <c r="E11" s="5" t="s">
        <v>17</v>
      </c>
      <c r="F11" s="5" t="s">
        <v>18</v>
      </c>
      <c r="G11" s="5" t="s">
        <v>19</v>
      </c>
      <c r="H11" s="71" t="s">
        <v>16</v>
      </c>
      <c r="I11" s="71" t="s">
        <v>17</v>
      </c>
      <c r="J11" s="71" t="s">
        <v>20</v>
      </c>
      <c r="K11" s="71" t="s">
        <v>21</v>
      </c>
      <c r="L11" s="5" t="s">
        <v>16</v>
      </c>
      <c r="M11" s="5" t="s">
        <v>17</v>
      </c>
      <c r="N11" s="5" t="s">
        <v>20</v>
      </c>
      <c r="O11" s="5" t="s">
        <v>21</v>
      </c>
      <c r="P11" s="5" t="s">
        <v>16</v>
      </c>
      <c r="Q11" s="5" t="s">
        <v>17</v>
      </c>
      <c r="R11" s="5" t="s">
        <v>20</v>
      </c>
      <c r="S11" s="5" t="s">
        <v>21</v>
      </c>
      <c r="T11" s="5" t="s">
        <v>16</v>
      </c>
      <c r="U11" s="5" t="s">
        <v>17</v>
      </c>
      <c r="V11" s="5" t="s">
        <v>20</v>
      </c>
      <c r="W11" s="5" t="s">
        <v>21</v>
      </c>
      <c r="X11" s="5" t="s">
        <v>16</v>
      </c>
      <c r="Y11" s="5" t="s">
        <v>17</v>
      </c>
      <c r="Z11" s="5" t="s">
        <v>20</v>
      </c>
      <c r="AA11" s="5" t="s">
        <v>21</v>
      </c>
      <c r="AB11" s="1227"/>
      <c r="AC11" s="1228"/>
    </row>
    <row r="12" spans="1:29" x14ac:dyDescent="0.25">
      <c r="A12" s="670" t="s">
        <v>22</v>
      </c>
      <c r="B12" s="670" t="s">
        <v>146</v>
      </c>
      <c r="C12" s="7" t="s">
        <v>24</v>
      </c>
      <c r="D12" s="72">
        <v>0</v>
      </c>
      <c r="E12" s="73">
        <v>795000</v>
      </c>
      <c r="F12" s="73">
        <v>0</v>
      </c>
      <c r="G12" s="73">
        <v>4000</v>
      </c>
      <c r="H12" s="74">
        <v>795000</v>
      </c>
      <c r="I12" s="74">
        <v>795000</v>
      </c>
      <c r="J12" s="74">
        <v>4000</v>
      </c>
      <c r="K12" s="74">
        <v>4000</v>
      </c>
      <c r="L12" s="73">
        <v>795000</v>
      </c>
      <c r="M12" s="9">
        <v>795000</v>
      </c>
      <c r="N12" s="9">
        <v>4000</v>
      </c>
      <c r="O12" s="9">
        <v>4000</v>
      </c>
      <c r="P12" s="9">
        <v>795000</v>
      </c>
      <c r="Q12" s="9">
        <v>795000</v>
      </c>
      <c r="R12" s="9">
        <v>4000</v>
      </c>
      <c r="S12" s="9">
        <v>4000</v>
      </c>
      <c r="T12" s="9">
        <v>795000</v>
      </c>
      <c r="U12" s="9">
        <v>795000</v>
      </c>
      <c r="V12" s="9">
        <v>4000</v>
      </c>
      <c r="W12" s="9">
        <v>4000</v>
      </c>
      <c r="X12" s="9">
        <v>795000</v>
      </c>
      <c r="Y12" s="9">
        <v>795000</v>
      </c>
      <c r="Z12" s="9">
        <v>4000</v>
      </c>
      <c r="AA12" s="9">
        <v>4000</v>
      </c>
      <c r="AB12" s="669"/>
      <c r="AC12" s="669"/>
    </row>
    <row r="13" spans="1:29" ht="49.5" customHeight="1" x14ac:dyDescent="0.25">
      <c r="A13" s="671"/>
      <c r="B13" s="671"/>
      <c r="C13" s="39" t="s">
        <v>25</v>
      </c>
      <c r="D13" s="9"/>
      <c r="E13" s="9"/>
      <c r="F13" s="9"/>
      <c r="G13" s="9"/>
      <c r="H13" s="75">
        <v>650746</v>
      </c>
      <c r="I13" s="75">
        <v>651358</v>
      </c>
      <c r="J13" s="75">
        <v>4198</v>
      </c>
      <c r="K13" s="75">
        <v>4198</v>
      </c>
      <c r="L13" s="9"/>
      <c r="M13" s="9"/>
      <c r="N13" s="9"/>
      <c r="O13" s="9"/>
      <c r="P13" s="9"/>
      <c r="Q13" s="9"/>
      <c r="R13" s="9"/>
      <c r="S13" s="9"/>
      <c r="T13" s="9"/>
      <c r="U13" s="9"/>
      <c r="V13" s="9"/>
      <c r="W13" s="9"/>
      <c r="X13" s="9"/>
      <c r="Y13" s="9"/>
      <c r="Z13" s="9"/>
      <c r="AA13" s="9"/>
      <c r="AB13" s="863" t="s">
        <v>147</v>
      </c>
      <c r="AC13" s="863"/>
    </row>
    <row r="14" spans="1:29" x14ac:dyDescent="0.25">
      <c r="A14" s="670" t="s">
        <v>28</v>
      </c>
      <c r="B14" s="670" t="s">
        <v>148</v>
      </c>
      <c r="C14" s="7" t="s">
        <v>24</v>
      </c>
      <c r="D14" s="73">
        <v>0</v>
      </c>
      <c r="E14" s="73">
        <v>50000</v>
      </c>
      <c r="F14" s="73">
        <v>0</v>
      </c>
      <c r="G14" s="73">
        <v>0</v>
      </c>
      <c r="H14" s="74">
        <v>7500</v>
      </c>
      <c r="I14" s="74">
        <v>50000</v>
      </c>
      <c r="J14" s="74">
        <v>7500</v>
      </c>
      <c r="K14" s="76" t="s">
        <v>149</v>
      </c>
      <c r="L14" s="77">
        <v>10000</v>
      </c>
      <c r="M14" s="34">
        <v>50000</v>
      </c>
      <c r="N14" s="34">
        <v>10000</v>
      </c>
      <c r="O14" s="78" t="s">
        <v>149</v>
      </c>
      <c r="P14" s="34">
        <v>15000</v>
      </c>
      <c r="Q14" s="34">
        <v>50000</v>
      </c>
      <c r="R14" s="34">
        <v>15000</v>
      </c>
      <c r="S14" s="78" t="s">
        <v>149</v>
      </c>
      <c r="T14" s="34">
        <v>20000</v>
      </c>
      <c r="U14" s="34">
        <v>50000</v>
      </c>
      <c r="V14" s="34">
        <v>20000</v>
      </c>
      <c r="W14" s="78" t="s">
        <v>149</v>
      </c>
      <c r="X14" s="34">
        <v>25000</v>
      </c>
      <c r="Y14" s="34">
        <v>50000</v>
      </c>
      <c r="Z14" s="34">
        <v>25000</v>
      </c>
      <c r="AA14" s="78" t="s">
        <v>149</v>
      </c>
      <c r="AB14" s="714"/>
      <c r="AC14" s="715"/>
    </row>
    <row r="15" spans="1:29" ht="25.5" x14ac:dyDescent="0.25">
      <c r="A15" s="671"/>
      <c r="B15" s="671"/>
      <c r="C15" s="39" t="s">
        <v>25</v>
      </c>
      <c r="D15" s="9"/>
      <c r="E15" s="9"/>
      <c r="F15" s="9"/>
      <c r="G15" s="9"/>
      <c r="H15" s="75">
        <v>12019</v>
      </c>
      <c r="I15" s="75">
        <v>105290</v>
      </c>
      <c r="J15" s="75">
        <v>12019</v>
      </c>
      <c r="K15" s="79" t="s">
        <v>149</v>
      </c>
      <c r="L15" s="9"/>
      <c r="M15" s="9"/>
      <c r="N15" s="9"/>
      <c r="O15" s="9"/>
      <c r="P15" s="9"/>
      <c r="Q15" s="9"/>
      <c r="R15" s="9"/>
      <c r="S15" s="9"/>
      <c r="T15" s="9"/>
      <c r="U15" s="9"/>
      <c r="V15" s="9"/>
      <c r="W15" s="9"/>
      <c r="X15" s="9"/>
      <c r="Y15" s="9"/>
      <c r="Z15" s="9"/>
      <c r="AA15" s="9"/>
      <c r="AB15" s="1071" t="s">
        <v>150</v>
      </c>
      <c r="AC15" s="1072"/>
    </row>
    <row r="16" spans="1:29" x14ac:dyDescent="0.25">
      <c r="A16" s="670" t="s">
        <v>74</v>
      </c>
      <c r="B16" s="670" t="s">
        <v>151</v>
      </c>
      <c r="C16" s="7" t="s">
        <v>24</v>
      </c>
      <c r="D16" s="77">
        <v>0</v>
      </c>
      <c r="E16" s="77">
        <v>50000</v>
      </c>
      <c r="F16" s="77">
        <v>0</v>
      </c>
      <c r="G16" s="77">
        <v>0</v>
      </c>
      <c r="H16" s="74">
        <v>7500</v>
      </c>
      <c r="I16" s="74">
        <v>50000</v>
      </c>
      <c r="J16" s="74">
        <v>7500</v>
      </c>
      <c r="K16" s="76" t="s">
        <v>149</v>
      </c>
      <c r="L16" s="77">
        <v>10000</v>
      </c>
      <c r="M16" s="34">
        <v>50000</v>
      </c>
      <c r="N16" s="34">
        <v>10000</v>
      </c>
      <c r="O16" s="78" t="s">
        <v>149</v>
      </c>
      <c r="P16" s="34">
        <v>15000</v>
      </c>
      <c r="Q16" s="34">
        <v>50000</v>
      </c>
      <c r="R16" s="34">
        <v>15000</v>
      </c>
      <c r="S16" s="78" t="s">
        <v>149</v>
      </c>
      <c r="T16" s="34">
        <v>20000</v>
      </c>
      <c r="U16" s="34">
        <v>50000</v>
      </c>
      <c r="V16" s="34">
        <v>20000</v>
      </c>
      <c r="W16" s="78" t="s">
        <v>149</v>
      </c>
      <c r="X16" s="34">
        <v>25000</v>
      </c>
      <c r="Y16" s="34">
        <v>50000</v>
      </c>
      <c r="Z16" s="34">
        <v>25000</v>
      </c>
      <c r="AA16" s="78" t="s">
        <v>149</v>
      </c>
      <c r="AB16" s="714"/>
      <c r="AC16" s="715"/>
    </row>
    <row r="17" spans="1:29" ht="25.5" x14ac:dyDescent="0.25">
      <c r="A17" s="671"/>
      <c r="B17" s="671"/>
      <c r="C17" s="39" t="s">
        <v>25</v>
      </c>
      <c r="D17" s="9"/>
      <c r="E17" s="9"/>
      <c r="F17" s="9"/>
      <c r="G17" s="9"/>
      <c r="H17" s="75">
        <v>8403</v>
      </c>
      <c r="I17" s="80">
        <v>8403</v>
      </c>
      <c r="J17" s="75">
        <v>8403</v>
      </c>
      <c r="K17" s="79" t="s">
        <v>149</v>
      </c>
      <c r="L17" s="9"/>
      <c r="M17" s="9"/>
      <c r="N17" s="9"/>
      <c r="O17" s="9"/>
      <c r="P17" s="9"/>
      <c r="Q17" s="9"/>
      <c r="R17" s="9"/>
      <c r="S17" s="9"/>
      <c r="T17" s="9"/>
      <c r="U17" s="9"/>
      <c r="V17" s="9"/>
      <c r="W17" s="9"/>
      <c r="X17" s="9"/>
      <c r="Y17" s="9"/>
      <c r="Z17" s="9"/>
      <c r="AA17" s="9"/>
      <c r="AB17" s="1071" t="s">
        <v>152</v>
      </c>
      <c r="AC17" s="1230"/>
    </row>
    <row r="18" spans="1:29" x14ac:dyDescent="0.25">
      <c r="A18" s="674" t="s">
        <v>30</v>
      </c>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row>
    <row r="19" spans="1:29" x14ac:dyDescent="0.25">
      <c r="A19" s="675"/>
      <c r="B19" s="675"/>
      <c r="C19" s="675"/>
      <c r="D19" s="675"/>
      <c r="E19" s="675"/>
      <c r="F19" s="675"/>
      <c r="G19" s="675"/>
      <c r="H19" s="675"/>
      <c r="I19" s="675"/>
      <c r="J19" s="675"/>
      <c r="K19" s="675"/>
      <c r="L19" s="675"/>
      <c r="M19" s="675"/>
      <c r="N19" s="675"/>
      <c r="O19" s="675"/>
      <c r="P19" s="675"/>
      <c r="Q19" s="675"/>
      <c r="R19" s="675"/>
      <c r="S19" s="675"/>
      <c r="T19" s="675"/>
      <c r="U19" s="675"/>
      <c r="V19" s="675"/>
      <c r="W19" s="675"/>
      <c r="X19" s="675"/>
      <c r="Y19" s="675"/>
      <c r="Z19" s="675"/>
      <c r="AA19" s="675"/>
      <c r="AB19" s="675"/>
      <c r="AC19" s="675"/>
    </row>
    <row r="20" spans="1:29" x14ac:dyDescent="0.25">
      <c r="A20" s="676" t="s">
        <v>6</v>
      </c>
      <c r="B20" s="679" t="s">
        <v>31</v>
      </c>
      <c r="C20" s="680"/>
      <c r="D20" s="685" t="s">
        <v>32</v>
      </c>
      <c r="E20" s="686"/>
      <c r="F20" s="686"/>
      <c r="G20" s="687"/>
      <c r="H20" s="673" t="s">
        <v>33</v>
      </c>
      <c r="I20" s="673"/>
      <c r="J20" s="673"/>
      <c r="K20" s="673"/>
      <c r="L20" s="673"/>
      <c r="M20" s="673"/>
      <c r="N20" s="673"/>
      <c r="O20" s="673"/>
      <c r="P20" s="673"/>
      <c r="Q20" s="673"/>
      <c r="R20" s="673"/>
      <c r="S20" s="673"/>
      <c r="T20" s="673"/>
      <c r="U20" s="673"/>
      <c r="V20" s="673"/>
      <c r="W20" s="673"/>
      <c r="X20" s="673"/>
      <c r="Y20" s="673"/>
      <c r="Z20" s="673"/>
      <c r="AA20" s="673"/>
      <c r="AB20" s="1223" t="s">
        <v>10</v>
      </c>
      <c r="AC20" s="1224"/>
    </row>
    <row r="21" spans="1:29" x14ac:dyDescent="0.25">
      <c r="A21" s="677"/>
      <c r="B21" s="681"/>
      <c r="C21" s="682"/>
      <c r="D21" s="688"/>
      <c r="E21" s="689"/>
      <c r="F21" s="689"/>
      <c r="G21" s="690"/>
      <c r="H21" s="1229" t="s">
        <v>11</v>
      </c>
      <c r="I21" s="1229"/>
      <c r="J21" s="1229"/>
      <c r="K21" s="1229"/>
      <c r="L21" s="673" t="s">
        <v>12</v>
      </c>
      <c r="M21" s="673"/>
      <c r="N21" s="673"/>
      <c r="O21" s="673"/>
      <c r="P21" s="673" t="s">
        <v>13</v>
      </c>
      <c r="Q21" s="673"/>
      <c r="R21" s="673"/>
      <c r="S21" s="673"/>
      <c r="T21" s="673" t="s">
        <v>14</v>
      </c>
      <c r="U21" s="673"/>
      <c r="V21" s="673"/>
      <c r="W21" s="673"/>
      <c r="X21" s="673" t="s">
        <v>15</v>
      </c>
      <c r="Y21" s="673"/>
      <c r="Z21" s="673"/>
      <c r="AA21" s="673"/>
      <c r="AB21" s="1225"/>
      <c r="AC21" s="1226"/>
    </row>
    <row r="22" spans="1:29" ht="72" x14ac:dyDescent="0.25">
      <c r="A22" s="678"/>
      <c r="B22" s="683"/>
      <c r="C22" s="684"/>
      <c r="D22" s="5" t="s">
        <v>34</v>
      </c>
      <c r="E22" s="5" t="s">
        <v>35</v>
      </c>
      <c r="F22" s="5" t="s">
        <v>36</v>
      </c>
      <c r="G22" s="5" t="s">
        <v>19</v>
      </c>
      <c r="H22" s="71" t="s">
        <v>37</v>
      </c>
      <c r="I22" s="71" t="s">
        <v>35</v>
      </c>
      <c r="J22" s="71" t="s">
        <v>36</v>
      </c>
      <c r="K22" s="71" t="s">
        <v>21</v>
      </c>
      <c r="L22" s="5" t="s">
        <v>37</v>
      </c>
      <c r="M22" s="5" t="s">
        <v>35</v>
      </c>
      <c r="N22" s="5" t="s">
        <v>36</v>
      </c>
      <c r="O22" s="5" t="s">
        <v>21</v>
      </c>
      <c r="P22" s="5" t="s">
        <v>37</v>
      </c>
      <c r="Q22" s="5" t="s">
        <v>35</v>
      </c>
      <c r="R22" s="5" t="s">
        <v>36</v>
      </c>
      <c r="S22" s="5" t="s">
        <v>21</v>
      </c>
      <c r="T22" s="5" t="s">
        <v>37</v>
      </c>
      <c r="U22" s="5" t="s">
        <v>35</v>
      </c>
      <c r="V22" s="5" t="s">
        <v>36</v>
      </c>
      <c r="W22" s="5" t="s">
        <v>21</v>
      </c>
      <c r="X22" s="5" t="s">
        <v>37</v>
      </c>
      <c r="Y22" s="5" t="s">
        <v>35</v>
      </c>
      <c r="Z22" s="5" t="s">
        <v>36</v>
      </c>
      <c r="AA22" s="5" t="s">
        <v>21</v>
      </c>
      <c r="AB22" s="1227"/>
      <c r="AC22" s="1228"/>
    </row>
    <row r="23" spans="1:29" x14ac:dyDescent="0.25">
      <c r="A23" s="6" t="s">
        <v>22</v>
      </c>
      <c r="B23" s="6" t="s">
        <v>153</v>
      </c>
      <c r="C23" s="7"/>
      <c r="D23" s="9"/>
      <c r="E23" s="9"/>
      <c r="F23" s="9"/>
      <c r="G23" s="9"/>
      <c r="H23" s="75"/>
      <c r="I23" s="75"/>
      <c r="J23" s="75"/>
      <c r="K23" s="75"/>
      <c r="L23" s="9"/>
      <c r="M23" s="9"/>
      <c r="N23" s="9"/>
      <c r="O23" s="9"/>
      <c r="P23" s="9"/>
      <c r="Q23" s="9"/>
      <c r="R23" s="9"/>
      <c r="S23" s="9"/>
      <c r="T23" s="9"/>
      <c r="U23" s="9"/>
      <c r="V23" s="9"/>
      <c r="W23" s="9"/>
      <c r="X23" s="9"/>
      <c r="Y23" s="9"/>
      <c r="Z23" s="25"/>
      <c r="AA23" s="25"/>
      <c r="AB23" s="714"/>
      <c r="AC23" s="715"/>
    </row>
    <row r="24" spans="1:29" x14ac:dyDescent="0.25">
      <c r="A24" s="670" t="s">
        <v>39</v>
      </c>
      <c r="B24" s="670" t="s">
        <v>154</v>
      </c>
      <c r="C24" s="7" t="s">
        <v>24</v>
      </c>
      <c r="D24" s="9">
        <v>0</v>
      </c>
      <c r="E24" s="9">
        <v>857000</v>
      </c>
      <c r="F24" s="9">
        <v>4800</v>
      </c>
      <c r="G24" s="9">
        <v>4800</v>
      </c>
      <c r="H24" s="75">
        <v>857000</v>
      </c>
      <c r="I24" s="75">
        <v>857000</v>
      </c>
      <c r="J24" s="75">
        <v>4800</v>
      </c>
      <c r="K24" s="75">
        <v>4800</v>
      </c>
      <c r="L24" s="9">
        <v>857000</v>
      </c>
      <c r="M24" s="9">
        <v>857000</v>
      </c>
      <c r="N24" s="9">
        <v>4800</v>
      </c>
      <c r="O24" s="9">
        <v>4800</v>
      </c>
      <c r="P24" s="9">
        <v>857000</v>
      </c>
      <c r="Q24" s="9">
        <v>857000</v>
      </c>
      <c r="R24" s="9">
        <v>4800</v>
      </c>
      <c r="S24" s="9">
        <v>4800</v>
      </c>
      <c r="T24" s="9">
        <v>857000</v>
      </c>
      <c r="U24" s="9">
        <v>857000</v>
      </c>
      <c r="V24" s="9">
        <v>4800</v>
      </c>
      <c r="W24" s="9">
        <v>4800</v>
      </c>
      <c r="X24" s="9">
        <v>857000</v>
      </c>
      <c r="Y24" s="9">
        <v>857000</v>
      </c>
      <c r="Z24" s="9">
        <v>4800</v>
      </c>
      <c r="AA24" s="9">
        <v>4800</v>
      </c>
      <c r="AB24" s="714"/>
      <c r="AC24" s="715"/>
    </row>
    <row r="25" spans="1:29" ht="25.5" x14ac:dyDescent="0.25">
      <c r="A25" s="671"/>
      <c r="B25" s="671"/>
      <c r="C25" s="39" t="s">
        <v>25</v>
      </c>
      <c r="D25" s="11"/>
      <c r="E25" s="11"/>
      <c r="F25" s="11"/>
      <c r="G25" s="11"/>
      <c r="H25" s="81">
        <v>725353</v>
      </c>
      <c r="I25" s="81">
        <v>725423</v>
      </c>
      <c r="J25" s="81">
        <v>5578</v>
      </c>
      <c r="K25" s="81">
        <v>5578</v>
      </c>
      <c r="L25" s="10"/>
      <c r="M25" s="10"/>
      <c r="N25" s="10"/>
      <c r="O25" s="10"/>
      <c r="P25" s="10"/>
      <c r="Q25" s="10"/>
      <c r="R25" s="10"/>
      <c r="S25" s="10"/>
      <c r="T25" s="10"/>
      <c r="U25" s="10"/>
      <c r="V25" s="10"/>
      <c r="W25" s="10"/>
      <c r="X25" s="10"/>
      <c r="Y25" s="10"/>
      <c r="Z25" s="10"/>
      <c r="AA25" s="10"/>
      <c r="AB25" s="1231" t="s">
        <v>155</v>
      </c>
      <c r="AC25" s="1230"/>
    </row>
    <row r="26" spans="1:29" x14ac:dyDescent="0.25">
      <c r="A26" s="12"/>
      <c r="B26" s="12" t="s">
        <v>43</v>
      </c>
      <c r="C26" s="12"/>
    </row>
    <row r="27" spans="1:29" x14ac:dyDescent="0.25">
      <c r="A27" s="14" t="s">
        <v>44</v>
      </c>
      <c r="B27" s="668" t="s">
        <v>45</v>
      </c>
      <c r="C27" s="668"/>
      <c r="D27" s="668"/>
      <c r="E27" s="668"/>
      <c r="F27" s="668"/>
      <c r="G27" s="668"/>
      <c r="H27" s="668"/>
      <c r="I27" s="668"/>
      <c r="J27" s="668"/>
      <c r="K27" s="668"/>
      <c r="L27" s="668"/>
      <c r="M27" s="668"/>
      <c r="N27" s="668"/>
      <c r="O27" s="668"/>
      <c r="P27" s="668"/>
      <c r="Q27" s="668"/>
      <c r="R27" s="668"/>
      <c r="S27" s="668"/>
    </row>
    <row r="28" spans="1:29" x14ac:dyDescent="0.25">
      <c r="A28" s="14" t="s">
        <v>46</v>
      </c>
      <c r="B28" s="668" t="s">
        <v>47</v>
      </c>
      <c r="C28" s="668"/>
      <c r="D28" s="668"/>
      <c r="E28" s="668"/>
      <c r="F28" s="668"/>
      <c r="G28" s="668"/>
      <c r="H28" s="668"/>
      <c r="I28" s="668"/>
      <c r="J28" s="668"/>
      <c r="K28" s="668"/>
      <c r="L28" s="668"/>
      <c r="M28" s="668"/>
      <c r="N28" s="668"/>
      <c r="O28" s="668"/>
      <c r="P28" s="668"/>
      <c r="Q28" s="668"/>
      <c r="R28" s="668"/>
      <c r="S28" s="668"/>
    </row>
    <row r="29" spans="1:29" x14ac:dyDescent="0.25">
      <c r="B29" s="668" t="s">
        <v>48</v>
      </c>
      <c r="C29" s="668"/>
      <c r="D29" s="668"/>
      <c r="E29" s="668"/>
      <c r="F29" s="668"/>
      <c r="G29" s="668"/>
      <c r="H29" s="668"/>
      <c r="I29" s="668"/>
      <c r="J29" s="668"/>
      <c r="K29" s="668"/>
      <c r="L29" s="668"/>
      <c r="M29" s="668"/>
      <c r="N29" s="668"/>
      <c r="O29" s="668"/>
      <c r="P29" s="668"/>
      <c r="Q29" s="668"/>
      <c r="R29" s="668"/>
      <c r="S29" s="668"/>
    </row>
    <row r="30" spans="1:29" x14ac:dyDescent="0.25">
      <c r="B30" s="668" t="s">
        <v>49</v>
      </c>
      <c r="C30" s="668"/>
      <c r="D30" s="668"/>
      <c r="E30" s="668"/>
      <c r="F30" s="668"/>
      <c r="G30" s="668"/>
      <c r="H30" s="668"/>
      <c r="I30" s="668"/>
      <c r="J30" s="668"/>
      <c r="K30" s="668"/>
      <c r="L30" s="668"/>
      <c r="M30" s="668"/>
      <c r="N30" s="668"/>
      <c r="O30" s="668"/>
      <c r="P30" s="668"/>
      <c r="Q30" s="668"/>
      <c r="R30" s="668"/>
      <c r="S30" s="668"/>
    </row>
    <row r="31" spans="1:29" x14ac:dyDescent="0.25">
      <c r="B31" s="668" t="s">
        <v>50</v>
      </c>
      <c r="C31" s="668"/>
      <c r="D31" s="668"/>
      <c r="E31" s="668"/>
      <c r="F31" s="668"/>
      <c r="G31" s="668"/>
      <c r="H31" s="668"/>
      <c r="I31" s="668"/>
      <c r="J31" s="668"/>
      <c r="K31" s="668"/>
      <c r="L31" s="668"/>
      <c r="M31" s="668"/>
      <c r="N31" s="668"/>
      <c r="O31" s="668"/>
      <c r="P31" s="668"/>
      <c r="Q31" s="668"/>
      <c r="R31" s="668"/>
      <c r="S31" s="668"/>
    </row>
    <row r="32" spans="1:29" x14ac:dyDescent="0.25">
      <c r="B32" s="668" t="s">
        <v>51</v>
      </c>
      <c r="C32" s="668"/>
      <c r="D32" s="668"/>
      <c r="E32" s="668"/>
      <c r="F32" s="668"/>
      <c r="G32" s="668"/>
      <c r="H32" s="668"/>
      <c r="I32" s="668"/>
      <c r="J32" s="668"/>
      <c r="K32" s="668"/>
      <c r="L32" s="668"/>
      <c r="M32" s="668"/>
      <c r="N32" s="668"/>
      <c r="O32" s="668"/>
      <c r="P32" s="668"/>
      <c r="Q32" s="668"/>
      <c r="R32" s="668"/>
      <c r="S32" s="668"/>
    </row>
    <row r="33" spans="2:19" ht="89.25" customHeight="1" x14ac:dyDescent="0.25">
      <c r="B33" s="668" t="s">
        <v>52</v>
      </c>
      <c r="C33" s="668"/>
      <c r="D33" s="668"/>
      <c r="E33" s="668"/>
      <c r="F33" s="668"/>
      <c r="G33" s="668"/>
      <c r="H33" s="668"/>
      <c r="I33" s="668"/>
      <c r="J33" s="668"/>
      <c r="K33" s="668"/>
      <c r="L33" s="668"/>
      <c r="M33" s="668"/>
      <c r="N33" s="668"/>
      <c r="O33" s="668"/>
      <c r="P33" s="668"/>
      <c r="Q33" s="668"/>
      <c r="R33" s="668"/>
      <c r="S33" s="668"/>
    </row>
  </sheetData>
  <mergeCells count="51">
    <mergeCell ref="B29:S29"/>
    <mergeCell ref="B30:S30"/>
    <mergeCell ref="B31:S31"/>
    <mergeCell ref="B32:S32"/>
    <mergeCell ref="B33:S33"/>
    <mergeCell ref="A24:A25"/>
    <mergeCell ref="B24:B25"/>
    <mergeCell ref="AB24:AC24"/>
    <mergeCell ref="AB25:AC25"/>
    <mergeCell ref="B27:S27"/>
    <mergeCell ref="B28:S28"/>
    <mergeCell ref="H21:K21"/>
    <mergeCell ref="L21:O21"/>
    <mergeCell ref="P21:S21"/>
    <mergeCell ref="T21:W21"/>
    <mergeCell ref="X21:AA21"/>
    <mergeCell ref="AB23:AC23"/>
    <mergeCell ref="A16:A17"/>
    <mergeCell ref="B16:B17"/>
    <mergeCell ref="AB16:AC16"/>
    <mergeCell ref="AB17:AC17"/>
    <mergeCell ref="A18:AC19"/>
    <mergeCell ref="A20:A22"/>
    <mergeCell ref="B20:C22"/>
    <mergeCell ref="D20:G21"/>
    <mergeCell ref="H20:AA20"/>
    <mergeCell ref="AB20:AC22"/>
    <mergeCell ref="A12:A13"/>
    <mergeCell ref="B12:B13"/>
    <mergeCell ref="AB12:AC12"/>
    <mergeCell ref="AB13:AC13"/>
    <mergeCell ref="A14:A15"/>
    <mergeCell ref="B14:B15"/>
    <mergeCell ref="AB14:AC14"/>
    <mergeCell ref="AB15:AC15"/>
    <mergeCell ref="A9:A11"/>
    <mergeCell ref="B9:C11"/>
    <mergeCell ref="D9:G10"/>
    <mergeCell ref="H9:AA9"/>
    <mergeCell ref="AB9:AC11"/>
    <mergeCell ref="H10:K10"/>
    <mergeCell ref="L10:O10"/>
    <mergeCell ref="P10:S10"/>
    <mergeCell ref="T10:W10"/>
    <mergeCell ref="X10:AA10"/>
    <mergeCell ref="A8:AC8"/>
    <mergeCell ref="V1:AC1"/>
    <mergeCell ref="A2:F2"/>
    <mergeCell ref="G2:S2"/>
    <mergeCell ref="L4:V4"/>
    <mergeCell ref="A6:AC6"/>
  </mergeCells>
  <pageMargins left="0.7" right="0.7" top="0.75" bottom="0.75" header="0.3" footer="0.3"/>
  <pageSetup paperSize="9" scale="31" orientation="portrait" verticalDpi="0"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60" zoomScaleNormal="100" workbookViewId="0">
      <selection activeCell="P11" sqref="P11"/>
    </sheetView>
  </sheetViews>
  <sheetFormatPr defaultRowHeight="15" x14ac:dyDescent="0.25"/>
  <cols>
    <col min="2" max="2" width="13.42578125" style="31" customWidth="1"/>
    <col min="28" max="28" width="17.28515625" customWidth="1"/>
    <col min="29" max="29" width="13.7109375" customWidth="1"/>
  </cols>
  <sheetData>
    <row r="1" spans="1:29" ht="37.5" customHeight="1" x14ac:dyDescent="0.25">
      <c r="V1" s="697"/>
      <c r="W1" s="697"/>
      <c r="X1" s="697"/>
      <c r="Y1" s="697"/>
      <c r="Z1" s="697"/>
      <c r="AA1" s="697"/>
      <c r="AB1" s="697"/>
      <c r="AC1" s="697"/>
    </row>
    <row r="2" spans="1:29" s="1" customFormat="1" ht="51.75" customHeight="1" x14ac:dyDescent="0.3">
      <c r="A2" s="698" t="s">
        <v>1</v>
      </c>
      <c r="B2" s="698"/>
      <c r="C2" s="698"/>
      <c r="D2" s="698"/>
      <c r="E2" s="698"/>
      <c r="F2" s="698"/>
      <c r="G2" s="786" t="s">
        <v>126</v>
      </c>
      <c r="H2" s="786"/>
      <c r="I2" s="786"/>
      <c r="J2" s="786"/>
      <c r="K2" s="786"/>
      <c r="L2" s="786"/>
      <c r="M2" s="786"/>
      <c r="N2" s="786"/>
      <c r="O2" s="786"/>
      <c r="P2" s="786"/>
      <c r="Q2" s="786"/>
      <c r="R2" s="786"/>
      <c r="S2" s="786"/>
    </row>
    <row r="3" spans="1:29" s="1" customFormat="1" ht="15.75" customHeight="1" x14ac:dyDescent="0.3">
      <c r="A3" s="2"/>
      <c r="B3" s="32"/>
      <c r="C3" s="2"/>
      <c r="D3" s="2"/>
      <c r="E3" s="2"/>
      <c r="F3" s="2"/>
      <c r="G3" s="3"/>
      <c r="H3" s="3"/>
      <c r="I3" s="3"/>
      <c r="J3" s="3"/>
      <c r="K3" s="3"/>
      <c r="L3" s="3"/>
      <c r="M3" s="3"/>
      <c r="N3" s="3"/>
      <c r="O3" s="3"/>
      <c r="P3" s="3"/>
      <c r="Q3" s="3"/>
      <c r="R3" s="3"/>
      <c r="S3" s="3"/>
    </row>
    <row r="4" spans="1:29" ht="15.75" x14ac:dyDescent="0.25">
      <c r="L4" s="700" t="s">
        <v>3</v>
      </c>
      <c r="M4" s="700"/>
      <c r="N4" s="700"/>
      <c r="O4" s="700"/>
      <c r="P4" s="700"/>
      <c r="Q4" s="700"/>
      <c r="R4" s="700"/>
      <c r="S4" s="700"/>
      <c r="T4" s="700"/>
      <c r="U4" s="700"/>
      <c r="V4" s="700"/>
      <c r="W4" s="4" t="s">
        <v>127</v>
      </c>
      <c r="X4" s="4"/>
      <c r="Y4" s="4"/>
      <c r="Z4" s="4"/>
      <c r="AA4" s="4"/>
    </row>
    <row r="5" spans="1:29" s="1" customFormat="1" ht="15" customHeight="1" x14ac:dyDescent="0.3">
      <c r="A5" s="2"/>
      <c r="B5" s="32"/>
      <c r="C5" s="2"/>
      <c r="D5" s="2"/>
      <c r="E5" s="2"/>
      <c r="F5" s="2"/>
      <c r="G5" s="3"/>
      <c r="H5" s="3"/>
      <c r="I5" s="3"/>
      <c r="J5" s="3"/>
      <c r="K5" s="3"/>
      <c r="L5" s="3"/>
      <c r="M5" s="3"/>
      <c r="N5" s="3"/>
      <c r="O5" s="3"/>
      <c r="P5" s="3"/>
      <c r="Q5" s="3"/>
      <c r="R5" s="3"/>
      <c r="S5" s="3"/>
    </row>
    <row r="6" spans="1:29" s="1" customFormat="1" ht="24.75" customHeight="1"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s="1" customFormat="1" ht="12" customHeight="1" x14ac:dyDescent="0.3">
      <c r="A7" s="2"/>
      <c r="B7" s="32"/>
      <c r="C7" s="2"/>
      <c r="D7" s="2"/>
      <c r="E7" s="2"/>
      <c r="F7" s="2"/>
      <c r="G7" s="3"/>
      <c r="H7" s="3"/>
      <c r="I7" s="3"/>
      <c r="J7" s="3"/>
      <c r="K7" s="3"/>
      <c r="L7" s="3"/>
      <c r="M7" s="3"/>
      <c r="N7" s="3"/>
      <c r="O7" s="3"/>
      <c r="P7" s="3"/>
      <c r="Q7" s="3"/>
      <c r="R7" s="3"/>
      <c r="S7" s="3"/>
    </row>
    <row r="8" spans="1:29" s="1" customFormat="1" ht="24.75" customHeight="1"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ht="23.2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ht="36" customHeight="1" x14ac:dyDescent="0.25">
      <c r="A10" s="677"/>
      <c r="B10" s="681"/>
      <c r="C10" s="682"/>
      <c r="D10" s="688"/>
      <c r="E10" s="689"/>
      <c r="F10" s="689"/>
      <c r="G10" s="690"/>
      <c r="H10" s="673" t="s">
        <v>128</v>
      </c>
      <c r="I10" s="673"/>
      <c r="J10" s="673"/>
      <c r="K10" s="673"/>
      <c r="L10" s="673" t="s">
        <v>129</v>
      </c>
      <c r="M10" s="673"/>
      <c r="N10" s="673"/>
      <c r="O10" s="673"/>
      <c r="P10" s="673" t="s">
        <v>130</v>
      </c>
      <c r="Q10" s="673"/>
      <c r="R10" s="673"/>
      <c r="S10" s="673"/>
      <c r="T10" s="673" t="s">
        <v>131</v>
      </c>
      <c r="U10" s="673"/>
      <c r="V10" s="673"/>
      <c r="W10" s="673"/>
      <c r="X10" s="673" t="s">
        <v>132</v>
      </c>
      <c r="Y10" s="673"/>
      <c r="Z10" s="673"/>
      <c r="AA10" s="673"/>
      <c r="AB10" s="691"/>
      <c r="AC10" s="691"/>
    </row>
    <row r="11" spans="1:29" ht="82.5" customHeight="1" x14ac:dyDescent="0.25">
      <c r="A11" s="678"/>
      <c r="B11" s="683"/>
      <c r="C11" s="684"/>
      <c r="D11" s="5" t="s">
        <v>16</v>
      </c>
      <c r="E11" s="5" t="s">
        <v>17</v>
      </c>
      <c r="F11" s="5" t="s">
        <v>18</v>
      </c>
      <c r="G11" s="5" t="s">
        <v>19</v>
      </c>
      <c r="H11" s="5" t="s">
        <v>16</v>
      </c>
      <c r="I11" s="5" t="s">
        <v>133</v>
      </c>
      <c r="J11" s="5" t="s">
        <v>20</v>
      </c>
      <c r="K11" s="5" t="s">
        <v>134</v>
      </c>
      <c r="L11" s="5" t="s">
        <v>16</v>
      </c>
      <c r="M11" s="5" t="s">
        <v>17</v>
      </c>
      <c r="N11" s="5" t="s">
        <v>20</v>
      </c>
      <c r="O11" s="5" t="s">
        <v>21</v>
      </c>
      <c r="P11" s="5" t="s">
        <v>16</v>
      </c>
      <c r="Q11" s="5" t="s">
        <v>17</v>
      </c>
      <c r="R11" s="5" t="s">
        <v>20</v>
      </c>
      <c r="S11" s="5" t="s">
        <v>21</v>
      </c>
      <c r="T11" s="5" t="s">
        <v>16</v>
      </c>
      <c r="U11" s="5" t="s">
        <v>17</v>
      </c>
      <c r="V11" s="5" t="s">
        <v>20</v>
      </c>
      <c r="W11" s="5" t="s">
        <v>21</v>
      </c>
      <c r="X11" s="5" t="s">
        <v>16</v>
      </c>
      <c r="Y11" s="5" t="s">
        <v>17</v>
      </c>
      <c r="Z11" s="5" t="s">
        <v>20</v>
      </c>
      <c r="AA11" s="5" t="s">
        <v>21</v>
      </c>
      <c r="AB11" s="691"/>
      <c r="AC11" s="691"/>
    </row>
    <row r="12" spans="1:29" ht="48" customHeight="1" x14ac:dyDescent="0.25">
      <c r="A12" s="670" t="s">
        <v>22</v>
      </c>
      <c r="B12" s="670" t="s">
        <v>143</v>
      </c>
      <c r="C12" s="7" t="s">
        <v>24</v>
      </c>
      <c r="D12" s="51">
        <v>0</v>
      </c>
      <c r="E12" s="53">
        <v>300000</v>
      </c>
      <c r="F12" s="51">
        <v>0</v>
      </c>
      <c r="G12" s="53">
        <v>300000</v>
      </c>
      <c r="H12" s="54">
        <v>2000</v>
      </c>
      <c r="I12" s="55">
        <v>387542</v>
      </c>
      <c r="J12" s="54">
        <v>2000</v>
      </c>
      <c r="K12" s="55">
        <v>387542</v>
      </c>
      <c r="L12" s="56">
        <v>3500</v>
      </c>
      <c r="M12" s="57">
        <v>359044</v>
      </c>
      <c r="N12" s="56">
        <v>3500</v>
      </c>
      <c r="O12" s="57">
        <v>359044</v>
      </c>
      <c r="P12" s="58">
        <v>4000</v>
      </c>
      <c r="Q12" s="59">
        <v>362894</v>
      </c>
      <c r="R12" s="8">
        <v>4000</v>
      </c>
      <c r="S12" s="59">
        <v>362894</v>
      </c>
      <c r="T12" s="8">
        <v>3500</v>
      </c>
      <c r="U12" s="53">
        <v>345099</v>
      </c>
      <c r="V12" s="8">
        <v>3500</v>
      </c>
      <c r="W12" s="53">
        <v>345099</v>
      </c>
      <c r="X12" s="58">
        <v>3000</v>
      </c>
      <c r="Y12" s="59">
        <v>288771</v>
      </c>
      <c r="Z12" s="58">
        <v>3000</v>
      </c>
      <c r="AA12" s="59">
        <v>288771</v>
      </c>
      <c r="AB12" s="1162" t="s">
        <v>135</v>
      </c>
      <c r="AC12" s="1235"/>
    </row>
    <row r="13" spans="1:29" ht="45.75" customHeight="1" x14ac:dyDescent="0.25">
      <c r="A13" s="671"/>
      <c r="B13" s="671"/>
      <c r="C13" s="7" t="s">
        <v>25</v>
      </c>
      <c r="D13" s="51">
        <v>0</v>
      </c>
      <c r="E13" s="53">
        <v>300000</v>
      </c>
      <c r="F13" s="51">
        <v>0</v>
      </c>
      <c r="G13" s="53">
        <v>300000</v>
      </c>
      <c r="H13" s="60">
        <v>4652</v>
      </c>
      <c r="I13" s="60">
        <v>349445</v>
      </c>
      <c r="J13" s="60">
        <v>3029</v>
      </c>
      <c r="K13" s="60">
        <v>349445</v>
      </c>
      <c r="L13" s="9"/>
      <c r="M13" s="9"/>
      <c r="N13" s="9"/>
      <c r="O13" s="9"/>
      <c r="P13" s="9"/>
      <c r="Q13" s="9"/>
      <c r="R13" s="9"/>
      <c r="S13" s="9"/>
      <c r="T13" s="9"/>
      <c r="U13" s="9"/>
      <c r="V13" s="9"/>
      <c r="W13" s="9"/>
      <c r="X13" s="9"/>
      <c r="Y13" s="9"/>
      <c r="Z13" s="9"/>
      <c r="AA13" s="9"/>
      <c r="AB13" s="1236"/>
      <c r="AC13" s="1237"/>
    </row>
    <row r="14" spans="1:29" ht="21.75" customHeight="1" x14ac:dyDescent="0.25">
      <c r="A14" s="674" t="s">
        <v>30</v>
      </c>
      <c r="B14" s="67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row>
    <row r="15" spans="1:29" ht="9.75" customHeight="1" x14ac:dyDescent="0.25">
      <c r="A15" s="675"/>
      <c r="B15" s="675"/>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row>
    <row r="16" spans="1:29" ht="24.75" customHeight="1" x14ac:dyDescent="0.25">
      <c r="A16" s="676" t="s">
        <v>6</v>
      </c>
      <c r="B16" s="679" t="s">
        <v>31</v>
      </c>
      <c r="C16" s="680"/>
      <c r="D16" s="685" t="s">
        <v>32</v>
      </c>
      <c r="E16" s="686"/>
      <c r="F16" s="686"/>
      <c r="G16" s="687"/>
      <c r="H16" s="673" t="s">
        <v>33</v>
      </c>
      <c r="I16" s="673"/>
      <c r="J16" s="673"/>
      <c r="K16" s="673"/>
      <c r="L16" s="673"/>
      <c r="M16" s="673"/>
      <c r="N16" s="673"/>
      <c r="O16" s="673"/>
      <c r="P16" s="673"/>
      <c r="Q16" s="673"/>
      <c r="R16" s="673"/>
      <c r="S16" s="673"/>
      <c r="T16" s="673"/>
      <c r="U16" s="673"/>
      <c r="V16" s="673"/>
      <c r="W16" s="673"/>
      <c r="X16" s="673"/>
      <c r="Y16" s="673"/>
      <c r="Z16" s="673"/>
      <c r="AA16" s="673"/>
      <c r="AB16" s="691" t="s">
        <v>10</v>
      </c>
      <c r="AC16" s="691"/>
    </row>
    <row r="17" spans="1:29" ht="34.5" customHeight="1" x14ac:dyDescent="0.25">
      <c r="A17" s="677"/>
      <c r="B17" s="681"/>
      <c r="C17" s="682"/>
      <c r="D17" s="688"/>
      <c r="E17" s="689"/>
      <c r="F17" s="689"/>
      <c r="G17" s="690"/>
      <c r="H17" s="673" t="s">
        <v>136</v>
      </c>
      <c r="I17" s="673"/>
      <c r="J17" s="673"/>
      <c r="K17" s="673"/>
      <c r="L17" s="673" t="s">
        <v>12</v>
      </c>
      <c r="M17" s="673"/>
      <c r="N17" s="673"/>
      <c r="O17" s="673"/>
      <c r="P17" s="673" t="s">
        <v>137</v>
      </c>
      <c r="Q17" s="673"/>
      <c r="R17" s="673"/>
      <c r="S17" s="673"/>
      <c r="T17" s="673" t="s">
        <v>138</v>
      </c>
      <c r="U17" s="673"/>
      <c r="V17" s="673"/>
      <c r="W17" s="673"/>
      <c r="X17" s="673" t="s">
        <v>139</v>
      </c>
      <c r="Y17" s="673"/>
      <c r="Z17" s="673"/>
      <c r="AA17" s="673"/>
      <c r="AB17" s="691"/>
      <c r="AC17" s="691"/>
    </row>
    <row r="18" spans="1:29" ht="98.25" customHeight="1" x14ac:dyDescent="0.25">
      <c r="A18" s="678"/>
      <c r="B18" s="683"/>
      <c r="C18" s="684"/>
      <c r="D18" s="5" t="s">
        <v>34</v>
      </c>
      <c r="E18" s="5" t="s">
        <v>35</v>
      </c>
      <c r="F18" s="5" t="s">
        <v>36</v>
      </c>
      <c r="G18" s="5" t="s">
        <v>19</v>
      </c>
      <c r="H18" s="5" t="s">
        <v>37</v>
      </c>
      <c r="I18" s="5" t="s">
        <v>35</v>
      </c>
      <c r="J18" s="5" t="s">
        <v>36</v>
      </c>
      <c r="K18" s="5" t="s">
        <v>21</v>
      </c>
      <c r="L18" s="5" t="s">
        <v>37</v>
      </c>
      <c r="M18" s="5" t="s">
        <v>35</v>
      </c>
      <c r="N18" s="5" t="s">
        <v>36</v>
      </c>
      <c r="O18" s="5" t="s">
        <v>21</v>
      </c>
      <c r="P18" s="5" t="s">
        <v>37</v>
      </c>
      <c r="Q18" s="5" t="s">
        <v>35</v>
      </c>
      <c r="R18" s="5" t="s">
        <v>36</v>
      </c>
      <c r="S18" s="5" t="s">
        <v>21</v>
      </c>
      <c r="T18" s="5" t="s">
        <v>37</v>
      </c>
      <c r="U18" s="5" t="s">
        <v>35</v>
      </c>
      <c r="V18" s="5" t="s">
        <v>36</v>
      </c>
      <c r="W18" s="5" t="s">
        <v>21</v>
      </c>
      <c r="X18" s="5" t="s">
        <v>37</v>
      </c>
      <c r="Y18" s="5" t="s">
        <v>35</v>
      </c>
      <c r="Z18" s="5" t="s">
        <v>36</v>
      </c>
      <c r="AA18" s="5" t="s">
        <v>21</v>
      </c>
      <c r="AB18" s="691"/>
      <c r="AC18" s="691"/>
    </row>
    <row r="19" spans="1:29" ht="24.75" customHeight="1" x14ac:dyDescent="0.25">
      <c r="A19" s="6" t="s">
        <v>22</v>
      </c>
      <c r="B19" s="61" t="s">
        <v>140</v>
      </c>
      <c r="C19" s="1232" t="s">
        <v>141</v>
      </c>
      <c r="D19" s="1233"/>
      <c r="E19" s="1233"/>
      <c r="F19" s="1233"/>
      <c r="G19" s="1233"/>
      <c r="H19" s="1233"/>
      <c r="I19" s="1233"/>
      <c r="J19" s="1233"/>
      <c r="K19" s="1233"/>
      <c r="L19" s="1233"/>
      <c r="M19" s="1233"/>
      <c r="N19" s="1233"/>
      <c r="O19" s="1233"/>
      <c r="P19" s="1233"/>
      <c r="Q19" s="1233"/>
      <c r="R19" s="1233"/>
      <c r="S19" s="1233"/>
      <c r="T19" s="1233"/>
      <c r="U19" s="1233"/>
      <c r="V19" s="1233"/>
      <c r="W19" s="1233"/>
      <c r="X19" s="1233"/>
      <c r="Y19" s="1233"/>
      <c r="Z19" s="1233"/>
      <c r="AA19" s="1233"/>
      <c r="AB19" s="1233"/>
      <c r="AC19" s="1234"/>
    </row>
    <row r="20" spans="1:29" ht="18" customHeight="1" x14ac:dyDescent="0.25">
      <c r="A20" s="670" t="s">
        <v>39</v>
      </c>
      <c r="B20" s="670" t="s">
        <v>142</v>
      </c>
      <c r="C20" s="7" t="s">
        <v>24</v>
      </c>
      <c r="D20" s="62">
        <v>0</v>
      </c>
      <c r="E20" s="63">
        <v>23279</v>
      </c>
      <c r="F20" s="62">
        <v>220</v>
      </c>
      <c r="G20" s="62">
        <v>221</v>
      </c>
      <c r="H20" s="64">
        <v>188381</v>
      </c>
      <c r="I20" s="64">
        <v>188381</v>
      </c>
      <c r="J20" s="65">
        <v>5931</v>
      </c>
      <c r="K20" s="65">
        <v>5931</v>
      </c>
      <c r="L20" s="59">
        <v>206625</v>
      </c>
      <c r="M20" s="59">
        <v>206625</v>
      </c>
      <c r="N20" s="65">
        <v>5941</v>
      </c>
      <c r="O20" s="65">
        <v>5941</v>
      </c>
      <c r="P20" s="64">
        <v>251405</v>
      </c>
      <c r="Q20" s="64">
        <v>251405</v>
      </c>
      <c r="R20" s="65">
        <v>5951</v>
      </c>
      <c r="S20" s="65">
        <v>5951</v>
      </c>
      <c r="T20" s="64">
        <v>308256</v>
      </c>
      <c r="U20" s="64">
        <v>308256</v>
      </c>
      <c r="V20" s="65">
        <v>5961</v>
      </c>
      <c r="W20" s="65">
        <v>5961</v>
      </c>
      <c r="X20" s="59">
        <v>242913</v>
      </c>
      <c r="Y20" s="59">
        <v>242913</v>
      </c>
      <c r="Z20" s="65">
        <v>5971</v>
      </c>
      <c r="AA20" s="65">
        <v>5971</v>
      </c>
      <c r="AB20" s="66"/>
      <c r="AC20" s="67"/>
    </row>
    <row r="21" spans="1:29" ht="33.75" customHeight="1" x14ac:dyDescent="0.25">
      <c r="A21" s="671"/>
      <c r="B21" s="671"/>
      <c r="C21" s="7" t="s">
        <v>25</v>
      </c>
      <c r="D21" s="11"/>
      <c r="E21" s="11"/>
      <c r="F21" s="11"/>
      <c r="G21" s="11"/>
      <c r="H21" s="68">
        <v>183777</v>
      </c>
      <c r="I21" s="68">
        <v>183777</v>
      </c>
      <c r="J21" s="68">
        <v>8093</v>
      </c>
      <c r="K21" s="68">
        <v>8093</v>
      </c>
      <c r="L21" s="10"/>
      <c r="M21" s="10"/>
      <c r="N21" s="10"/>
      <c r="O21" s="10"/>
      <c r="P21" s="10"/>
      <c r="Q21" s="10"/>
      <c r="R21" s="10"/>
      <c r="S21" s="10"/>
      <c r="T21" s="10"/>
      <c r="U21" s="10"/>
      <c r="V21" s="10"/>
      <c r="W21" s="10"/>
      <c r="X21" s="10"/>
      <c r="Y21" s="10"/>
      <c r="Z21" s="10"/>
      <c r="AA21" s="10"/>
      <c r="AB21" s="69"/>
      <c r="AC21" s="70"/>
    </row>
  </sheetData>
  <mergeCells count="33">
    <mergeCell ref="C19:AC19"/>
    <mergeCell ref="A20:A21"/>
    <mergeCell ref="B20:B21"/>
    <mergeCell ref="A12:A13"/>
    <mergeCell ref="B12:B13"/>
    <mergeCell ref="AB12:AC13"/>
    <mergeCell ref="A14:AC15"/>
    <mergeCell ref="A16:A18"/>
    <mergeCell ref="B16:C18"/>
    <mergeCell ref="D16:G17"/>
    <mergeCell ref="H16:AA16"/>
    <mergeCell ref="AB16:AC18"/>
    <mergeCell ref="H17:K17"/>
    <mergeCell ref="L17:O17"/>
    <mergeCell ref="P17:S17"/>
    <mergeCell ref="T17:W17"/>
    <mergeCell ref="X17:AA17"/>
    <mergeCell ref="A9:A11"/>
    <mergeCell ref="B9:C11"/>
    <mergeCell ref="D9:G10"/>
    <mergeCell ref="H9:AA9"/>
    <mergeCell ref="AB9:AC11"/>
    <mergeCell ref="H10:K10"/>
    <mergeCell ref="L10:O10"/>
    <mergeCell ref="P10:S10"/>
    <mergeCell ref="T10:W10"/>
    <mergeCell ref="X10:AA10"/>
    <mergeCell ref="A8:AC8"/>
    <mergeCell ref="V1:AC1"/>
    <mergeCell ref="A2:F2"/>
    <mergeCell ref="G2:S2"/>
    <mergeCell ref="L4:V4"/>
    <mergeCell ref="A6:AC6"/>
  </mergeCells>
  <pageMargins left="0.7" right="0.7" top="0.75" bottom="0.75" header="0.3" footer="0.3"/>
  <pageSetup paperSize="9" scale="31"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view="pageBreakPreview" zoomScale="60" zoomScaleNormal="100" workbookViewId="0">
      <selection activeCell="A8" sqref="A8:Z8"/>
    </sheetView>
  </sheetViews>
  <sheetFormatPr defaultRowHeight="15" x14ac:dyDescent="0.25"/>
  <cols>
    <col min="2" max="2" width="18" customWidth="1"/>
  </cols>
  <sheetData>
    <row r="1" spans="1:28" s="123" customFormat="1" ht="36.75" customHeight="1" x14ac:dyDescent="0.3">
      <c r="A1" s="698" t="s">
        <v>1</v>
      </c>
      <c r="B1" s="698"/>
      <c r="C1" s="698"/>
      <c r="D1" s="698"/>
      <c r="E1" s="698"/>
      <c r="F1" s="699" t="s">
        <v>637</v>
      </c>
      <c r="G1" s="699"/>
      <c r="H1" s="699"/>
      <c r="I1" s="699"/>
      <c r="J1" s="699"/>
      <c r="K1" s="699"/>
      <c r="L1" s="699"/>
      <c r="M1" s="699"/>
      <c r="N1" s="699"/>
      <c r="O1" s="699"/>
      <c r="P1" s="699"/>
      <c r="Q1" s="699"/>
      <c r="R1" s="699"/>
    </row>
    <row r="2" spans="1:28" s="120" customFormat="1" ht="23.25" customHeight="1" x14ac:dyDescent="0.35">
      <c r="A2" s="772" t="s">
        <v>86</v>
      </c>
      <c r="B2" s="772"/>
      <c r="C2" s="772"/>
      <c r="D2" s="772"/>
      <c r="E2" s="772"/>
      <c r="F2" s="772"/>
      <c r="G2" s="772"/>
      <c r="H2" s="772"/>
      <c r="I2" s="772"/>
      <c r="J2" s="772"/>
      <c r="K2" s="772"/>
      <c r="L2" s="772"/>
      <c r="M2" s="772"/>
      <c r="N2" s="772"/>
      <c r="O2" s="772"/>
      <c r="P2" s="772"/>
      <c r="Q2" s="772"/>
      <c r="R2" s="772"/>
      <c r="S2" s="772"/>
      <c r="T2" s="772"/>
      <c r="U2" s="772"/>
      <c r="V2" s="772"/>
      <c r="W2" s="772"/>
      <c r="X2" s="772"/>
      <c r="Y2" s="772"/>
      <c r="Z2" s="772"/>
    </row>
    <row r="3" spans="1:28" s="120" customFormat="1" ht="44.25" customHeight="1" x14ac:dyDescent="0.25">
      <c r="A3" s="676" t="s">
        <v>6</v>
      </c>
      <c r="B3" s="842" t="s">
        <v>7</v>
      </c>
      <c r="C3" s="685" t="s">
        <v>8</v>
      </c>
      <c r="D3" s="686"/>
      <c r="E3" s="686"/>
      <c r="F3" s="687"/>
      <c r="G3" s="673" t="s">
        <v>9</v>
      </c>
      <c r="H3" s="673"/>
      <c r="I3" s="673"/>
      <c r="J3" s="673"/>
      <c r="K3" s="673"/>
      <c r="L3" s="673"/>
      <c r="M3" s="673"/>
      <c r="N3" s="673"/>
      <c r="O3" s="673"/>
      <c r="P3" s="673"/>
      <c r="Q3" s="673"/>
      <c r="R3" s="673"/>
      <c r="S3" s="673"/>
      <c r="T3" s="673"/>
      <c r="U3" s="673"/>
      <c r="V3" s="673"/>
      <c r="W3" s="673"/>
      <c r="X3" s="673"/>
      <c r="Y3" s="673"/>
      <c r="Z3" s="673"/>
      <c r="AB3" s="115"/>
    </row>
    <row r="4" spans="1:28" s="120" customFormat="1" ht="44.25" customHeight="1" x14ac:dyDescent="0.25">
      <c r="A4" s="677"/>
      <c r="B4" s="843"/>
      <c r="C4" s="688"/>
      <c r="D4" s="689"/>
      <c r="E4" s="689"/>
      <c r="F4" s="690"/>
      <c r="G4" s="673" t="s">
        <v>11</v>
      </c>
      <c r="H4" s="673"/>
      <c r="I4" s="673"/>
      <c r="J4" s="673"/>
      <c r="K4" s="673" t="s">
        <v>12</v>
      </c>
      <c r="L4" s="673"/>
      <c r="M4" s="673"/>
      <c r="N4" s="673"/>
      <c r="O4" s="673" t="s">
        <v>13</v>
      </c>
      <c r="P4" s="673"/>
      <c r="Q4" s="673"/>
      <c r="R4" s="673"/>
      <c r="S4" s="673" t="s">
        <v>14</v>
      </c>
      <c r="T4" s="673"/>
      <c r="U4" s="673"/>
      <c r="V4" s="673"/>
      <c r="W4" s="673" t="s">
        <v>15</v>
      </c>
      <c r="X4" s="673"/>
      <c r="Y4" s="673"/>
      <c r="Z4" s="673"/>
    </row>
    <row r="5" spans="1:28" s="120" customFormat="1" ht="75.75" customHeight="1" x14ac:dyDescent="0.25">
      <c r="A5" s="678"/>
      <c r="B5" s="844"/>
      <c r="C5" s="122" t="s">
        <v>16</v>
      </c>
      <c r="D5" s="122" t="s">
        <v>17</v>
      </c>
      <c r="E5" s="122" t="s">
        <v>18</v>
      </c>
      <c r="F5" s="122" t="s">
        <v>19</v>
      </c>
      <c r="G5" s="122" t="s">
        <v>16</v>
      </c>
      <c r="H5" s="122" t="s">
        <v>17</v>
      </c>
      <c r="I5" s="122" t="s">
        <v>20</v>
      </c>
      <c r="J5" s="122" t="s">
        <v>21</v>
      </c>
      <c r="K5" s="122" t="s">
        <v>16</v>
      </c>
      <c r="L5" s="122" t="s">
        <v>17</v>
      </c>
      <c r="M5" s="122" t="s">
        <v>20</v>
      </c>
      <c r="N5" s="122" t="s">
        <v>21</v>
      </c>
      <c r="O5" s="122" t="s">
        <v>16</v>
      </c>
      <c r="P5" s="122" t="s">
        <v>17</v>
      </c>
      <c r="Q5" s="122" t="s">
        <v>20</v>
      </c>
      <c r="R5" s="122" t="s">
        <v>21</v>
      </c>
      <c r="S5" s="122" t="s">
        <v>16</v>
      </c>
      <c r="T5" s="122" t="s">
        <v>17</v>
      </c>
      <c r="U5" s="122" t="s">
        <v>20</v>
      </c>
      <c r="V5" s="122" t="s">
        <v>21</v>
      </c>
      <c r="W5" s="122" t="s">
        <v>16</v>
      </c>
      <c r="X5" s="122" t="s">
        <v>17</v>
      </c>
      <c r="Y5" s="122" t="s">
        <v>20</v>
      </c>
      <c r="Z5" s="122" t="s">
        <v>21</v>
      </c>
    </row>
    <row r="6" spans="1:28" s="120" customFormat="1" ht="51" x14ac:dyDescent="0.25">
      <c r="A6" s="9" t="s">
        <v>22</v>
      </c>
      <c r="B6" s="9" t="s">
        <v>638</v>
      </c>
      <c r="C6" s="9">
        <v>0</v>
      </c>
      <c r="D6" s="9">
        <v>0</v>
      </c>
      <c r="E6" s="9">
        <v>0</v>
      </c>
      <c r="F6" s="9">
        <v>0</v>
      </c>
      <c r="G6" s="9">
        <v>50000</v>
      </c>
      <c r="H6" s="9">
        <v>50000</v>
      </c>
      <c r="I6" s="9">
        <v>10000</v>
      </c>
      <c r="J6" s="9">
        <v>10000</v>
      </c>
      <c r="K6" s="9">
        <v>60000</v>
      </c>
      <c r="L6" s="9">
        <v>60000</v>
      </c>
      <c r="M6" s="9">
        <v>11000</v>
      </c>
      <c r="N6" s="9">
        <v>11000</v>
      </c>
      <c r="O6" s="9">
        <v>70000</v>
      </c>
      <c r="P6" s="9">
        <v>70000</v>
      </c>
      <c r="Q6" s="9">
        <v>22000</v>
      </c>
      <c r="R6" s="9">
        <v>22000</v>
      </c>
      <c r="S6" s="9">
        <v>80000</v>
      </c>
      <c r="T6" s="9">
        <v>80000</v>
      </c>
      <c r="U6" s="9">
        <v>44000</v>
      </c>
      <c r="V6" s="9">
        <v>44000</v>
      </c>
      <c r="W6" s="9">
        <v>90000</v>
      </c>
      <c r="X6" s="9">
        <v>90000</v>
      </c>
      <c r="Y6" s="9">
        <v>50000</v>
      </c>
      <c r="Z6" s="9">
        <v>50000</v>
      </c>
      <c r="AA6" s="505" t="s">
        <v>639</v>
      </c>
      <c r="AB6" s="505"/>
    </row>
    <row r="7" spans="1:28" s="120" customFormat="1" x14ac:dyDescent="0.25">
      <c r="A7" s="506"/>
      <c r="B7" s="506" t="s">
        <v>25</v>
      </c>
      <c r="C7" s="506"/>
      <c r="D7" s="506"/>
      <c r="E7" s="506"/>
      <c r="F7" s="506"/>
      <c r="G7" s="507">
        <v>70000</v>
      </c>
      <c r="H7" s="507">
        <v>70000</v>
      </c>
      <c r="I7" s="507">
        <v>17000</v>
      </c>
      <c r="J7" s="507">
        <v>17000</v>
      </c>
      <c r="K7" s="506"/>
      <c r="L7" s="506"/>
      <c r="M7" s="506"/>
      <c r="N7" s="506"/>
      <c r="O7" s="506"/>
      <c r="P7" s="506"/>
      <c r="Q7" s="506"/>
      <c r="R7" s="506"/>
      <c r="S7" s="506"/>
      <c r="T7" s="506"/>
      <c r="U7" s="506"/>
      <c r="V7" s="506"/>
      <c r="W7" s="506"/>
      <c r="X7" s="506"/>
      <c r="Y7" s="506"/>
      <c r="Z7" s="506"/>
      <c r="AA7" s="505" t="s">
        <v>640</v>
      </c>
      <c r="AB7" s="505"/>
    </row>
    <row r="8" spans="1:28" s="120" customFormat="1" ht="23.25" x14ac:dyDescent="0.35">
      <c r="A8" s="772" t="s">
        <v>80</v>
      </c>
      <c r="B8" s="772"/>
      <c r="C8" s="772"/>
      <c r="D8" s="772"/>
      <c r="E8" s="772"/>
      <c r="F8" s="772"/>
      <c r="G8" s="772"/>
      <c r="H8" s="772"/>
      <c r="I8" s="772"/>
      <c r="J8" s="772"/>
      <c r="K8" s="772"/>
      <c r="L8" s="772"/>
      <c r="M8" s="772"/>
      <c r="N8" s="772"/>
      <c r="O8" s="772"/>
      <c r="P8" s="772"/>
      <c r="Q8" s="772"/>
      <c r="R8" s="772"/>
      <c r="S8" s="772"/>
      <c r="T8" s="772"/>
      <c r="U8" s="772"/>
      <c r="V8" s="772"/>
      <c r="W8" s="772"/>
      <c r="X8" s="772"/>
      <c r="Y8" s="772"/>
      <c r="Z8" s="772"/>
    </row>
    <row r="9" spans="1:28" s="120" customFormat="1" ht="45.75" customHeight="1" x14ac:dyDescent="0.25">
      <c r="A9" s="676" t="s">
        <v>6</v>
      </c>
      <c r="B9" s="842" t="s">
        <v>31</v>
      </c>
      <c r="C9" s="685" t="s">
        <v>32</v>
      </c>
      <c r="D9" s="686"/>
      <c r="E9" s="686"/>
      <c r="F9" s="687"/>
      <c r="G9" s="673" t="s">
        <v>33</v>
      </c>
      <c r="H9" s="673"/>
      <c r="I9" s="673"/>
      <c r="J9" s="673"/>
      <c r="K9" s="673"/>
      <c r="L9" s="673"/>
      <c r="M9" s="673"/>
      <c r="N9" s="673"/>
      <c r="O9" s="673"/>
      <c r="P9" s="673"/>
      <c r="Q9" s="673"/>
      <c r="R9" s="673"/>
      <c r="S9" s="673"/>
      <c r="T9" s="673"/>
      <c r="U9" s="673"/>
      <c r="V9" s="673"/>
      <c r="W9" s="673"/>
      <c r="X9" s="673"/>
      <c r="Y9" s="673"/>
      <c r="Z9" s="673"/>
    </row>
    <row r="10" spans="1:28" s="120" customFormat="1" ht="45" customHeight="1" x14ac:dyDescent="0.25">
      <c r="A10" s="677"/>
      <c r="B10" s="843"/>
      <c r="C10" s="688"/>
      <c r="D10" s="689"/>
      <c r="E10" s="689"/>
      <c r="F10" s="690"/>
      <c r="G10" s="673" t="s">
        <v>11</v>
      </c>
      <c r="H10" s="673"/>
      <c r="I10" s="673"/>
      <c r="J10" s="673"/>
      <c r="K10" s="673" t="s">
        <v>12</v>
      </c>
      <c r="L10" s="673"/>
      <c r="M10" s="673"/>
      <c r="N10" s="673"/>
      <c r="O10" s="673" t="s">
        <v>13</v>
      </c>
      <c r="P10" s="673"/>
      <c r="Q10" s="673"/>
      <c r="R10" s="673"/>
      <c r="S10" s="673" t="s">
        <v>14</v>
      </c>
      <c r="T10" s="673"/>
      <c r="U10" s="673"/>
      <c r="V10" s="673"/>
      <c r="W10" s="673" t="s">
        <v>15</v>
      </c>
      <c r="X10" s="673"/>
      <c r="Y10" s="673"/>
      <c r="Z10" s="673"/>
    </row>
    <row r="11" spans="1:28" s="120" customFormat="1" ht="98.25" customHeight="1" x14ac:dyDescent="0.25">
      <c r="A11" s="678"/>
      <c r="B11" s="844"/>
      <c r="C11" s="122" t="s">
        <v>34</v>
      </c>
      <c r="D11" s="122" t="s">
        <v>35</v>
      </c>
      <c r="E11" s="122" t="s">
        <v>36</v>
      </c>
      <c r="F11" s="122" t="s">
        <v>19</v>
      </c>
      <c r="G11" s="122" t="s">
        <v>37</v>
      </c>
      <c r="H11" s="122" t="s">
        <v>35</v>
      </c>
      <c r="I11" s="122" t="s">
        <v>36</v>
      </c>
      <c r="J11" s="122" t="s">
        <v>21</v>
      </c>
      <c r="K11" s="122" t="s">
        <v>37</v>
      </c>
      <c r="L11" s="122" t="s">
        <v>35</v>
      </c>
      <c r="M11" s="122" t="s">
        <v>36</v>
      </c>
      <c r="N11" s="122" t="s">
        <v>21</v>
      </c>
      <c r="O11" s="122" t="s">
        <v>37</v>
      </c>
      <c r="P11" s="122" t="s">
        <v>35</v>
      </c>
      <c r="Q11" s="122" t="s">
        <v>36</v>
      </c>
      <c r="R11" s="122" t="s">
        <v>21</v>
      </c>
      <c r="S11" s="122" t="s">
        <v>37</v>
      </c>
      <c r="T11" s="122" t="s">
        <v>35</v>
      </c>
      <c r="U11" s="122" t="s">
        <v>36</v>
      </c>
      <c r="V11" s="122" t="s">
        <v>21</v>
      </c>
      <c r="W11" s="122" t="s">
        <v>37</v>
      </c>
      <c r="X11" s="122" t="s">
        <v>35</v>
      </c>
      <c r="Y11" s="122" t="s">
        <v>36</v>
      </c>
      <c r="Z11" s="122" t="s">
        <v>21</v>
      </c>
    </row>
    <row r="12" spans="1:28" s="120" customFormat="1" x14ac:dyDescent="0.25">
      <c r="A12" s="9" t="s">
        <v>22</v>
      </c>
      <c r="B12" s="9" t="s">
        <v>641</v>
      </c>
      <c r="C12" s="125">
        <v>0</v>
      </c>
      <c r="D12" s="125">
        <v>0</v>
      </c>
      <c r="E12" s="125">
        <v>0</v>
      </c>
      <c r="F12" s="125">
        <v>0</v>
      </c>
      <c r="G12" s="9">
        <v>50000</v>
      </c>
      <c r="H12" s="9">
        <v>50000</v>
      </c>
      <c r="I12" s="9">
        <v>10000</v>
      </c>
      <c r="J12" s="9">
        <v>10000</v>
      </c>
      <c r="K12" s="9">
        <v>60000</v>
      </c>
      <c r="L12" s="9">
        <v>60000</v>
      </c>
      <c r="M12" s="9">
        <v>11000</v>
      </c>
      <c r="N12" s="9">
        <v>11000</v>
      </c>
      <c r="O12" s="9">
        <v>70000</v>
      </c>
      <c r="P12" s="9">
        <v>70000</v>
      </c>
      <c r="Q12" s="9">
        <v>22000</v>
      </c>
      <c r="R12" s="9">
        <v>22000</v>
      </c>
      <c r="S12" s="9">
        <v>80000</v>
      </c>
      <c r="T12" s="9">
        <v>80000</v>
      </c>
      <c r="U12" s="9">
        <v>44000</v>
      </c>
      <c r="V12" s="9">
        <v>44000</v>
      </c>
      <c r="W12" s="9">
        <v>90000</v>
      </c>
      <c r="X12" s="9">
        <v>90000</v>
      </c>
      <c r="Y12" s="9">
        <v>50000</v>
      </c>
      <c r="Z12" s="9">
        <v>50000</v>
      </c>
    </row>
    <row r="13" spans="1:28" s="120" customFormat="1" x14ac:dyDescent="0.25">
      <c r="A13" s="9"/>
      <c r="B13" s="9"/>
      <c r="C13" s="126"/>
      <c r="D13" s="126"/>
      <c r="E13" s="126"/>
      <c r="F13" s="126"/>
      <c r="G13" s="507">
        <v>70000</v>
      </c>
      <c r="H13" s="507">
        <v>70000</v>
      </c>
      <c r="I13" s="507">
        <v>17000</v>
      </c>
      <c r="J13" s="507">
        <v>17000</v>
      </c>
      <c r="K13" s="126"/>
      <c r="L13" s="126"/>
      <c r="M13" s="9"/>
      <c r="N13" s="9"/>
      <c r="O13" s="126"/>
      <c r="P13" s="126"/>
      <c r="Q13" s="9"/>
      <c r="R13" s="9"/>
      <c r="S13" s="126"/>
      <c r="T13" s="126"/>
      <c r="U13" s="9"/>
      <c r="V13" s="9"/>
      <c r="W13" s="126"/>
      <c r="X13" s="126"/>
      <c r="Y13" s="126"/>
      <c r="Z13" s="126"/>
      <c r="AA13" s="505" t="s">
        <v>640</v>
      </c>
      <c r="AB13" s="505"/>
    </row>
    <row r="14" spans="1:28" s="120" customFormat="1" x14ac:dyDescent="0.25">
      <c r="A14" s="121"/>
      <c r="B14" s="121" t="s">
        <v>43</v>
      </c>
    </row>
    <row r="15" spans="1:28" s="120" customFormat="1" ht="29.25" customHeight="1" x14ac:dyDescent="0.25">
      <c r="A15" s="124" t="s">
        <v>44</v>
      </c>
      <c r="B15" s="668" t="s">
        <v>45</v>
      </c>
      <c r="C15" s="668"/>
      <c r="D15" s="668"/>
      <c r="E15" s="668"/>
      <c r="F15" s="668"/>
      <c r="G15" s="668"/>
      <c r="H15" s="668"/>
      <c r="I15" s="668"/>
      <c r="J15" s="668"/>
      <c r="K15" s="668"/>
      <c r="L15" s="668"/>
      <c r="M15" s="668"/>
      <c r="N15" s="668"/>
      <c r="O15" s="668"/>
      <c r="P15" s="668"/>
      <c r="Q15" s="668"/>
      <c r="R15" s="668"/>
    </row>
    <row r="16" spans="1:28" s="120" customFormat="1" ht="28.5" customHeight="1" x14ac:dyDescent="0.25">
      <c r="A16" s="124" t="s">
        <v>46</v>
      </c>
      <c r="B16" s="668" t="s">
        <v>47</v>
      </c>
      <c r="C16" s="668"/>
      <c r="D16" s="668"/>
      <c r="E16" s="668"/>
      <c r="F16" s="668"/>
      <c r="G16" s="668"/>
      <c r="H16" s="668"/>
      <c r="I16" s="668"/>
      <c r="J16" s="668"/>
      <c r="K16" s="668"/>
      <c r="L16" s="668"/>
      <c r="M16" s="668"/>
      <c r="N16" s="668"/>
      <c r="O16" s="668"/>
      <c r="P16" s="668"/>
      <c r="Q16" s="668"/>
      <c r="R16" s="668"/>
    </row>
    <row r="17" spans="2:18" s="120" customFormat="1" ht="20.25" customHeight="1" x14ac:dyDescent="0.25">
      <c r="B17" s="668" t="s">
        <v>48</v>
      </c>
      <c r="C17" s="668"/>
      <c r="D17" s="668"/>
      <c r="E17" s="668"/>
      <c r="F17" s="668"/>
      <c r="G17" s="668"/>
      <c r="H17" s="668"/>
      <c r="I17" s="668"/>
      <c r="J17" s="668"/>
      <c r="K17" s="668"/>
      <c r="L17" s="668"/>
      <c r="M17" s="668"/>
      <c r="N17" s="668"/>
      <c r="O17" s="668"/>
      <c r="P17" s="668"/>
      <c r="Q17" s="668"/>
      <c r="R17" s="668"/>
    </row>
    <row r="18" spans="2:18" s="120" customFormat="1" ht="19.5" customHeight="1" x14ac:dyDescent="0.25">
      <c r="B18" s="668" t="s">
        <v>49</v>
      </c>
      <c r="C18" s="668"/>
      <c r="D18" s="668"/>
      <c r="E18" s="668"/>
      <c r="F18" s="668"/>
      <c r="G18" s="668"/>
      <c r="H18" s="668"/>
      <c r="I18" s="668"/>
      <c r="J18" s="668"/>
      <c r="K18" s="668"/>
      <c r="L18" s="668"/>
      <c r="M18" s="668"/>
      <c r="N18" s="668"/>
      <c r="O18" s="668"/>
      <c r="P18" s="668"/>
      <c r="Q18" s="668"/>
      <c r="R18" s="668"/>
    </row>
    <row r="19" spans="2:18" s="120" customFormat="1" ht="28.5" customHeight="1" x14ac:dyDescent="0.25">
      <c r="B19" s="668" t="s">
        <v>50</v>
      </c>
      <c r="C19" s="668"/>
      <c r="D19" s="668"/>
      <c r="E19" s="668"/>
      <c r="F19" s="668"/>
      <c r="G19" s="668"/>
      <c r="H19" s="668"/>
      <c r="I19" s="668"/>
      <c r="J19" s="668"/>
      <c r="K19" s="668"/>
      <c r="L19" s="668"/>
      <c r="M19" s="668"/>
      <c r="N19" s="668"/>
      <c r="O19" s="668"/>
      <c r="P19" s="668"/>
      <c r="Q19" s="668"/>
      <c r="R19" s="668"/>
    </row>
    <row r="20" spans="2:18" s="120" customFormat="1" ht="29.25" customHeight="1" x14ac:dyDescent="0.25">
      <c r="B20" s="668" t="s">
        <v>51</v>
      </c>
      <c r="C20" s="668"/>
      <c r="D20" s="668"/>
      <c r="E20" s="668"/>
      <c r="F20" s="668"/>
      <c r="G20" s="668"/>
      <c r="H20" s="668"/>
      <c r="I20" s="668"/>
      <c r="J20" s="668"/>
      <c r="K20" s="668"/>
      <c r="L20" s="668"/>
      <c r="M20" s="668"/>
      <c r="N20" s="668"/>
      <c r="O20" s="668"/>
      <c r="P20" s="668"/>
      <c r="Q20" s="668"/>
      <c r="R20" s="668"/>
    </row>
    <row r="21" spans="2:18" s="120" customFormat="1" ht="90" customHeight="1" x14ac:dyDescent="0.25">
      <c r="B21" s="668" t="s">
        <v>52</v>
      </c>
      <c r="C21" s="668"/>
      <c r="D21" s="668"/>
      <c r="E21" s="668"/>
      <c r="F21" s="668"/>
      <c r="G21" s="668"/>
      <c r="H21" s="668"/>
      <c r="I21" s="668"/>
      <c r="J21" s="668"/>
      <c r="K21" s="668"/>
      <c r="L21" s="668"/>
      <c r="M21" s="668"/>
      <c r="N21" s="668"/>
      <c r="O21" s="668"/>
      <c r="P21" s="668"/>
      <c r="Q21" s="668"/>
      <c r="R21" s="668"/>
    </row>
  </sheetData>
  <mergeCells count="29">
    <mergeCell ref="B19:R19"/>
    <mergeCell ref="B20:R20"/>
    <mergeCell ref="B21:R21"/>
    <mergeCell ref="S10:V10"/>
    <mergeCell ref="W10:Z10"/>
    <mergeCell ref="B15:R15"/>
    <mergeCell ref="B16:R16"/>
    <mergeCell ref="B17:R17"/>
    <mergeCell ref="B18:R18"/>
    <mergeCell ref="A8:Z8"/>
    <mergeCell ref="A9:A11"/>
    <mergeCell ref="B9:B11"/>
    <mergeCell ref="C9:F10"/>
    <mergeCell ref="G9:Z9"/>
    <mergeCell ref="G10:J10"/>
    <mergeCell ref="K10:N10"/>
    <mergeCell ref="O10:R10"/>
    <mergeCell ref="A1:E1"/>
    <mergeCell ref="F1:R1"/>
    <mergeCell ref="A2:Z2"/>
    <mergeCell ref="A3:A5"/>
    <mergeCell ref="B3:B5"/>
    <mergeCell ref="C3:F4"/>
    <mergeCell ref="G3:Z3"/>
    <mergeCell ref="G4:J4"/>
    <mergeCell ref="K4:N4"/>
    <mergeCell ref="O4:R4"/>
    <mergeCell ref="S4:V4"/>
    <mergeCell ref="W4:Z4"/>
  </mergeCells>
  <pageMargins left="0.7" right="0.7" top="0.75" bottom="0.75" header="0.3" footer="0.3"/>
  <pageSetup paperSize="9" scale="2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view="pageBreakPreview" zoomScale="60" zoomScaleNormal="100" workbookViewId="0">
      <selection activeCell="AA14" sqref="AA14:AC14"/>
    </sheetView>
  </sheetViews>
  <sheetFormatPr defaultRowHeight="15" x14ac:dyDescent="0.25"/>
  <cols>
    <col min="2" max="2" width="14.5703125" customWidth="1"/>
  </cols>
  <sheetData>
    <row r="1" spans="1:29" s="120" customFormat="1" x14ac:dyDescent="0.25">
      <c r="W1" s="120" t="s">
        <v>371</v>
      </c>
    </row>
    <row r="2" spans="1:29" s="123" customFormat="1" ht="36.75" customHeight="1" x14ac:dyDescent="0.3">
      <c r="A2" s="698" t="s">
        <v>1</v>
      </c>
      <c r="B2" s="698"/>
      <c r="C2" s="698"/>
      <c r="D2" s="698"/>
      <c r="E2" s="698"/>
      <c r="F2" s="699" t="s">
        <v>591</v>
      </c>
      <c r="G2" s="699"/>
      <c r="H2" s="699"/>
      <c r="I2" s="699"/>
      <c r="J2" s="699"/>
      <c r="K2" s="699"/>
      <c r="L2" s="699"/>
      <c r="M2" s="699"/>
      <c r="N2" s="699"/>
      <c r="O2" s="699"/>
      <c r="P2" s="699"/>
      <c r="Q2" s="699"/>
      <c r="R2" s="699"/>
    </row>
    <row r="3" spans="1:29" s="120" customFormat="1" ht="23.25" customHeight="1" x14ac:dyDescent="0.35">
      <c r="A3" s="772" t="s">
        <v>86</v>
      </c>
      <c r="B3" s="772"/>
      <c r="C3" s="772"/>
      <c r="D3" s="772"/>
      <c r="E3" s="772"/>
      <c r="F3" s="772"/>
      <c r="G3" s="772"/>
      <c r="H3" s="772"/>
      <c r="I3" s="772"/>
      <c r="J3" s="772"/>
      <c r="K3" s="772"/>
      <c r="L3" s="772"/>
      <c r="M3" s="772"/>
      <c r="N3" s="772"/>
      <c r="O3" s="772"/>
      <c r="P3" s="772"/>
      <c r="Q3" s="772"/>
      <c r="R3" s="772"/>
      <c r="S3" s="772"/>
      <c r="T3" s="772"/>
      <c r="U3" s="772"/>
      <c r="V3" s="772"/>
      <c r="W3" s="772"/>
      <c r="X3" s="772"/>
      <c r="Y3" s="772"/>
      <c r="Z3" s="772"/>
    </row>
    <row r="4" spans="1:29" s="120" customFormat="1" ht="44.25" customHeight="1" x14ac:dyDescent="0.25">
      <c r="A4" s="676" t="s">
        <v>6</v>
      </c>
      <c r="B4" s="842" t="s">
        <v>7</v>
      </c>
      <c r="C4" s="685" t="s">
        <v>8</v>
      </c>
      <c r="D4" s="686"/>
      <c r="E4" s="686"/>
      <c r="F4" s="687"/>
      <c r="G4" s="673" t="s">
        <v>9</v>
      </c>
      <c r="H4" s="673"/>
      <c r="I4" s="673"/>
      <c r="J4" s="673"/>
      <c r="K4" s="673"/>
      <c r="L4" s="673"/>
      <c r="M4" s="673"/>
      <c r="N4" s="673"/>
      <c r="O4" s="673"/>
      <c r="P4" s="673"/>
      <c r="Q4" s="673"/>
      <c r="R4" s="673"/>
      <c r="S4" s="673"/>
      <c r="T4" s="673"/>
      <c r="U4" s="673"/>
      <c r="V4" s="673"/>
      <c r="W4" s="673"/>
      <c r="X4" s="673"/>
      <c r="Y4" s="673"/>
      <c r="Z4" s="673"/>
      <c r="AB4" s="115"/>
    </row>
    <row r="5" spans="1:29" s="120" customFormat="1" ht="44.25" customHeight="1" x14ac:dyDescent="0.25">
      <c r="A5" s="677"/>
      <c r="B5" s="843"/>
      <c r="C5" s="688"/>
      <c r="D5" s="689"/>
      <c r="E5" s="689"/>
      <c r="F5" s="690"/>
      <c r="G5" s="673" t="s">
        <v>11</v>
      </c>
      <c r="H5" s="673"/>
      <c r="I5" s="673"/>
      <c r="J5" s="673"/>
      <c r="K5" s="673" t="s">
        <v>12</v>
      </c>
      <c r="L5" s="673"/>
      <c r="M5" s="673"/>
      <c r="N5" s="673"/>
      <c r="O5" s="673" t="s">
        <v>13</v>
      </c>
      <c r="P5" s="673"/>
      <c r="Q5" s="673"/>
      <c r="R5" s="673"/>
      <c r="S5" s="673" t="s">
        <v>14</v>
      </c>
      <c r="T5" s="673"/>
      <c r="U5" s="673"/>
      <c r="V5" s="673"/>
      <c r="W5" s="673" t="s">
        <v>15</v>
      </c>
      <c r="X5" s="673"/>
      <c r="Y5" s="673"/>
      <c r="Z5" s="673"/>
    </row>
    <row r="6" spans="1:29" s="120" customFormat="1" ht="75.75" customHeight="1" x14ac:dyDescent="0.25">
      <c r="A6" s="678"/>
      <c r="B6" s="844"/>
      <c r="C6" s="122" t="s">
        <v>16</v>
      </c>
      <c r="D6" s="122" t="s">
        <v>17</v>
      </c>
      <c r="E6" s="122" t="s">
        <v>18</v>
      </c>
      <c r="F6" s="122" t="s">
        <v>19</v>
      </c>
      <c r="G6" s="122" t="s">
        <v>16</v>
      </c>
      <c r="H6" s="122" t="s">
        <v>17</v>
      </c>
      <c r="I6" s="122" t="s">
        <v>20</v>
      </c>
      <c r="J6" s="122" t="s">
        <v>21</v>
      </c>
      <c r="K6" s="122" t="s">
        <v>16</v>
      </c>
      <c r="L6" s="122" t="s">
        <v>17</v>
      </c>
      <c r="M6" s="122" t="s">
        <v>20</v>
      </c>
      <c r="N6" s="122" t="s">
        <v>21</v>
      </c>
      <c r="O6" s="122" t="s">
        <v>16</v>
      </c>
      <c r="P6" s="122" t="s">
        <v>17</v>
      </c>
      <c r="Q6" s="122" t="s">
        <v>20</v>
      </c>
      <c r="R6" s="122" t="s">
        <v>21</v>
      </c>
      <c r="S6" s="122" t="s">
        <v>16</v>
      </c>
      <c r="T6" s="122" t="s">
        <v>17</v>
      </c>
      <c r="U6" s="122" t="s">
        <v>20</v>
      </c>
      <c r="V6" s="122" t="s">
        <v>21</v>
      </c>
      <c r="W6" s="122" t="s">
        <v>16</v>
      </c>
      <c r="X6" s="122" t="s">
        <v>17</v>
      </c>
      <c r="Y6" s="122" t="s">
        <v>20</v>
      </c>
      <c r="Z6" s="122" t="s">
        <v>21</v>
      </c>
    </row>
    <row r="7" spans="1:29" s="120" customFormat="1" ht="52.5" customHeight="1" x14ac:dyDescent="0.25">
      <c r="A7" s="9" t="s">
        <v>22</v>
      </c>
      <c r="B7" s="9" t="s">
        <v>592</v>
      </c>
      <c r="C7" s="9">
        <v>0</v>
      </c>
      <c r="D7" s="9">
        <v>0</v>
      </c>
      <c r="E7" s="9">
        <v>0</v>
      </c>
      <c r="F7" s="9">
        <v>0</v>
      </c>
      <c r="G7" s="9">
        <v>500000</v>
      </c>
      <c r="H7" s="9">
        <v>500000</v>
      </c>
      <c r="I7" s="9">
        <v>20559</v>
      </c>
      <c r="J7" s="9">
        <v>20559</v>
      </c>
      <c r="K7" s="9">
        <v>600000</v>
      </c>
      <c r="L7" s="9">
        <v>600000</v>
      </c>
      <c r="M7" s="9" t="s">
        <v>593</v>
      </c>
      <c r="N7" s="9" t="s">
        <v>593</v>
      </c>
      <c r="O7" s="9">
        <v>700000</v>
      </c>
      <c r="P7" s="9" t="s">
        <v>594</v>
      </c>
      <c r="Q7" s="9">
        <v>700000</v>
      </c>
      <c r="R7" s="9" t="s">
        <v>594</v>
      </c>
      <c r="S7" s="9">
        <v>1000000</v>
      </c>
      <c r="T7" s="9">
        <v>1000000</v>
      </c>
      <c r="U7" s="9" t="s">
        <v>595</v>
      </c>
      <c r="V7" s="9" t="s">
        <v>595</v>
      </c>
      <c r="W7" s="9">
        <v>1100000</v>
      </c>
      <c r="X7" s="9">
        <v>1100000</v>
      </c>
      <c r="Y7" s="9">
        <v>35956</v>
      </c>
      <c r="Z7" s="9">
        <v>35956</v>
      </c>
      <c r="AA7" s="1238" t="s">
        <v>596</v>
      </c>
      <c r="AB7" s="1239"/>
      <c r="AC7" s="1239"/>
    </row>
    <row r="8" spans="1:29" s="120" customFormat="1" x14ac:dyDescent="0.25">
      <c r="A8" s="506"/>
      <c r="B8" s="506" t="s">
        <v>25</v>
      </c>
      <c r="C8" s="506"/>
      <c r="D8" s="506"/>
      <c r="E8" s="506"/>
      <c r="F8" s="506"/>
      <c r="G8" s="507">
        <v>700000</v>
      </c>
      <c r="H8" s="507">
        <v>700000</v>
      </c>
      <c r="I8" s="507">
        <v>21000</v>
      </c>
      <c r="J8" s="507">
        <v>21000</v>
      </c>
      <c r="K8" s="506"/>
      <c r="L8" s="506"/>
      <c r="M8" s="506"/>
      <c r="N8" s="506"/>
      <c r="O8" s="506"/>
      <c r="P8" s="506"/>
      <c r="Q8" s="506"/>
      <c r="R8" s="506"/>
      <c r="S8" s="506"/>
      <c r="T8" s="506"/>
      <c r="U8" s="506"/>
      <c r="V8" s="506"/>
      <c r="W8" s="506"/>
      <c r="X8" s="506"/>
      <c r="Y8" s="506"/>
      <c r="Z8" s="506"/>
      <c r="AA8" s="505"/>
      <c r="AB8" s="505"/>
    </row>
    <row r="9" spans="1:29" s="120" customFormat="1" ht="23.25" x14ac:dyDescent="0.35">
      <c r="A9" s="772" t="s">
        <v>80</v>
      </c>
      <c r="B9" s="772"/>
      <c r="C9" s="772"/>
      <c r="D9" s="772"/>
      <c r="E9" s="772"/>
      <c r="F9" s="772"/>
      <c r="G9" s="772"/>
      <c r="H9" s="772"/>
      <c r="I9" s="772"/>
      <c r="J9" s="772"/>
      <c r="K9" s="772"/>
      <c r="L9" s="772"/>
      <c r="M9" s="772"/>
      <c r="N9" s="772"/>
      <c r="O9" s="772"/>
      <c r="P9" s="772"/>
      <c r="Q9" s="772"/>
      <c r="R9" s="772"/>
      <c r="S9" s="772"/>
      <c r="T9" s="772"/>
      <c r="U9" s="772"/>
      <c r="V9" s="772"/>
      <c r="W9" s="772"/>
      <c r="X9" s="772"/>
      <c r="Y9" s="772"/>
      <c r="Z9" s="772"/>
    </row>
    <row r="10" spans="1:29" s="120" customFormat="1" ht="45.75" customHeight="1" x14ac:dyDescent="0.25">
      <c r="A10" s="676" t="s">
        <v>6</v>
      </c>
      <c r="B10" s="842" t="s">
        <v>31</v>
      </c>
      <c r="C10" s="685" t="s">
        <v>32</v>
      </c>
      <c r="D10" s="686"/>
      <c r="E10" s="686"/>
      <c r="F10" s="687"/>
      <c r="G10" s="673" t="s">
        <v>33</v>
      </c>
      <c r="H10" s="673"/>
      <c r="I10" s="673"/>
      <c r="J10" s="673"/>
      <c r="K10" s="673"/>
      <c r="L10" s="673"/>
      <c r="M10" s="673"/>
      <c r="N10" s="673"/>
      <c r="O10" s="673"/>
      <c r="P10" s="673"/>
      <c r="Q10" s="673"/>
      <c r="R10" s="673"/>
      <c r="S10" s="673"/>
      <c r="T10" s="673"/>
      <c r="U10" s="673"/>
      <c r="V10" s="673"/>
      <c r="W10" s="673"/>
      <c r="X10" s="673"/>
      <c r="Y10" s="673"/>
      <c r="Z10" s="673"/>
    </row>
    <row r="11" spans="1:29" s="120" customFormat="1" ht="45" customHeight="1" x14ac:dyDescent="0.25">
      <c r="A11" s="677"/>
      <c r="B11" s="843"/>
      <c r="C11" s="688"/>
      <c r="D11" s="689"/>
      <c r="E11" s="689"/>
      <c r="F11" s="690"/>
      <c r="G11" s="673" t="s">
        <v>11</v>
      </c>
      <c r="H11" s="673"/>
      <c r="I11" s="673"/>
      <c r="J11" s="673"/>
      <c r="K11" s="673" t="s">
        <v>12</v>
      </c>
      <c r="L11" s="673"/>
      <c r="M11" s="673"/>
      <c r="N11" s="673"/>
      <c r="O11" s="673" t="s">
        <v>13</v>
      </c>
      <c r="P11" s="673"/>
      <c r="Q11" s="673"/>
      <c r="R11" s="673"/>
      <c r="S11" s="673" t="s">
        <v>14</v>
      </c>
      <c r="T11" s="673"/>
      <c r="U11" s="673"/>
      <c r="V11" s="673"/>
      <c r="W11" s="673" t="s">
        <v>15</v>
      </c>
      <c r="X11" s="673"/>
      <c r="Y11" s="673"/>
      <c r="Z11" s="673"/>
    </row>
    <row r="12" spans="1:29" s="120" customFormat="1" ht="98.25" customHeight="1" x14ac:dyDescent="0.25">
      <c r="A12" s="678"/>
      <c r="B12" s="844"/>
      <c r="C12" s="122" t="s">
        <v>34</v>
      </c>
      <c r="D12" s="122" t="s">
        <v>35</v>
      </c>
      <c r="E12" s="122" t="s">
        <v>36</v>
      </c>
      <c r="F12" s="122" t="s">
        <v>19</v>
      </c>
      <c r="G12" s="122" t="s">
        <v>37</v>
      </c>
      <c r="H12" s="122" t="s">
        <v>35</v>
      </c>
      <c r="I12" s="122" t="s">
        <v>36</v>
      </c>
      <c r="J12" s="122" t="s">
        <v>21</v>
      </c>
      <c r="K12" s="122" t="s">
        <v>37</v>
      </c>
      <c r="L12" s="122" t="s">
        <v>35</v>
      </c>
      <c r="M12" s="122" t="s">
        <v>36</v>
      </c>
      <c r="N12" s="122" t="s">
        <v>21</v>
      </c>
      <c r="O12" s="122" t="s">
        <v>37</v>
      </c>
      <c r="P12" s="122" t="s">
        <v>35</v>
      </c>
      <c r="Q12" s="122" t="s">
        <v>36</v>
      </c>
      <c r="R12" s="122" t="s">
        <v>21</v>
      </c>
      <c r="S12" s="122" t="s">
        <v>37</v>
      </c>
      <c r="T12" s="122" t="s">
        <v>35</v>
      </c>
      <c r="U12" s="122" t="s">
        <v>36</v>
      </c>
      <c r="V12" s="122" t="s">
        <v>21</v>
      </c>
      <c r="W12" s="122" t="s">
        <v>37</v>
      </c>
      <c r="X12" s="122" t="s">
        <v>35</v>
      </c>
      <c r="Y12" s="122" t="s">
        <v>36</v>
      </c>
      <c r="Z12" s="122" t="s">
        <v>21</v>
      </c>
    </row>
    <row r="13" spans="1:29" s="120" customFormat="1" ht="25.5" x14ac:dyDescent="0.25">
      <c r="A13" s="9" t="s">
        <v>22</v>
      </c>
      <c r="B13" s="9" t="s">
        <v>597</v>
      </c>
      <c r="C13" s="125">
        <f>C14</f>
        <v>0</v>
      </c>
      <c r="D13" s="125">
        <f t="shared" ref="D13:X13" si="0">D14</f>
        <v>0</v>
      </c>
      <c r="E13" s="125">
        <f t="shared" si="0"/>
        <v>0</v>
      </c>
      <c r="F13" s="125">
        <f t="shared" si="0"/>
        <v>0</v>
      </c>
      <c r="G13" s="125">
        <f t="shared" si="0"/>
        <v>41118</v>
      </c>
      <c r="H13" s="125">
        <f t="shared" si="0"/>
        <v>41118</v>
      </c>
      <c r="I13" s="125">
        <f t="shared" si="0"/>
        <v>20559</v>
      </c>
      <c r="J13" s="125">
        <f t="shared" si="0"/>
        <v>20559</v>
      </c>
      <c r="K13" s="125">
        <f t="shared" si="0"/>
        <v>47284</v>
      </c>
      <c r="L13" s="125">
        <f t="shared" si="0"/>
        <v>47284</v>
      </c>
      <c r="M13" s="125" t="str">
        <f t="shared" si="0"/>
        <v xml:space="preserve">23 642 </v>
      </c>
      <c r="N13" s="125" t="str">
        <f t="shared" si="0"/>
        <v xml:space="preserve">23 642 </v>
      </c>
      <c r="O13" s="125">
        <f t="shared" si="0"/>
        <v>54376</v>
      </c>
      <c r="P13" s="125">
        <f t="shared" si="0"/>
        <v>54376</v>
      </c>
      <c r="Q13" s="125" t="str">
        <f t="shared" si="0"/>
        <v xml:space="preserve">27 188 </v>
      </c>
      <c r="R13" s="125" t="str">
        <f t="shared" si="0"/>
        <v xml:space="preserve">27 188 </v>
      </c>
      <c r="S13" s="125">
        <f t="shared" si="0"/>
        <v>62532</v>
      </c>
      <c r="T13" s="125">
        <f t="shared" si="0"/>
        <v>62532</v>
      </c>
      <c r="U13" s="125" t="str">
        <f t="shared" si="0"/>
        <v xml:space="preserve">31 266 </v>
      </c>
      <c r="V13" s="125" t="str">
        <f t="shared" si="0"/>
        <v xml:space="preserve">31 266 </v>
      </c>
      <c r="W13" s="125">
        <f t="shared" si="0"/>
        <v>71912</v>
      </c>
      <c r="X13" s="125">
        <f t="shared" si="0"/>
        <v>71912</v>
      </c>
      <c r="Y13" s="25"/>
      <c r="Z13" s="25"/>
    </row>
    <row r="14" spans="1:29" s="120" customFormat="1" ht="40.5" customHeight="1" x14ac:dyDescent="0.25">
      <c r="A14" s="9" t="s">
        <v>39</v>
      </c>
      <c r="B14" s="9" t="s">
        <v>598</v>
      </c>
      <c r="C14" s="126">
        <v>0</v>
      </c>
      <c r="D14" s="126">
        <v>0</v>
      </c>
      <c r="E14" s="126">
        <v>0</v>
      </c>
      <c r="F14" s="126">
        <v>0</v>
      </c>
      <c r="G14" s="126">
        <v>41118</v>
      </c>
      <c r="H14" s="126">
        <v>41118</v>
      </c>
      <c r="I14" s="9">
        <v>20559</v>
      </c>
      <c r="J14" s="9">
        <v>20559</v>
      </c>
      <c r="K14" s="126">
        <v>47284</v>
      </c>
      <c r="L14" s="126">
        <v>47284</v>
      </c>
      <c r="M14" s="9" t="s">
        <v>593</v>
      </c>
      <c r="N14" s="9" t="s">
        <v>593</v>
      </c>
      <c r="O14" s="126">
        <v>54376</v>
      </c>
      <c r="P14" s="126">
        <v>54376</v>
      </c>
      <c r="Q14" s="9" t="s">
        <v>594</v>
      </c>
      <c r="R14" s="9" t="s">
        <v>594</v>
      </c>
      <c r="S14" s="126">
        <v>62532</v>
      </c>
      <c r="T14" s="126">
        <v>62532</v>
      </c>
      <c r="U14" s="9" t="s">
        <v>595</v>
      </c>
      <c r="V14" s="9" t="s">
        <v>595</v>
      </c>
      <c r="W14" s="126">
        <v>71912</v>
      </c>
      <c r="X14" s="126">
        <v>71912</v>
      </c>
      <c r="Y14" s="126"/>
      <c r="Z14" s="126"/>
      <c r="AA14" s="1240" t="s">
        <v>599</v>
      </c>
      <c r="AB14" s="1241"/>
      <c r="AC14" s="1241"/>
    </row>
    <row r="15" spans="1:29" s="120" customFormat="1" x14ac:dyDescent="0.25">
      <c r="A15" s="49"/>
      <c r="B15" s="49" t="s">
        <v>25</v>
      </c>
      <c r="C15" s="18"/>
      <c r="D15" s="18"/>
      <c r="E15" s="18"/>
      <c r="F15" s="18"/>
      <c r="G15" s="508">
        <v>81000</v>
      </c>
      <c r="H15" s="508">
        <v>81000</v>
      </c>
      <c r="I15" s="509">
        <v>21000</v>
      </c>
      <c r="J15" s="509">
        <v>21000</v>
      </c>
      <c r="K15" s="18"/>
      <c r="L15" s="18"/>
      <c r="M15" s="49"/>
      <c r="N15" s="49"/>
      <c r="O15" s="18"/>
      <c r="P15" s="18"/>
      <c r="Q15" s="49"/>
      <c r="R15" s="49"/>
      <c r="S15" s="18"/>
      <c r="T15" s="18"/>
      <c r="U15" s="49"/>
      <c r="V15" s="49"/>
      <c r="W15" s="18"/>
      <c r="X15" s="18"/>
      <c r="Y15" s="18"/>
      <c r="Z15" s="18"/>
      <c r="AA15" s="505"/>
      <c r="AB15" s="505"/>
    </row>
    <row r="16" spans="1:29" s="120" customFormat="1" ht="25.5" x14ac:dyDescent="0.25">
      <c r="A16" s="121"/>
      <c r="B16" s="121" t="s">
        <v>43</v>
      </c>
    </row>
    <row r="17" spans="1:18" s="120" customFormat="1" ht="29.25" customHeight="1" x14ac:dyDescent="0.25">
      <c r="A17" s="124" t="s">
        <v>44</v>
      </c>
      <c r="B17" s="668" t="s">
        <v>45</v>
      </c>
      <c r="C17" s="668"/>
      <c r="D17" s="668"/>
      <c r="E17" s="668"/>
      <c r="F17" s="668"/>
      <c r="G17" s="668"/>
      <c r="H17" s="668"/>
      <c r="I17" s="668"/>
      <c r="J17" s="668"/>
      <c r="K17" s="668"/>
      <c r="L17" s="668"/>
      <c r="M17" s="668"/>
      <c r="N17" s="668"/>
      <c r="O17" s="668"/>
      <c r="P17" s="668"/>
      <c r="Q17" s="668"/>
      <c r="R17" s="668"/>
    </row>
    <row r="18" spans="1:18" s="120" customFormat="1" ht="28.5" customHeight="1" x14ac:dyDescent="0.25">
      <c r="A18" s="124" t="s">
        <v>46</v>
      </c>
      <c r="B18" s="668" t="s">
        <v>47</v>
      </c>
      <c r="C18" s="668"/>
      <c r="D18" s="668"/>
      <c r="E18" s="668"/>
      <c r="F18" s="668"/>
      <c r="G18" s="668"/>
      <c r="H18" s="668"/>
      <c r="I18" s="668"/>
      <c r="J18" s="668"/>
      <c r="K18" s="668"/>
      <c r="L18" s="668"/>
      <c r="M18" s="668"/>
      <c r="N18" s="668"/>
      <c r="O18" s="668"/>
      <c r="P18" s="668"/>
      <c r="Q18" s="668"/>
      <c r="R18" s="668"/>
    </row>
    <row r="19" spans="1:18" s="120" customFormat="1" ht="20.25" customHeight="1" x14ac:dyDescent="0.25">
      <c r="B19" s="668" t="s">
        <v>48</v>
      </c>
      <c r="C19" s="668"/>
      <c r="D19" s="668"/>
      <c r="E19" s="668"/>
      <c r="F19" s="668"/>
      <c r="G19" s="668"/>
      <c r="H19" s="668"/>
      <c r="I19" s="668"/>
      <c r="J19" s="668"/>
      <c r="K19" s="668"/>
      <c r="L19" s="668"/>
      <c r="M19" s="668"/>
      <c r="N19" s="668"/>
      <c r="O19" s="668"/>
      <c r="P19" s="668"/>
      <c r="Q19" s="668"/>
      <c r="R19" s="668"/>
    </row>
    <row r="20" spans="1:18" s="120" customFormat="1" ht="19.5" customHeight="1" x14ac:dyDescent="0.25">
      <c r="B20" s="668" t="s">
        <v>49</v>
      </c>
      <c r="C20" s="668"/>
      <c r="D20" s="668"/>
      <c r="E20" s="668"/>
      <c r="F20" s="668"/>
      <c r="G20" s="668"/>
      <c r="H20" s="668"/>
      <c r="I20" s="668"/>
      <c r="J20" s="668"/>
      <c r="K20" s="668"/>
      <c r="L20" s="668"/>
      <c r="M20" s="668"/>
      <c r="N20" s="668"/>
      <c r="O20" s="668"/>
      <c r="P20" s="668"/>
      <c r="Q20" s="668"/>
      <c r="R20" s="668"/>
    </row>
    <row r="21" spans="1:18" s="120" customFormat="1" ht="28.5" customHeight="1" x14ac:dyDescent="0.25">
      <c r="B21" s="668" t="s">
        <v>50</v>
      </c>
      <c r="C21" s="668"/>
      <c r="D21" s="668"/>
      <c r="E21" s="668"/>
      <c r="F21" s="668"/>
      <c r="G21" s="668"/>
      <c r="H21" s="668"/>
      <c r="I21" s="668"/>
      <c r="J21" s="668"/>
      <c r="K21" s="668"/>
      <c r="L21" s="668"/>
      <c r="M21" s="668"/>
      <c r="N21" s="668"/>
      <c r="O21" s="668"/>
      <c r="P21" s="668"/>
      <c r="Q21" s="668"/>
      <c r="R21" s="668"/>
    </row>
    <row r="22" spans="1:18" s="120" customFormat="1" ht="29.25" customHeight="1" x14ac:dyDescent="0.25">
      <c r="B22" s="668" t="s">
        <v>51</v>
      </c>
      <c r="C22" s="668"/>
      <c r="D22" s="668"/>
      <c r="E22" s="668"/>
      <c r="F22" s="668"/>
      <c r="G22" s="668"/>
      <c r="H22" s="668"/>
      <c r="I22" s="668"/>
      <c r="J22" s="668"/>
      <c r="K22" s="668"/>
      <c r="L22" s="668"/>
      <c r="M22" s="668"/>
      <c r="N22" s="668"/>
      <c r="O22" s="668"/>
      <c r="P22" s="668"/>
      <c r="Q22" s="668"/>
      <c r="R22" s="668"/>
    </row>
    <row r="23" spans="1:18" s="120" customFormat="1" ht="90" customHeight="1" x14ac:dyDescent="0.25">
      <c r="B23" s="668" t="s">
        <v>52</v>
      </c>
      <c r="C23" s="668"/>
      <c r="D23" s="668"/>
      <c r="E23" s="668"/>
      <c r="F23" s="668"/>
      <c r="G23" s="668"/>
      <c r="H23" s="668"/>
      <c r="I23" s="668"/>
      <c r="J23" s="668"/>
      <c r="K23" s="668"/>
      <c r="L23" s="668"/>
      <c r="M23" s="668"/>
      <c r="N23" s="668"/>
      <c r="O23" s="668"/>
      <c r="P23" s="668"/>
      <c r="Q23" s="668"/>
      <c r="R23" s="668"/>
    </row>
  </sheetData>
  <mergeCells count="31">
    <mergeCell ref="B21:R21"/>
    <mergeCell ref="B22:R22"/>
    <mergeCell ref="B23:R23"/>
    <mergeCell ref="AA7:AC7"/>
    <mergeCell ref="AA14:AC14"/>
    <mergeCell ref="S11:V11"/>
    <mergeCell ref="W11:Z11"/>
    <mergeCell ref="B17:R17"/>
    <mergeCell ref="B18:R18"/>
    <mergeCell ref="B19:R19"/>
    <mergeCell ref="B20:R20"/>
    <mergeCell ref="A9:Z9"/>
    <mergeCell ref="A10:A12"/>
    <mergeCell ref="B10:B12"/>
    <mergeCell ref="C10:F11"/>
    <mergeCell ref="G10:Z10"/>
    <mergeCell ref="G11:J11"/>
    <mergeCell ref="K11:N11"/>
    <mergeCell ref="O11:R11"/>
    <mergeCell ref="A2:E2"/>
    <mergeCell ref="F2:R2"/>
    <mergeCell ref="A3:Z3"/>
    <mergeCell ref="A4:A6"/>
    <mergeCell ref="B4:B6"/>
    <mergeCell ref="C4:F5"/>
    <mergeCell ref="G4:Z4"/>
    <mergeCell ref="G5:J5"/>
    <mergeCell ref="K5:N5"/>
    <mergeCell ref="O5:R5"/>
    <mergeCell ref="S5:V5"/>
    <mergeCell ref="W5:Z5"/>
  </mergeCells>
  <pageMargins left="0.7" right="0.7" top="0.75" bottom="0.75" header="0.3" footer="0.3"/>
  <pageSetup paperSize="9" scale="32"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view="pageBreakPreview" topLeftCell="A28" zoomScale="60" zoomScaleNormal="100" workbookViewId="0">
      <selection activeCell="S35" sqref="S35"/>
    </sheetView>
  </sheetViews>
  <sheetFormatPr defaultRowHeight="15" x14ac:dyDescent="0.25"/>
  <cols>
    <col min="2" max="2" width="20.28515625" customWidth="1"/>
    <col min="28" max="28" width="13.42578125" customWidth="1"/>
    <col min="29" max="29" width="26.5703125" customWidth="1"/>
    <col min="30" max="30" width="9.140625" hidden="1" customWidth="1"/>
  </cols>
  <sheetData>
    <row r="1" spans="1:29" s="123" customFormat="1" ht="57" customHeight="1" x14ac:dyDescent="0.3">
      <c r="A1" s="698" t="s">
        <v>1</v>
      </c>
      <c r="B1" s="698"/>
      <c r="C1" s="698"/>
      <c r="D1" s="698"/>
      <c r="E1" s="698"/>
      <c r="F1" s="698"/>
      <c r="G1" s="699" t="s">
        <v>463</v>
      </c>
      <c r="H1" s="699"/>
      <c r="I1" s="699"/>
      <c r="J1" s="699"/>
      <c r="K1" s="699"/>
      <c r="L1" s="699"/>
      <c r="M1" s="699"/>
      <c r="N1" s="699"/>
      <c r="O1" s="699"/>
      <c r="P1" s="699"/>
      <c r="Q1" s="699"/>
      <c r="R1" s="699"/>
      <c r="S1" s="699"/>
    </row>
    <row r="2" spans="1:29" s="123" customFormat="1" ht="18.75" x14ac:dyDescent="0.3">
      <c r="A2" s="441"/>
      <c r="B2" s="441"/>
      <c r="C2" s="441"/>
      <c r="D2" s="441"/>
      <c r="E2" s="441"/>
      <c r="F2" s="441"/>
      <c r="G2" s="129"/>
      <c r="H2" s="129"/>
      <c r="I2" s="129"/>
      <c r="J2" s="129"/>
      <c r="K2" s="129"/>
      <c r="L2" s="129"/>
      <c r="M2" s="129"/>
      <c r="N2" s="129"/>
      <c r="O2" s="129"/>
      <c r="P2" s="129"/>
      <c r="Q2" s="129"/>
      <c r="R2" s="129"/>
      <c r="S2" s="129"/>
    </row>
    <row r="3" spans="1:29" s="120" customFormat="1" ht="15.75" x14ac:dyDescent="0.25">
      <c r="L3" s="700" t="s">
        <v>3</v>
      </c>
      <c r="M3" s="700"/>
      <c r="N3" s="700"/>
      <c r="O3" s="700"/>
      <c r="P3" s="700"/>
      <c r="Q3" s="700"/>
      <c r="R3" s="700"/>
      <c r="S3" s="700"/>
      <c r="T3" s="700"/>
      <c r="U3" s="700"/>
      <c r="V3" s="700"/>
      <c r="W3" s="130" t="s">
        <v>443</v>
      </c>
      <c r="X3" s="130"/>
      <c r="Y3" s="130"/>
      <c r="Z3" s="130"/>
      <c r="AA3" s="130"/>
    </row>
    <row r="4" spans="1:29" s="123" customFormat="1" ht="18.75" x14ac:dyDescent="0.3">
      <c r="A4" s="441"/>
      <c r="B4" s="441"/>
      <c r="C4" s="441"/>
      <c r="D4" s="441"/>
      <c r="E4" s="441"/>
      <c r="F4" s="441"/>
      <c r="G4" s="129"/>
      <c r="H4" s="129"/>
      <c r="I4" s="129"/>
      <c r="J4" s="129"/>
      <c r="K4" s="129"/>
      <c r="L4" s="129"/>
      <c r="M4" s="129"/>
      <c r="N4" s="129"/>
      <c r="O4" s="129"/>
      <c r="P4" s="129"/>
      <c r="Q4" s="129"/>
      <c r="R4" s="129"/>
      <c r="S4" s="129"/>
    </row>
    <row r="5" spans="1:29" s="123" customFormat="1" ht="18.75" x14ac:dyDescent="0.3">
      <c r="A5" s="696" t="s">
        <v>4</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row>
    <row r="6" spans="1:29" s="123" customFormat="1" ht="18.75" x14ac:dyDescent="0.3">
      <c r="A6" s="441"/>
      <c r="B6" s="441"/>
      <c r="C6" s="441"/>
      <c r="D6" s="441"/>
      <c r="E6" s="441"/>
      <c r="F6" s="441"/>
      <c r="G6" s="129"/>
      <c r="H6" s="129"/>
      <c r="I6" s="129"/>
      <c r="J6" s="129"/>
      <c r="K6" s="129"/>
      <c r="L6" s="129"/>
      <c r="M6" s="129"/>
      <c r="N6" s="129"/>
      <c r="O6" s="129"/>
      <c r="P6" s="129"/>
      <c r="Q6" s="129"/>
      <c r="R6" s="129"/>
      <c r="S6" s="129"/>
    </row>
    <row r="7" spans="1:29" s="123" customFormat="1" ht="18.75" x14ac:dyDescent="0.3">
      <c r="A7" s="707" t="s">
        <v>5</v>
      </c>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row>
    <row r="8" spans="1:29" s="120" customFormat="1" ht="30" customHeight="1" x14ac:dyDescent="0.25">
      <c r="A8" s="676" t="s">
        <v>6</v>
      </c>
      <c r="B8" s="679" t="s">
        <v>7</v>
      </c>
      <c r="C8" s="680"/>
      <c r="D8" s="685" t="s">
        <v>8</v>
      </c>
      <c r="E8" s="686"/>
      <c r="F8" s="686"/>
      <c r="G8" s="687"/>
      <c r="H8" s="673" t="s">
        <v>9</v>
      </c>
      <c r="I8" s="673"/>
      <c r="J8" s="673"/>
      <c r="K8" s="673"/>
      <c r="L8" s="673"/>
      <c r="M8" s="673"/>
      <c r="N8" s="673"/>
      <c r="O8" s="673"/>
      <c r="P8" s="673"/>
      <c r="Q8" s="673"/>
      <c r="R8" s="673"/>
      <c r="S8" s="673"/>
      <c r="T8" s="673"/>
      <c r="U8" s="673"/>
      <c r="V8" s="673"/>
      <c r="W8" s="673"/>
      <c r="X8" s="673"/>
      <c r="Y8" s="673"/>
      <c r="Z8" s="673"/>
      <c r="AA8" s="673"/>
      <c r="AB8" s="691" t="s">
        <v>10</v>
      </c>
      <c r="AC8" s="691"/>
    </row>
    <row r="9" spans="1:29" s="120" customFormat="1" ht="30" customHeight="1" x14ac:dyDescent="0.25">
      <c r="A9" s="677"/>
      <c r="B9" s="681"/>
      <c r="C9" s="682"/>
      <c r="D9" s="688"/>
      <c r="E9" s="689"/>
      <c r="F9" s="689"/>
      <c r="G9" s="690"/>
      <c r="H9" s="673" t="s">
        <v>11</v>
      </c>
      <c r="I9" s="673"/>
      <c r="J9" s="673"/>
      <c r="K9" s="673"/>
      <c r="L9" s="673" t="s">
        <v>12</v>
      </c>
      <c r="M9" s="673"/>
      <c r="N9" s="673"/>
      <c r="O9" s="673"/>
      <c r="P9" s="673" t="s">
        <v>13</v>
      </c>
      <c r="Q9" s="673"/>
      <c r="R9" s="673"/>
      <c r="S9" s="673"/>
      <c r="T9" s="673" t="s">
        <v>14</v>
      </c>
      <c r="U9" s="673"/>
      <c r="V9" s="673"/>
      <c r="W9" s="673"/>
      <c r="X9" s="673" t="s">
        <v>15</v>
      </c>
      <c r="Y9" s="673"/>
      <c r="Z9" s="673"/>
      <c r="AA9" s="673"/>
      <c r="AB9" s="691"/>
      <c r="AC9" s="691"/>
    </row>
    <row r="10" spans="1:29" s="120" customFormat="1" ht="62.25" x14ac:dyDescent="0.25">
      <c r="A10" s="678"/>
      <c r="B10" s="683"/>
      <c r="C10" s="684"/>
      <c r="D10" s="122" t="s">
        <v>16</v>
      </c>
      <c r="E10" s="122" t="s">
        <v>17</v>
      </c>
      <c r="F10" s="122" t="s">
        <v>18</v>
      </c>
      <c r="G10" s="122" t="s">
        <v>19</v>
      </c>
      <c r="H10" s="122" t="s">
        <v>16</v>
      </c>
      <c r="I10" s="122" t="s">
        <v>17</v>
      </c>
      <c r="J10" s="122" t="s">
        <v>20</v>
      </c>
      <c r="K10" s="122" t="s">
        <v>21</v>
      </c>
      <c r="L10" s="122" t="s">
        <v>16</v>
      </c>
      <c r="M10" s="122" t="s">
        <v>17</v>
      </c>
      <c r="N10" s="122" t="s">
        <v>20</v>
      </c>
      <c r="O10" s="122" t="s">
        <v>21</v>
      </c>
      <c r="P10" s="122" t="s">
        <v>16</v>
      </c>
      <c r="Q10" s="122" t="s">
        <v>17</v>
      </c>
      <c r="R10" s="122" t="s">
        <v>20</v>
      </c>
      <c r="S10" s="122" t="s">
        <v>21</v>
      </c>
      <c r="T10" s="122" t="s">
        <v>16</v>
      </c>
      <c r="U10" s="122" t="s">
        <v>17</v>
      </c>
      <c r="V10" s="122" t="s">
        <v>20</v>
      </c>
      <c r="W10" s="122" t="s">
        <v>21</v>
      </c>
      <c r="X10" s="122" t="s">
        <v>16</v>
      </c>
      <c r="Y10" s="122" t="s">
        <v>17</v>
      </c>
      <c r="Z10" s="122" t="s">
        <v>20</v>
      </c>
      <c r="AA10" s="122" t="s">
        <v>21</v>
      </c>
      <c r="AB10" s="691"/>
      <c r="AC10" s="691"/>
    </row>
    <row r="11" spans="1:29" s="120" customFormat="1" x14ac:dyDescent="0.25">
      <c r="A11" s="670" t="s">
        <v>22</v>
      </c>
      <c r="B11" s="801" t="s">
        <v>444</v>
      </c>
      <c r="C11" s="445" t="s">
        <v>24</v>
      </c>
      <c r="D11" s="122" t="s">
        <v>445</v>
      </c>
      <c r="E11" s="122" t="s">
        <v>445</v>
      </c>
      <c r="F11" s="122" t="s">
        <v>445</v>
      </c>
      <c r="G11" s="122" t="s">
        <v>445</v>
      </c>
      <c r="H11" s="122" t="s">
        <v>445</v>
      </c>
      <c r="I11" s="122" t="s">
        <v>445</v>
      </c>
      <c r="J11" s="122" t="s">
        <v>445</v>
      </c>
      <c r="K11" s="122" t="s">
        <v>445</v>
      </c>
      <c r="L11" s="122" t="s">
        <v>445</v>
      </c>
      <c r="M11" s="122" t="s">
        <v>445</v>
      </c>
      <c r="N11" s="122" t="s">
        <v>445</v>
      </c>
      <c r="O11" s="122" t="s">
        <v>445</v>
      </c>
      <c r="P11" s="122" t="s">
        <v>445</v>
      </c>
      <c r="Q11" s="122" t="s">
        <v>445</v>
      </c>
      <c r="R11" s="122" t="s">
        <v>445</v>
      </c>
      <c r="S11" s="122" t="s">
        <v>445</v>
      </c>
      <c r="T11" s="122" t="s">
        <v>445</v>
      </c>
      <c r="U11" s="122" t="s">
        <v>445</v>
      </c>
      <c r="V11" s="122" t="s">
        <v>445</v>
      </c>
      <c r="W11" s="122" t="s">
        <v>445</v>
      </c>
      <c r="X11" s="122" t="s">
        <v>445</v>
      </c>
      <c r="Y11" s="122" t="s">
        <v>445</v>
      </c>
      <c r="Z11" s="122" t="s">
        <v>445</v>
      </c>
      <c r="AA11" s="122" t="s">
        <v>445</v>
      </c>
      <c r="AB11" s="1162" t="s">
        <v>446</v>
      </c>
      <c r="AC11" s="738"/>
    </row>
    <row r="12" spans="1:29" s="120" customFormat="1" ht="25.5" x14ac:dyDescent="0.25">
      <c r="A12" s="671"/>
      <c r="B12" s="671"/>
      <c r="C12" s="445" t="s">
        <v>25</v>
      </c>
      <c r="D12" s="122" t="s">
        <v>445</v>
      </c>
      <c r="E12" s="122" t="s">
        <v>445</v>
      </c>
      <c r="F12" s="122" t="s">
        <v>445</v>
      </c>
      <c r="G12" s="122" t="s">
        <v>445</v>
      </c>
      <c r="H12" s="122" t="s">
        <v>445</v>
      </c>
      <c r="I12" s="122" t="s">
        <v>445</v>
      </c>
      <c r="J12" s="122" t="s">
        <v>445</v>
      </c>
      <c r="K12" s="122" t="s">
        <v>445</v>
      </c>
      <c r="L12" s="122" t="s">
        <v>445</v>
      </c>
      <c r="M12" s="122" t="s">
        <v>445</v>
      </c>
      <c r="N12" s="122" t="s">
        <v>445</v>
      </c>
      <c r="O12" s="122" t="s">
        <v>445</v>
      </c>
      <c r="P12" s="122" t="s">
        <v>445</v>
      </c>
      <c r="Q12" s="122" t="s">
        <v>445</v>
      </c>
      <c r="R12" s="122" t="s">
        <v>445</v>
      </c>
      <c r="S12" s="122" t="s">
        <v>445</v>
      </c>
      <c r="T12" s="122" t="s">
        <v>445</v>
      </c>
      <c r="U12" s="122" t="s">
        <v>445</v>
      </c>
      <c r="V12" s="122" t="s">
        <v>445</v>
      </c>
      <c r="W12" s="122" t="s">
        <v>445</v>
      </c>
      <c r="X12" s="122" t="s">
        <v>445</v>
      </c>
      <c r="Y12" s="122" t="s">
        <v>445</v>
      </c>
      <c r="Z12" s="122" t="s">
        <v>445</v>
      </c>
      <c r="AA12" s="122" t="s">
        <v>445</v>
      </c>
      <c r="AB12" s="1244"/>
      <c r="AC12" s="1245"/>
    </row>
    <row r="13" spans="1:29" s="120" customFormat="1" x14ac:dyDescent="0.25">
      <c r="A13" s="670" t="s">
        <v>28</v>
      </c>
      <c r="B13" s="801" t="s">
        <v>444</v>
      </c>
      <c r="C13" s="445" t="s">
        <v>24</v>
      </c>
      <c r="D13" s="122" t="s">
        <v>445</v>
      </c>
      <c r="E13" s="122" t="s">
        <v>445</v>
      </c>
      <c r="F13" s="122" t="s">
        <v>445</v>
      </c>
      <c r="G13" s="122" t="s">
        <v>445</v>
      </c>
      <c r="H13" s="122" t="s">
        <v>445</v>
      </c>
      <c r="I13" s="122" t="s">
        <v>445</v>
      </c>
      <c r="J13" s="122" t="s">
        <v>445</v>
      </c>
      <c r="K13" s="122" t="s">
        <v>445</v>
      </c>
      <c r="L13" s="122" t="s">
        <v>445</v>
      </c>
      <c r="M13" s="122" t="s">
        <v>445</v>
      </c>
      <c r="N13" s="122" t="s">
        <v>445</v>
      </c>
      <c r="O13" s="122" t="s">
        <v>445</v>
      </c>
      <c r="P13" s="122" t="s">
        <v>445</v>
      </c>
      <c r="Q13" s="122" t="s">
        <v>445</v>
      </c>
      <c r="R13" s="122" t="s">
        <v>445</v>
      </c>
      <c r="S13" s="122" t="s">
        <v>445</v>
      </c>
      <c r="T13" s="122" t="s">
        <v>445</v>
      </c>
      <c r="U13" s="122" t="s">
        <v>445</v>
      </c>
      <c r="V13" s="122" t="s">
        <v>445</v>
      </c>
      <c r="W13" s="122" t="s">
        <v>445</v>
      </c>
      <c r="X13" s="122" t="s">
        <v>445</v>
      </c>
      <c r="Y13" s="122" t="s">
        <v>445</v>
      </c>
      <c r="Z13" s="122" t="s">
        <v>445</v>
      </c>
      <c r="AA13" s="122" t="s">
        <v>445</v>
      </c>
      <c r="AB13" s="1244"/>
      <c r="AC13" s="1245"/>
    </row>
    <row r="14" spans="1:29" s="120" customFormat="1" ht="25.5" x14ac:dyDescent="0.25">
      <c r="A14" s="671"/>
      <c r="B14" s="809"/>
      <c r="C14" s="445" t="s">
        <v>25</v>
      </c>
      <c r="D14" s="122" t="s">
        <v>445</v>
      </c>
      <c r="E14" s="122" t="s">
        <v>445</v>
      </c>
      <c r="F14" s="122" t="s">
        <v>445</v>
      </c>
      <c r="G14" s="122" t="s">
        <v>445</v>
      </c>
      <c r="H14" s="122" t="s">
        <v>445</v>
      </c>
      <c r="I14" s="122" t="s">
        <v>445</v>
      </c>
      <c r="J14" s="122" t="s">
        <v>445</v>
      </c>
      <c r="K14" s="122" t="s">
        <v>445</v>
      </c>
      <c r="L14" s="122" t="s">
        <v>445</v>
      </c>
      <c r="M14" s="122" t="s">
        <v>445</v>
      </c>
      <c r="N14" s="122" t="s">
        <v>445</v>
      </c>
      <c r="O14" s="122" t="s">
        <v>445</v>
      </c>
      <c r="P14" s="122" t="s">
        <v>445</v>
      </c>
      <c r="Q14" s="122" t="s">
        <v>445</v>
      </c>
      <c r="R14" s="122" t="s">
        <v>445</v>
      </c>
      <c r="S14" s="122" t="s">
        <v>445</v>
      </c>
      <c r="T14" s="122" t="s">
        <v>445</v>
      </c>
      <c r="U14" s="122" t="s">
        <v>445</v>
      </c>
      <c r="V14" s="122" t="s">
        <v>445</v>
      </c>
      <c r="W14" s="122" t="s">
        <v>445</v>
      </c>
      <c r="X14" s="122" t="s">
        <v>445</v>
      </c>
      <c r="Y14" s="122" t="s">
        <v>445</v>
      </c>
      <c r="Z14" s="122" t="s">
        <v>445</v>
      </c>
      <c r="AA14" s="122" t="s">
        <v>445</v>
      </c>
      <c r="AB14" s="739"/>
      <c r="AC14" s="740"/>
    </row>
    <row r="15" spans="1:29" s="120" customFormat="1" ht="15" customHeight="1" x14ac:dyDescent="0.25">
      <c r="A15" s="674" t="s">
        <v>30</v>
      </c>
      <c r="B15" s="674"/>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row>
    <row r="16" spans="1:29" s="120" customFormat="1" x14ac:dyDescent="0.25">
      <c r="A16" s="675"/>
      <c r="B16" s="675"/>
      <c r="C16" s="675"/>
      <c r="D16" s="675"/>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row>
    <row r="17" spans="1:29" s="120" customFormat="1" ht="24.75" customHeight="1" x14ac:dyDescent="0.25">
      <c r="A17" s="676" t="s">
        <v>6</v>
      </c>
      <c r="B17" s="679" t="s">
        <v>31</v>
      </c>
      <c r="C17" s="680"/>
      <c r="D17" s="685" t="s">
        <v>32</v>
      </c>
      <c r="E17" s="686"/>
      <c r="F17" s="686"/>
      <c r="G17" s="687"/>
      <c r="H17" s="673" t="s">
        <v>33</v>
      </c>
      <c r="I17" s="673"/>
      <c r="J17" s="673"/>
      <c r="K17" s="673"/>
      <c r="L17" s="673"/>
      <c r="M17" s="673"/>
      <c r="N17" s="673"/>
      <c r="O17" s="673"/>
      <c r="P17" s="673"/>
      <c r="Q17" s="673"/>
      <c r="R17" s="673"/>
      <c r="S17" s="673"/>
      <c r="T17" s="673"/>
      <c r="U17" s="673"/>
      <c r="V17" s="673"/>
      <c r="W17" s="673"/>
      <c r="X17" s="673"/>
      <c r="Y17" s="673"/>
      <c r="Z17" s="673"/>
      <c r="AA17" s="673"/>
      <c r="AB17" s="850" t="s">
        <v>10</v>
      </c>
      <c r="AC17" s="850"/>
    </row>
    <row r="18" spans="1:29" s="120" customFormat="1" ht="29.25" customHeight="1" x14ac:dyDescent="0.25">
      <c r="A18" s="677"/>
      <c r="B18" s="681"/>
      <c r="C18" s="682"/>
      <c r="D18" s="688"/>
      <c r="E18" s="689"/>
      <c r="F18" s="689"/>
      <c r="G18" s="690"/>
      <c r="H18" s="673" t="s">
        <v>11</v>
      </c>
      <c r="I18" s="673"/>
      <c r="J18" s="673"/>
      <c r="K18" s="673"/>
      <c r="L18" s="673" t="s">
        <v>12</v>
      </c>
      <c r="M18" s="673"/>
      <c r="N18" s="673"/>
      <c r="O18" s="673"/>
      <c r="P18" s="673" t="s">
        <v>13</v>
      </c>
      <c r="Q18" s="673"/>
      <c r="R18" s="673"/>
      <c r="S18" s="673"/>
      <c r="T18" s="673" t="s">
        <v>14</v>
      </c>
      <c r="U18" s="673"/>
      <c r="V18" s="673"/>
      <c r="W18" s="673"/>
      <c r="X18" s="673" t="s">
        <v>15</v>
      </c>
      <c r="Y18" s="673"/>
      <c r="Z18" s="673"/>
      <c r="AA18" s="673"/>
      <c r="AB18" s="850"/>
      <c r="AC18" s="850"/>
    </row>
    <row r="19" spans="1:29" s="120" customFormat="1" ht="72" x14ac:dyDescent="0.25">
      <c r="A19" s="678"/>
      <c r="B19" s="683"/>
      <c r="C19" s="684"/>
      <c r="D19" s="122" t="s">
        <v>34</v>
      </c>
      <c r="E19" s="122" t="s">
        <v>35</v>
      </c>
      <c r="F19" s="122" t="s">
        <v>36</v>
      </c>
      <c r="G19" s="122" t="s">
        <v>19</v>
      </c>
      <c r="H19" s="122" t="s">
        <v>37</v>
      </c>
      <c r="I19" s="122" t="s">
        <v>35</v>
      </c>
      <c r="J19" s="122" t="s">
        <v>36</v>
      </c>
      <c r="K19" s="122" t="s">
        <v>21</v>
      </c>
      <c r="L19" s="122" t="s">
        <v>37</v>
      </c>
      <c r="M19" s="122" t="s">
        <v>35</v>
      </c>
      <c r="N19" s="122" t="s">
        <v>36</v>
      </c>
      <c r="O19" s="122" t="s">
        <v>21</v>
      </c>
      <c r="P19" s="122" t="s">
        <v>37</v>
      </c>
      <c r="Q19" s="122" t="s">
        <v>35</v>
      </c>
      <c r="R19" s="122" t="s">
        <v>36</v>
      </c>
      <c r="S19" s="122" t="s">
        <v>21</v>
      </c>
      <c r="T19" s="122" t="s">
        <v>37</v>
      </c>
      <c r="U19" s="122" t="s">
        <v>35</v>
      </c>
      <c r="V19" s="122" t="s">
        <v>36</v>
      </c>
      <c r="W19" s="122" t="s">
        <v>21</v>
      </c>
      <c r="X19" s="122" t="s">
        <v>37</v>
      </c>
      <c r="Y19" s="122" t="s">
        <v>35</v>
      </c>
      <c r="Z19" s="122" t="s">
        <v>36</v>
      </c>
      <c r="AA19" s="122" t="s">
        <v>21</v>
      </c>
      <c r="AB19" s="850"/>
      <c r="AC19" s="850"/>
    </row>
    <row r="20" spans="1:29" s="120" customFormat="1" ht="15" customHeight="1" x14ac:dyDescent="0.25">
      <c r="A20" s="670" t="s">
        <v>22</v>
      </c>
      <c r="B20" s="670" t="s">
        <v>447</v>
      </c>
      <c r="C20" s="446" t="s">
        <v>24</v>
      </c>
      <c r="D20" s="23"/>
      <c r="E20" s="23"/>
      <c r="F20" s="23"/>
      <c r="G20" s="23"/>
      <c r="H20" s="23"/>
      <c r="I20" s="23"/>
      <c r="J20" s="23"/>
      <c r="K20" s="23"/>
      <c r="L20" s="23"/>
      <c r="M20" s="23"/>
      <c r="N20" s="23"/>
      <c r="O20" s="23"/>
      <c r="P20" s="23"/>
      <c r="Q20" s="23"/>
      <c r="R20" s="23"/>
      <c r="S20" s="23"/>
      <c r="T20" s="23"/>
      <c r="U20" s="23"/>
      <c r="V20" s="23"/>
      <c r="W20" s="23"/>
      <c r="X20" s="23"/>
      <c r="Y20" s="23"/>
      <c r="Z20" s="25"/>
      <c r="AA20" s="25"/>
      <c r="AB20" s="1246" t="s">
        <v>448</v>
      </c>
      <c r="AC20" s="1246"/>
    </row>
    <row r="21" spans="1:29" s="120" customFormat="1" ht="25.5" x14ac:dyDescent="0.25">
      <c r="A21" s="671"/>
      <c r="B21" s="671"/>
      <c r="C21" s="446" t="s">
        <v>25</v>
      </c>
      <c r="D21" s="23"/>
      <c r="E21" s="23"/>
      <c r="F21" s="23"/>
      <c r="G21" s="23"/>
      <c r="H21" s="23"/>
      <c r="I21" s="23"/>
      <c r="J21" s="23"/>
      <c r="K21" s="23"/>
      <c r="L21" s="23"/>
      <c r="M21" s="23"/>
      <c r="N21" s="23"/>
      <c r="O21" s="23"/>
      <c r="P21" s="23"/>
      <c r="Q21" s="23"/>
      <c r="R21" s="23"/>
      <c r="S21" s="23"/>
      <c r="T21" s="23"/>
      <c r="U21" s="23"/>
      <c r="V21" s="23"/>
      <c r="W21" s="23"/>
      <c r="X21" s="23"/>
      <c r="Y21" s="23"/>
      <c r="Z21" s="25"/>
      <c r="AA21" s="25"/>
      <c r="AB21" s="1246"/>
      <c r="AC21" s="1246"/>
    </row>
    <row r="22" spans="1:29" s="120" customFormat="1" x14ac:dyDescent="0.25">
      <c r="A22" s="670" t="s">
        <v>39</v>
      </c>
      <c r="B22" s="670" t="s">
        <v>142</v>
      </c>
      <c r="C22" s="446" t="s">
        <v>24</v>
      </c>
      <c r="D22" s="25"/>
      <c r="E22" s="25"/>
      <c r="F22" s="25"/>
      <c r="G22" s="25"/>
      <c r="H22" s="25"/>
      <c r="I22" s="25"/>
      <c r="J22" s="25"/>
      <c r="K22" s="25"/>
      <c r="L22" s="25"/>
      <c r="M22" s="25"/>
      <c r="N22" s="25"/>
      <c r="O22" s="25"/>
      <c r="P22" s="25"/>
      <c r="Q22" s="25"/>
      <c r="R22" s="25"/>
      <c r="S22" s="25"/>
      <c r="T22" s="25"/>
      <c r="U22" s="25"/>
      <c r="V22" s="25"/>
      <c r="W22" s="25"/>
      <c r="X22" s="25"/>
      <c r="Y22" s="25"/>
      <c r="Z22" s="25"/>
      <c r="AA22" s="25"/>
      <c r="AB22" s="1246"/>
      <c r="AC22" s="1246"/>
    </row>
    <row r="23" spans="1:29" s="120" customFormat="1" ht="25.5" x14ac:dyDescent="0.25">
      <c r="A23" s="671"/>
      <c r="B23" s="671"/>
      <c r="C23" s="446" t="s">
        <v>25</v>
      </c>
      <c r="D23" s="25"/>
      <c r="E23" s="25"/>
      <c r="F23" s="25"/>
      <c r="G23" s="25"/>
      <c r="H23" s="25"/>
      <c r="I23" s="25"/>
      <c r="J23" s="25"/>
      <c r="K23" s="25"/>
      <c r="L23" s="25"/>
      <c r="M23" s="25"/>
      <c r="N23" s="25"/>
      <c r="O23" s="25"/>
      <c r="P23" s="25"/>
      <c r="Q23" s="25"/>
      <c r="R23" s="25"/>
      <c r="S23" s="25"/>
      <c r="T23" s="25"/>
      <c r="U23" s="25"/>
      <c r="V23" s="25"/>
      <c r="W23" s="25"/>
      <c r="X23" s="25"/>
      <c r="Y23" s="25"/>
      <c r="Z23" s="25"/>
      <c r="AA23" s="25"/>
      <c r="AB23" s="1246"/>
      <c r="AC23" s="1246"/>
    </row>
    <row r="24" spans="1:29" s="120" customFormat="1" x14ac:dyDescent="0.25">
      <c r="A24" s="1242">
        <v>1</v>
      </c>
      <c r="B24" s="1242" t="s">
        <v>449</v>
      </c>
      <c r="C24" s="442" t="s">
        <v>24</v>
      </c>
      <c r="D24" s="464">
        <v>0</v>
      </c>
      <c r="E24" s="464">
        <v>5000</v>
      </c>
      <c r="F24" s="464">
        <v>0</v>
      </c>
      <c r="G24" s="464">
        <v>57</v>
      </c>
      <c r="H24" s="464">
        <v>5000</v>
      </c>
      <c r="I24" s="464">
        <v>5000</v>
      </c>
      <c r="J24" s="464">
        <v>57</v>
      </c>
      <c r="K24" s="464">
        <v>57</v>
      </c>
      <c r="L24" s="464">
        <v>5000</v>
      </c>
      <c r="M24" s="464">
        <v>5000</v>
      </c>
      <c r="N24" s="464">
        <v>57</v>
      </c>
      <c r="O24" s="464">
        <v>57</v>
      </c>
      <c r="P24" s="464">
        <v>5000</v>
      </c>
      <c r="Q24" s="464">
        <v>5000</v>
      </c>
      <c r="R24" s="464">
        <v>57</v>
      </c>
      <c r="S24" s="464">
        <v>57</v>
      </c>
      <c r="T24" s="464">
        <v>5000</v>
      </c>
      <c r="U24" s="464">
        <v>5000</v>
      </c>
      <c r="V24" s="464">
        <v>57</v>
      </c>
      <c r="W24" s="464">
        <v>57</v>
      </c>
      <c r="X24" s="464">
        <v>5000</v>
      </c>
      <c r="Y24" s="464">
        <v>5000</v>
      </c>
      <c r="Z24" s="464">
        <v>57</v>
      </c>
      <c r="AA24" s="464">
        <v>57</v>
      </c>
      <c r="AB24" s="851"/>
      <c r="AC24" s="852"/>
    </row>
    <row r="25" spans="1:29" s="120" customFormat="1" ht="147.75" customHeight="1" x14ac:dyDescent="0.25">
      <c r="A25" s="1243"/>
      <c r="B25" s="1243"/>
      <c r="C25" s="442" t="s">
        <v>25</v>
      </c>
      <c r="D25" s="465"/>
      <c r="E25" s="465"/>
      <c r="F25" s="465"/>
      <c r="G25" s="465"/>
      <c r="H25" s="443">
        <v>8</v>
      </c>
      <c r="I25" s="443" t="s">
        <v>445</v>
      </c>
      <c r="J25" s="466">
        <v>62</v>
      </c>
      <c r="K25" s="467">
        <v>62</v>
      </c>
      <c r="L25" s="468"/>
      <c r="M25" s="468"/>
      <c r="N25" s="468"/>
      <c r="O25" s="468"/>
      <c r="P25" s="468"/>
      <c r="Q25" s="468"/>
      <c r="R25" s="468"/>
      <c r="S25" s="468"/>
      <c r="T25" s="468"/>
      <c r="U25" s="468"/>
      <c r="V25" s="468"/>
      <c r="W25" s="468"/>
      <c r="X25" s="468"/>
      <c r="Y25" s="468"/>
      <c r="Z25" s="468"/>
      <c r="AA25" s="468"/>
      <c r="AB25" s="909" t="s">
        <v>450</v>
      </c>
      <c r="AC25" s="909"/>
    </row>
    <row r="26" spans="1:29" s="120" customFormat="1" x14ac:dyDescent="0.25">
      <c r="A26" s="1242">
        <v>2</v>
      </c>
      <c r="B26" s="1242" t="s">
        <v>451</v>
      </c>
      <c r="C26" s="442" t="s">
        <v>24</v>
      </c>
      <c r="D26" s="466">
        <v>0</v>
      </c>
      <c r="E26" s="466">
        <v>50000</v>
      </c>
      <c r="F26" s="466">
        <v>0</v>
      </c>
      <c r="G26" s="466">
        <v>57</v>
      </c>
      <c r="H26" s="466">
        <v>50000</v>
      </c>
      <c r="I26" s="466">
        <v>50000</v>
      </c>
      <c r="J26" s="466">
        <v>57</v>
      </c>
      <c r="K26" s="467">
        <v>57</v>
      </c>
      <c r="L26" s="466">
        <v>50000</v>
      </c>
      <c r="M26" s="466">
        <v>50000</v>
      </c>
      <c r="N26" s="466">
        <v>57</v>
      </c>
      <c r="O26" s="466">
        <v>57</v>
      </c>
      <c r="P26" s="466">
        <v>50000</v>
      </c>
      <c r="Q26" s="466">
        <v>50000</v>
      </c>
      <c r="R26" s="466">
        <v>57</v>
      </c>
      <c r="S26" s="466">
        <v>57</v>
      </c>
      <c r="T26" s="466">
        <v>50000</v>
      </c>
      <c r="U26" s="466">
        <v>50000</v>
      </c>
      <c r="V26" s="466">
        <v>57</v>
      </c>
      <c r="W26" s="466">
        <v>57</v>
      </c>
      <c r="X26" s="466">
        <v>50000</v>
      </c>
      <c r="Y26" s="466">
        <v>50000</v>
      </c>
      <c r="Z26" s="466">
        <v>57</v>
      </c>
      <c r="AA26" s="466">
        <v>57</v>
      </c>
      <c r="AB26" s="1249"/>
      <c r="AC26" s="1250"/>
    </row>
    <row r="27" spans="1:29" s="120" customFormat="1" ht="116.25" customHeight="1" x14ac:dyDescent="0.25">
      <c r="A27" s="1243"/>
      <c r="B27" s="1243"/>
      <c r="C27" s="442" t="s">
        <v>25</v>
      </c>
      <c r="D27" s="465"/>
      <c r="E27" s="465"/>
      <c r="F27" s="465"/>
      <c r="G27" s="465"/>
      <c r="H27" s="466">
        <v>18361</v>
      </c>
      <c r="I27" s="469" t="s">
        <v>445</v>
      </c>
      <c r="J27" s="466">
        <v>62</v>
      </c>
      <c r="K27" s="467">
        <v>62</v>
      </c>
      <c r="L27" s="468"/>
      <c r="M27" s="468"/>
      <c r="N27" s="468"/>
      <c r="O27" s="468"/>
      <c r="P27" s="468"/>
      <c r="Q27" s="468"/>
      <c r="R27" s="468"/>
      <c r="S27" s="468"/>
      <c r="T27" s="468"/>
      <c r="U27" s="468"/>
      <c r="V27" s="468"/>
      <c r="W27" s="468"/>
      <c r="X27" s="468"/>
      <c r="Y27" s="468"/>
      <c r="Z27" s="468"/>
      <c r="AA27" s="468"/>
      <c r="AB27" s="909" t="s">
        <v>452</v>
      </c>
      <c r="AC27" s="909"/>
    </row>
    <row r="28" spans="1:29" s="120" customFormat="1" x14ac:dyDescent="0.25">
      <c r="A28" s="1242">
        <v>3</v>
      </c>
      <c r="B28" s="1242" t="s">
        <v>453</v>
      </c>
      <c r="C28" s="442" t="s">
        <v>24</v>
      </c>
      <c r="D28" s="466">
        <v>0</v>
      </c>
      <c r="E28" s="466">
        <v>130</v>
      </c>
      <c r="F28" s="466">
        <v>0</v>
      </c>
      <c r="G28" s="466">
        <v>57</v>
      </c>
      <c r="H28" s="466">
        <v>130</v>
      </c>
      <c r="I28" s="466">
        <v>130</v>
      </c>
      <c r="J28" s="466">
        <v>57</v>
      </c>
      <c r="K28" s="467">
        <v>57</v>
      </c>
      <c r="L28" s="466">
        <v>130</v>
      </c>
      <c r="M28" s="466">
        <v>130</v>
      </c>
      <c r="N28" s="466">
        <v>57</v>
      </c>
      <c r="O28" s="466">
        <v>57</v>
      </c>
      <c r="P28" s="466">
        <v>130</v>
      </c>
      <c r="Q28" s="466">
        <v>130</v>
      </c>
      <c r="R28" s="466">
        <v>57</v>
      </c>
      <c r="S28" s="466">
        <v>57</v>
      </c>
      <c r="T28" s="466">
        <v>130</v>
      </c>
      <c r="U28" s="466">
        <v>130</v>
      </c>
      <c r="V28" s="466">
        <v>57</v>
      </c>
      <c r="W28" s="466">
        <v>57</v>
      </c>
      <c r="X28" s="466">
        <v>130</v>
      </c>
      <c r="Y28" s="466">
        <v>130</v>
      </c>
      <c r="Z28" s="466">
        <v>57</v>
      </c>
      <c r="AA28" s="466">
        <v>57</v>
      </c>
      <c r="AB28" s="1247"/>
      <c r="AC28" s="1248"/>
    </row>
    <row r="29" spans="1:29" s="120" customFormat="1" ht="74.25" customHeight="1" x14ac:dyDescent="0.25">
      <c r="A29" s="1243"/>
      <c r="B29" s="1243"/>
      <c r="C29" s="442" t="s">
        <v>25</v>
      </c>
      <c r="D29" s="465"/>
      <c r="E29" s="465"/>
      <c r="F29" s="465"/>
      <c r="G29" s="465"/>
      <c r="H29" s="466">
        <v>145</v>
      </c>
      <c r="I29" s="469" t="s">
        <v>445</v>
      </c>
      <c r="J29" s="466">
        <v>62</v>
      </c>
      <c r="K29" s="467">
        <v>62</v>
      </c>
      <c r="L29" s="468"/>
      <c r="M29" s="468"/>
      <c r="N29" s="468"/>
      <c r="O29" s="468"/>
      <c r="P29" s="468"/>
      <c r="Q29" s="468"/>
      <c r="R29" s="468"/>
      <c r="S29" s="468"/>
      <c r="T29" s="468"/>
      <c r="U29" s="468"/>
      <c r="V29" s="468"/>
      <c r="W29" s="468"/>
      <c r="X29" s="468"/>
      <c r="Y29" s="468"/>
      <c r="Z29" s="468"/>
      <c r="AA29" s="468"/>
      <c r="AB29" s="909" t="s">
        <v>454</v>
      </c>
      <c r="AC29" s="909"/>
    </row>
    <row r="30" spans="1:29" s="120" customFormat="1" x14ac:dyDescent="0.25">
      <c r="A30" s="1242">
        <v>4</v>
      </c>
      <c r="B30" s="1242" t="s">
        <v>455</v>
      </c>
      <c r="C30" s="442" t="s">
        <v>24</v>
      </c>
      <c r="D30" s="466">
        <v>0</v>
      </c>
      <c r="E30" s="466">
        <v>400</v>
      </c>
      <c r="F30" s="466">
        <v>0</v>
      </c>
      <c r="G30" s="466">
        <v>57</v>
      </c>
      <c r="H30" s="466">
        <v>400</v>
      </c>
      <c r="I30" s="466">
        <v>400</v>
      </c>
      <c r="J30" s="466">
        <v>57</v>
      </c>
      <c r="K30" s="467">
        <v>57</v>
      </c>
      <c r="L30" s="466">
        <v>400</v>
      </c>
      <c r="M30" s="466">
        <v>400</v>
      </c>
      <c r="N30" s="466">
        <v>57</v>
      </c>
      <c r="O30" s="466">
        <v>57</v>
      </c>
      <c r="P30" s="466">
        <v>400</v>
      </c>
      <c r="Q30" s="466">
        <v>400</v>
      </c>
      <c r="R30" s="466">
        <v>57</v>
      </c>
      <c r="S30" s="466">
        <v>57</v>
      </c>
      <c r="T30" s="466">
        <v>400</v>
      </c>
      <c r="U30" s="466">
        <v>400</v>
      </c>
      <c r="V30" s="466">
        <v>57</v>
      </c>
      <c r="W30" s="466">
        <v>57</v>
      </c>
      <c r="X30" s="466">
        <v>400</v>
      </c>
      <c r="Y30" s="466">
        <v>400</v>
      </c>
      <c r="Z30" s="466">
        <v>57</v>
      </c>
      <c r="AA30" s="466">
        <v>57</v>
      </c>
      <c r="AB30" s="1249"/>
      <c r="AC30" s="1250"/>
    </row>
    <row r="31" spans="1:29" s="120" customFormat="1" ht="180.75" customHeight="1" x14ac:dyDescent="0.25">
      <c r="A31" s="1243"/>
      <c r="B31" s="1243"/>
      <c r="C31" s="442" t="s">
        <v>25</v>
      </c>
      <c r="D31" s="465"/>
      <c r="E31" s="465"/>
      <c r="F31" s="465"/>
      <c r="G31" s="465"/>
      <c r="H31" s="466">
        <v>75</v>
      </c>
      <c r="I31" s="466" t="s">
        <v>445</v>
      </c>
      <c r="J31" s="466">
        <v>62</v>
      </c>
      <c r="K31" s="467">
        <v>62</v>
      </c>
      <c r="L31" s="468"/>
      <c r="M31" s="468"/>
      <c r="N31" s="468"/>
      <c r="O31" s="468"/>
      <c r="P31" s="468"/>
      <c r="Q31" s="468"/>
      <c r="R31" s="468"/>
      <c r="S31" s="468"/>
      <c r="T31" s="468"/>
      <c r="U31" s="468"/>
      <c r="V31" s="468"/>
      <c r="W31" s="468"/>
      <c r="X31" s="468"/>
      <c r="Y31" s="468"/>
      <c r="Z31" s="468"/>
      <c r="AA31" s="468"/>
      <c r="AB31" s="909" t="s">
        <v>456</v>
      </c>
      <c r="AC31" s="909"/>
    </row>
    <row r="32" spans="1:29" s="120" customFormat="1" x14ac:dyDescent="0.25">
      <c r="A32" s="1242">
        <v>5</v>
      </c>
      <c r="B32" s="1242" t="s">
        <v>457</v>
      </c>
      <c r="C32" s="442" t="s">
        <v>24</v>
      </c>
      <c r="D32" s="466">
        <v>0</v>
      </c>
      <c r="E32" s="466">
        <v>3500</v>
      </c>
      <c r="F32" s="466">
        <v>0</v>
      </c>
      <c r="G32" s="466">
        <v>57</v>
      </c>
      <c r="H32" s="466">
        <v>3500</v>
      </c>
      <c r="I32" s="466">
        <v>3500</v>
      </c>
      <c r="J32" s="466">
        <v>57</v>
      </c>
      <c r="K32" s="467">
        <v>57</v>
      </c>
      <c r="L32" s="466">
        <v>3500</v>
      </c>
      <c r="M32" s="466">
        <v>3500</v>
      </c>
      <c r="N32" s="466">
        <v>57</v>
      </c>
      <c r="O32" s="466">
        <v>57</v>
      </c>
      <c r="P32" s="466">
        <v>3500</v>
      </c>
      <c r="Q32" s="466">
        <v>3500</v>
      </c>
      <c r="R32" s="466">
        <v>57</v>
      </c>
      <c r="S32" s="466">
        <v>57</v>
      </c>
      <c r="T32" s="466">
        <v>3500</v>
      </c>
      <c r="U32" s="466">
        <v>3500</v>
      </c>
      <c r="V32" s="466">
        <v>57</v>
      </c>
      <c r="W32" s="466">
        <v>57</v>
      </c>
      <c r="X32" s="466">
        <v>3500</v>
      </c>
      <c r="Y32" s="466">
        <v>3500</v>
      </c>
      <c r="Z32" s="466">
        <v>57</v>
      </c>
      <c r="AA32" s="466">
        <v>57</v>
      </c>
      <c r="AB32" s="1249"/>
      <c r="AC32" s="1250"/>
    </row>
    <row r="33" spans="1:29" s="120" customFormat="1" ht="117" customHeight="1" x14ac:dyDescent="0.25">
      <c r="A33" s="1243"/>
      <c r="B33" s="1243"/>
      <c r="C33" s="442" t="s">
        <v>25</v>
      </c>
      <c r="D33" s="465"/>
      <c r="E33" s="465"/>
      <c r="F33" s="465"/>
      <c r="G33" s="465"/>
      <c r="H33" s="466">
        <v>1491</v>
      </c>
      <c r="I33" s="466" t="s">
        <v>445</v>
      </c>
      <c r="J33" s="466">
        <v>62</v>
      </c>
      <c r="K33" s="467">
        <v>62</v>
      </c>
      <c r="L33" s="468"/>
      <c r="M33" s="468"/>
      <c r="N33" s="468"/>
      <c r="O33" s="468"/>
      <c r="P33" s="468"/>
      <c r="Q33" s="468"/>
      <c r="R33" s="468"/>
      <c r="S33" s="468"/>
      <c r="T33" s="468"/>
      <c r="U33" s="468"/>
      <c r="V33" s="468"/>
      <c r="W33" s="468"/>
      <c r="X33" s="468"/>
      <c r="Y33" s="468"/>
      <c r="Z33" s="468"/>
      <c r="AA33" s="468"/>
      <c r="AB33" s="900" t="s">
        <v>458</v>
      </c>
      <c r="AC33" s="900"/>
    </row>
    <row r="34" spans="1:29" s="120" customFormat="1" x14ac:dyDescent="0.25">
      <c r="A34" s="1242">
        <v>6</v>
      </c>
      <c r="B34" s="1242" t="s">
        <v>459</v>
      </c>
      <c r="C34" s="442" t="s">
        <v>24</v>
      </c>
      <c r="D34" s="466">
        <v>0</v>
      </c>
      <c r="E34" s="466">
        <v>400</v>
      </c>
      <c r="F34" s="466">
        <v>0</v>
      </c>
      <c r="G34" s="466">
        <v>57</v>
      </c>
      <c r="H34" s="466">
        <v>400</v>
      </c>
      <c r="I34" s="466">
        <v>400</v>
      </c>
      <c r="J34" s="466">
        <v>57</v>
      </c>
      <c r="K34" s="467">
        <v>57</v>
      </c>
      <c r="L34" s="466">
        <v>400</v>
      </c>
      <c r="M34" s="466">
        <v>400</v>
      </c>
      <c r="N34" s="466">
        <v>57</v>
      </c>
      <c r="O34" s="466">
        <v>57</v>
      </c>
      <c r="P34" s="466">
        <v>400</v>
      </c>
      <c r="Q34" s="466">
        <v>400</v>
      </c>
      <c r="R34" s="466">
        <v>57</v>
      </c>
      <c r="S34" s="466">
        <v>57</v>
      </c>
      <c r="T34" s="466">
        <v>400</v>
      </c>
      <c r="U34" s="466">
        <v>400</v>
      </c>
      <c r="V34" s="466">
        <v>57</v>
      </c>
      <c r="W34" s="466">
        <v>57</v>
      </c>
      <c r="X34" s="466">
        <v>400</v>
      </c>
      <c r="Y34" s="466">
        <v>400</v>
      </c>
      <c r="Z34" s="466">
        <v>57</v>
      </c>
      <c r="AA34" s="466">
        <v>57</v>
      </c>
      <c r="AB34" s="1249"/>
      <c r="AC34" s="1250"/>
    </row>
    <row r="35" spans="1:29" s="120" customFormat="1" ht="139.5" customHeight="1" x14ac:dyDescent="0.25">
      <c r="A35" s="1243"/>
      <c r="B35" s="1243"/>
      <c r="C35" s="442" t="s">
        <v>25</v>
      </c>
      <c r="D35" s="465"/>
      <c r="E35" s="465"/>
      <c r="F35" s="465"/>
      <c r="G35" s="465"/>
      <c r="H35" s="466">
        <v>42</v>
      </c>
      <c r="I35" s="466" t="s">
        <v>445</v>
      </c>
      <c r="J35" s="466">
        <v>62</v>
      </c>
      <c r="K35" s="467">
        <v>62</v>
      </c>
      <c r="L35" s="468"/>
      <c r="M35" s="468"/>
      <c r="N35" s="468"/>
      <c r="O35" s="468"/>
      <c r="P35" s="468"/>
      <c r="Q35" s="468"/>
      <c r="R35" s="468"/>
      <c r="S35" s="468"/>
      <c r="T35" s="468"/>
      <c r="U35" s="468"/>
      <c r="V35" s="468"/>
      <c r="W35" s="468"/>
      <c r="X35" s="468"/>
      <c r="Y35" s="468"/>
      <c r="Z35" s="468"/>
      <c r="AA35" s="468"/>
      <c r="AB35" s="909" t="s">
        <v>460</v>
      </c>
      <c r="AC35" s="909"/>
    </row>
    <row r="36" spans="1:29" s="120" customFormat="1" ht="133.5" customHeight="1" x14ac:dyDescent="0.25">
      <c r="A36" s="1242">
        <v>7</v>
      </c>
      <c r="B36" s="1242" t="s">
        <v>461</v>
      </c>
      <c r="C36" s="442" t="s">
        <v>24</v>
      </c>
      <c r="D36" s="466">
        <v>0</v>
      </c>
      <c r="E36" s="466">
        <v>700</v>
      </c>
      <c r="F36" s="466">
        <v>0</v>
      </c>
      <c r="G36" s="466">
        <v>57</v>
      </c>
      <c r="H36" s="466">
        <v>700</v>
      </c>
      <c r="I36" s="466">
        <v>700</v>
      </c>
      <c r="J36" s="466">
        <v>57</v>
      </c>
      <c r="K36" s="467">
        <v>57</v>
      </c>
      <c r="L36" s="466">
        <v>700</v>
      </c>
      <c r="M36" s="466">
        <v>700</v>
      </c>
      <c r="N36" s="466">
        <v>57</v>
      </c>
      <c r="O36" s="466">
        <v>57</v>
      </c>
      <c r="P36" s="466">
        <v>700</v>
      </c>
      <c r="Q36" s="466">
        <v>700</v>
      </c>
      <c r="R36" s="466">
        <v>57</v>
      </c>
      <c r="S36" s="466">
        <v>57</v>
      </c>
      <c r="T36" s="466">
        <v>700</v>
      </c>
      <c r="U36" s="466">
        <v>700</v>
      </c>
      <c r="V36" s="466">
        <v>57</v>
      </c>
      <c r="W36" s="466">
        <v>57</v>
      </c>
      <c r="X36" s="466">
        <v>700</v>
      </c>
      <c r="Y36" s="466">
        <v>700</v>
      </c>
      <c r="Z36" s="466">
        <v>57</v>
      </c>
      <c r="AA36" s="466">
        <v>57</v>
      </c>
      <c r="AB36" s="909" t="s">
        <v>462</v>
      </c>
      <c r="AC36" s="909"/>
    </row>
    <row r="37" spans="1:29" s="120" customFormat="1" ht="25.5" x14ac:dyDescent="0.25">
      <c r="A37" s="1243"/>
      <c r="B37" s="1243"/>
      <c r="C37" s="442" t="s">
        <v>25</v>
      </c>
      <c r="D37" s="465"/>
      <c r="E37" s="465"/>
      <c r="F37" s="465"/>
      <c r="G37" s="465"/>
      <c r="H37" s="466">
        <v>582</v>
      </c>
      <c r="I37" s="466">
        <v>582</v>
      </c>
      <c r="J37" s="466">
        <v>62</v>
      </c>
      <c r="K37" s="466">
        <v>62</v>
      </c>
      <c r="L37" s="468"/>
      <c r="M37" s="468"/>
      <c r="N37" s="468"/>
      <c r="O37" s="468"/>
      <c r="P37" s="468"/>
      <c r="Q37" s="468"/>
      <c r="R37" s="468"/>
      <c r="S37" s="468"/>
      <c r="T37" s="468"/>
      <c r="U37" s="468"/>
      <c r="V37" s="468"/>
      <c r="W37" s="468"/>
      <c r="X37" s="468"/>
      <c r="Y37" s="468"/>
      <c r="Z37" s="468"/>
      <c r="AA37" s="468"/>
      <c r="AB37" s="1247"/>
      <c r="AC37" s="1248"/>
    </row>
    <row r="38" spans="1:29" s="120" customFormat="1" x14ac:dyDescent="0.25">
      <c r="A38" s="444"/>
      <c r="B38" s="444"/>
      <c r="C38" s="17"/>
      <c r="D38" s="18"/>
      <c r="E38" s="18"/>
      <c r="F38" s="18"/>
      <c r="G38" s="18"/>
      <c r="H38" s="153"/>
      <c r="I38" s="153"/>
      <c r="J38" s="153"/>
      <c r="K38" s="153"/>
      <c r="L38" s="153"/>
      <c r="M38" s="153"/>
      <c r="N38" s="153"/>
      <c r="O38" s="153"/>
      <c r="P38" s="153"/>
      <c r="Q38" s="153"/>
      <c r="R38" s="153"/>
      <c r="S38" s="153"/>
      <c r="T38" s="153"/>
      <c r="U38" s="153"/>
      <c r="V38" s="153"/>
      <c r="W38" s="153"/>
      <c r="X38" s="153"/>
      <c r="Y38" s="153"/>
      <c r="Z38" s="153"/>
      <c r="AA38" s="153"/>
      <c r="AB38" s="20"/>
      <c r="AC38" s="20"/>
    </row>
    <row r="39" spans="1:29" s="120" customFormat="1" x14ac:dyDescent="0.25">
      <c r="A39" s="121"/>
      <c r="B39" s="121" t="s">
        <v>43</v>
      </c>
      <c r="C39" s="121"/>
    </row>
    <row r="40" spans="1:29" s="120" customFormat="1" x14ac:dyDescent="0.25">
      <c r="A40" s="124" t="s">
        <v>44</v>
      </c>
      <c r="B40" s="668" t="s">
        <v>45</v>
      </c>
      <c r="C40" s="668"/>
      <c r="D40" s="668"/>
      <c r="E40" s="668"/>
      <c r="F40" s="668"/>
      <c r="G40" s="668"/>
      <c r="H40" s="668"/>
      <c r="I40" s="668"/>
      <c r="J40" s="668"/>
      <c r="K40" s="668"/>
      <c r="L40" s="668"/>
      <c r="M40" s="668"/>
      <c r="N40" s="668"/>
      <c r="O40" s="668"/>
      <c r="P40" s="668"/>
      <c r="Q40" s="668"/>
      <c r="R40" s="668"/>
      <c r="S40" s="668"/>
    </row>
    <row r="41" spans="1:29" s="120" customFormat="1" x14ac:dyDescent="0.25">
      <c r="A41" s="124" t="s">
        <v>46</v>
      </c>
      <c r="B41" s="668" t="s">
        <v>47</v>
      </c>
      <c r="C41" s="668"/>
      <c r="D41" s="668"/>
      <c r="E41" s="668"/>
      <c r="F41" s="668"/>
      <c r="G41" s="668"/>
      <c r="H41" s="668"/>
      <c r="I41" s="668"/>
      <c r="J41" s="668"/>
      <c r="K41" s="668"/>
      <c r="L41" s="668"/>
      <c r="M41" s="668"/>
      <c r="N41" s="668"/>
      <c r="O41" s="668"/>
      <c r="P41" s="668"/>
      <c r="Q41" s="668"/>
      <c r="R41" s="668"/>
      <c r="S41" s="668"/>
    </row>
    <row r="42" spans="1:29" s="120" customFormat="1" x14ac:dyDescent="0.25">
      <c r="B42" s="668" t="s">
        <v>48</v>
      </c>
      <c r="C42" s="668"/>
      <c r="D42" s="668"/>
      <c r="E42" s="668"/>
      <c r="F42" s="668"/>
      <c r="G42" s="668"/>
      <c r="H42" s="668"/>
      <c r="I42" s="668"/>
      <c r="J42" s="668"/>
      <c r="K42" s="668"/>
      <c r="L42" s="668"/>
      <c r="M42" s="668"/>
      <c r="N42" s="668"/>
      <c r="O42" s="668"/>
      <c r="P42" s="668"/>
      <c r="Q42" s="668"/>
      <c r="R42" s="668"/>
      <c r="S42" s="668"/>
    </row>
    <row r="43" spans="1:29" s="120" customFormat="1" x14ac:dyDescent="0.25">
      <c r="B43" s="668" t="s">
        <v>49</v>
      </c>
      <c r="C43" s="668"/>
      <c r="D43" s="668"/>
      <c r="E43" s="668"/>
      <c r="F43" s="668"/>
      <c r="G43" s="668"/>
      <c r="H43" s="668"/>
      <c r="I43" s="668"/>
      <c r="J43" s="668"/>
      <c r="K43" s="668"/>
      <c r="L43" s="668"/>
      <c r="M43" s="668"/>
      <c r="N43" s="668"/>
      <c r="O43" s="668"/>
      <c r="P43" s="668"/>
      <c r="Q43" s="668"/>
      <c r="R43" s="668"/>
      <c r="S43" s="668"/>
    </row>
    <row r="44" spans="1:29" s="120" customFormat="1" x14ac:dyDescent="0.25">
      <c r="B44" s="668" t="s">
        <v>50</v>
      </c>
      <c r="C44" s="668"/>
      <c r="D44" s="668"/>
      <c r="E44" s="668"/>
      <c r="F44" s="668"/>
      <c r="G44" s="668"/>
      <c r="H44" s="668"/>
      <c r="I44" s="668"/>
      <c r="J44" s="668"/>
      <c r="K44" s="668"/>
      <c r="L44" s="668"/>
      <c r="M44" s="668"/>
      <c r="N44" s="668"/>
      <c r="O44" s="668"/>
      <c r="P44" s="668"/>
      <c r="Q44" s="668"/>
      <c r="R44" s="668"/>
      <c r="S44" s="668"/>
    </row>
    <row r="45" spans="1:29" s="120" customFormat="1" x14ac:dyDescent="0.25">
      <c r="B45" s="668" t="s">
        <v>51</v>
      </c>
      <c r="C45" s="668"/>
      <c r="D45" s="668"/>
      <c r="E45" s="668"/>
      <c r="F45" s="668"/>
      <c r="G45" s="668"/>
      <c r="H45" s="668"/>
      <c r="I45" s="668"/>
      <c r="J45" s="668"/>
      <c r="K45" s="668"/>
      <c r="L45" s="668"/>
      <c r="M45" s="668"/>
      <c r="N45" s="668"/>
      <c r="O45" s="668"/>
      <c r="P45" s="668"/>
      <c r="Q45" s="668"/>
      <c r="R45" s="668"/>
      <c r="S45" s="668"/>
    </row>
    <row r="46" spans="1:29" s="120" customFormat="1" ht="77.25" customHeight="1" x14ac:dyDescent="0.25">
      <c r="B46" s="668" t="s">
        <v>52</v>
      </c>
      <c r="C46" s="668"/>
      <c r="D46" s="668"/>
      <c r="E46" s="668"/>
      <c r="F46" s="668"/>
      <c r="G46" s="668"/>
      <c r="H46" s="668"/>
      <c r="I46" s="668"/>
      <c r="J46" s="668"/>
      <c r="K46" s="668"/>
      <c r="L46" s="668"/>
      <c r="M46" s="668"/>
      <c r="N46" s="668"/>
      <c r="O46" s="668"/>
      <c r="P46" s="668"/>
      <c r="Q46" s="668"/>
      <c r="R46" s="668"/>
      <c r="S46" s="668"/>
    </row>
  </sheetData>
  <mergeCells count="71">
    <mergeCell ref="AB25:AC25"/>
    <mergeCell ref="AB27:AC27"/>
    <mergeCell ref="AB29:AC29"/>
    <mergeCell ref="AB37:AC37"/>
    <mergeCell ref="AB24:AC24"/>
    <mergeCell ref="AB33:AC33"/>
    <mergeCell ref="AB35:AC35"/>
    <mergeCell ref="AB36:AC36"/>
    <mergeCell ref="AB31:AC31"/>
    <mergeCell ref="AB26:AC26"/>
    <mergeCell ref="AB28:AC28"/>
    <mergeCell ref="AB30:AC30"/>
    <mergeCell ref="AB32:AC32"/>
    <mergeCell ref="AB34:AC34"/>
    <mergeCell ref="A8:A10"/>
    <mergeCell ref="B8:C10"/>
    <mergeCell ref="D8:G9"/>
    <mergeCell ref="H8:AA8"/>
    <mergeCell ref="AB8:AC10"/>
    <mergeCell ref="H9:K9"/>
    <mergeCell ref="L9:O9"/>
    <mergeCell ref="P9:S9"/>
    <mergeCell ref="T9:W9"/>
    <mergeCell ref="X9:AA9"/>
    <mergeCell ref="A1:F1"/>
    <mergeCell ref="G1:S1"/>
    <mergeCell ref="L3:V3"/>
    <mergeCell ref="A5:AC5"/>
    <mergeCell ref="A7:AC7"/>
    <mergeCell ref="X18:AA18"/>
    <mergeCell ref="A20:A21"/>
    <mergeCell ref="B20:B21"/>
    <mergeCell ref="AB11:AC14"/>
    <mergeCell ref="A13:A14"/>
    <mergeCell ref="B13:B14"/>
    <mergeCell ref="A15:AC16"/>
    <mergeCell ref="A17:A19"/>
    <mergeCell ref="B17:C19"/>
    <mergeCell ref="D17:G18"/>
    <mergeCell ref="H17:AA17"/>
    <mergeCell ref="H18:K18"/>
    <mergeCell ref="A11:A12"/>
    <mergeCell ref="B11:B12"/>
    <mergeCell ref="AB17:AC19"/>
    <mergeCell ref="AB20:AC23"/>
    <mergeCell ref="A26:A27"/>
    <mergeCell ref="B26:B27"/>
    <mergeCell ref="L18:O18"/>
    <mergeCell ref="P18:S18"/>
    <mergeCell ref="T18:W18"/>
    <mergeCell ref="A22:A23"/>
    <mergeCell ref="B22:B23"/>
    <mergeCell ref="A24:A25"/>
    <mergeCell ref="B24:B25"/>
    <mergeCell ref="B41:S41"/>
    <mergeCell ref="A28:A29"/>
    <mergeCell ref="B28:B29"/>
    <mergeCell ref="A30:A31"/>
    <mergeCell ref="B30:B31"/>
    <mergeCell ref="A32:A33"/>
    <mergeCell ref="B32:B33"/>
    <mergeCell ref="A34:A35"/>
    <mergeCell ref="B34:B35"/>
    <mergeCell ref="A36:A37"/>
    <mergeCell ref="B36:B37"/>
    <mergeCell ref="B40:S40"/>
    <mergeCell ref="B42:S42"/>
    <mergeCell ref="B43:S43"/>
    <mergeCell ref="B44:S44"/>
    <mergeCell ref="B45:S45"/>
    <mergeCell ref="B46:S46"/>
  </mergeCells>
  <pageMargins left="0.7" right="0.7" top="0.75" bottom="0.75" header="0.3" footer="0.3"/>
  <pageSetup paperSize="9" scale="44" fitToHeight="0" orientation="landscape" r:id="rId1"/>
  <rowBreaks count="1" manualBreakCount="1">
    <brk id="30"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view="pageBreakPreview" topLeftCell="A39" zoomScale="60" zoomScaleNormal="100" workbookViewId="0">
      <selection activeCell="S54" sqref="S54"/>
    </sheetView>
  </sheetViews>
  <sheetFormatPr defaultRowHeight="15" x14ac:dyDescent="0.25"/>
  <cols>
    <col min="2" max="2" width="29.140625" customWidth="1"/>
    <col min="28" max="28" width="19.28515625" customWidth="1"/>
    <col min="29" max="29" width="69.28515625" customWidth="1"/>
  </cols>
  <sheetData>
    <row r="1" spans="1:29" s="120" customFormat="1" ht="37.5" customHeight="1" x14ac:dyDescent="0.25">
      <c r="H1" s="45"/>
      <c r="I1" s="45"/>
      <c r="J1" s="45"/>
      <c r="K1" s="45"/>
      <c r="V1" s="697" t="s">
        <v>0</v>
      </c>
      <c r="W1" s="697"/>
      <c r="X1" s="697"/>
      <c r="Y1" s="697"/>
      <c r="Z1" s="697"/>
      <c r="AA1" s="697"/>
      <c r="AB1" s="697"/>
      <c r="AC1" s="697"/>
    </row>
    <row r="2" spans="1:29" s="123" customFormat="1" ht="62.25" customHeight="1" x14ac:dyDescent="0.3">
      <c r="A2" s="698" t="s">
        <v>1</v>
      </c>
      <c r="B2" s="698"/>
      <c r="C2" s="698"/>
      <c r="D2" s="698"/>
      <c r="E2" s="698"/>
      <c r="F2" s="698"/>
      <c r="G2" s="699" t="s">
        <v>479</v>
      </c>
      <c r="H2" s="699"/>
      <c r="I2" s="699"/>
      <c r="J2" s="699"/>
      <c r="K2" s="699"/>
      <c r="L2" s="699"/>
      <c r="M2" s="699"/>
      <c r="N2" s="699"/>
      <c r="O2" s="699"/>
      <c r="P2" s="699"/>
      <c r="Q2" s="699"/>
      <c r="R2" s="699"/>
      <c r="S2" s="699"/>
    </row>
    <row r="3" spans="1:29" s="123" customFormat="1" ht="24.75" customHeight="1" x14ac:dyDescent="0.3">
      <c r="A3" s="481"/>
      <c r="B3" s="481"/>
      <c r="C3" s="481"/>
      <c r="D3" s="481"/>
      <c r="E3" s="481"/>
      <c r="F3" s="481"/>
      <c r="G3" s="482"/>
      <c r="H3" s="482"/>
      <c r="I3" s="482"/>
      <c r="J3" s="482"/>
      <c r="K3" s="482"/>
      <c r="L3" s="482"/>
      <c r="M3" s="482"/>
      <c r="N3" s="482"/>
      <c r="O3" s="482"/>
      <c r="P3" s="482"/>
      <c r="Q3" s="482"/>
      <c r="R3" s="482"/>
      <c r="S3" s="482"/>
      <c r="T3" s="483"/>
      <c r="U3" s="483"/>
      <c r="V3" s="483"/>
      <c r="W3" s="483"/>
      <c r="X3" s="483"/>
      <c r="Y3" s="483"/>
      <c r="Z3" s="483"/>
      <c r="AA3" s="483"/>
      <c r="AB3" s="483"/>
      <c r="AC3" s="483"/>
    </row>
    <row r="4" spans="1:29" s="120" customFormat="1" ht="15.75" x14ac:dyDescent="0.25">
      <c r="A4" s="45"/>
      <c r="B4" s="45"/>
      <c r="C4" s="45"/>
      <c r="D4" s="45"/>
      <c r="E4" s="45"/>
      <c r="F4" s="45"/>
      <c r="G4" s="45"/>
      <c r="H4" s="45"/>
      <c r="I4" s="45"/>
      <c r="J4" s="45"/>
      <c r="K4" s="45"/>
      <c r="L4" s="700" t="s">
        <v>3</v>
      </c>
      <c r="M4" s="700"/>
      <c r="N4" s="700"/>
      <c r="O4" s="700"/>
      <c r="P4" s="700"/>
      <c r="Q4" s="700"/>
      <c r="R4" s="700"/>
      <c r="S4" s="700"/>
      <c r="T4" s="700"/>
      <c r="U4" s="700"/>
      <c r="V4" s="700"/>
      <c r="W4" s="761">
        <v>42605</v>
      </c>
      <c r="X4" s="761"/>
      <c r="Y4" s="761"/>
      <c r="Z4" s="761"/>
      <c r="AA4" s="761"/>
      <c r="AB4" s="45"/>
      <c r="AC4" s="45"/>
    </row>
    <row r="5" spans="1:29" s="123" customFormat="1" ht="24.75" customHeight="1" x14ac:dyDescent="0.3">
      <c r="A5" s="481"/>
      <c r="B5" s="481"/>
      <c r="C5" s="481"/>
      <c r="D5" s="481"/>
      <c r="E5" s="481"/>
      <c r="F5" s="481"/>
      <c r="G5" s="482"/>
      <c r="H5" s="482"/>
      <c r="I5" s="482"/>
      <c r="J5" s="482"/>
      <c r="K5" s="482"/>
      <c r="L5" s="482"/>
      <c r="M5" s="482"/>
      <c r="N5" s="482"/>
      <c r="O5" s="482"/>
      <c r="P5" s="482"/>
      <c r="Q5" s="482"/>
      <c r="R5" s="482"/>
      <c r="S5" s="482"/>
      <c r="T5" s="483"/>
      <c r="U5" s="483"/>
      <c r="V5" s="483"/>
      <c r="W5" s="483"/>
      <c r="X5" s="483"/>
      <c r="Y5" s="483"/>
      <c r="Z5" s="483"/>
      <c r="AA5" s="483"/>
      <c r="AB5" s="483"/>
      <c r="AC5" s="483"/>
    </row>
    <row r="6" spans="1:29" s="123" customFormat="1" ht="24.75" customHeight="1" x14ac:dyDescent="0.3">
      <c r="A6" s="760" t="s">
        <v>4</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row>
    <row r="7" spans="1:29" s="123" customFormat="1" ht="24.75" customHeight="1" x14ac:dyDescent="0.3">
      <c r="A7" s="481"/>
      <c r="B7" s="481"/>
      <c r="C7" s="481"/>
      <c r="D7" s="481"/>
      <c r="E7" s="481"/>
      <c r="F7" s="481"/>
      <c r="G7" s="482"/>
      <c r="H7" s="482"/>
      <c r="I7" s="482"/>
      <c r="J7" s="482"/>
      <c r="K7" s="482"/>
      <c r="L7" s="482"/>
      <c r="M7" s="482"/>
      <c r="N7" s="482"/>
      <c r="O7" s="482"/>
      <c r="P7" s="482"/>
      <c r="Q7" s="482"/>
      <c r="R7" s="482"/>
      <c r="S7" s="482"/>
      <c r="T7" s="483"/>
      <c r="U7" s="483"/>
      <c r="V7" s="483"/>
      <c r="W7" s="483"/>
      <c r="X7" s="483"/>
      <c r="Y7" s="483"/>
      <c r="Z7" s="483"/>
      <c r="AA7" s="483"/>
      <c r="AB7" s="483"/>
      <c r="AC7" s="483"/>
    </row>
    <row r="8" spans="1:29" s="123" customFormat="1" ht="24.75" customHeight="1"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s="120" customFormat="1" ht="30.7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row>
    <row r="10" spans="1:29" s="120" customFormat="1" ht="44.25" customHeight="1" x14ac:dyDescent="0.25">
      <c r="A10" s="677"/>
      <c r="B10" s="681"/>
      <c r="C10" s="682"/>
      <c r="D10" s="688"/>
      <c r="E10" s="689"/>
      <c r="F10" s="689"/>
      <c r="G10" s="690"/>
      <c r="H10" s="747" t="s">
        <v>11</v>
      </c>
      <c r="I10" s="747"/>
      <c r="J10" s="747"/>
      <c r="K10" s="747"/>
      <c r="L10" s="673" t="s">
        <v>12</v>
      </c>
      <c r="M10" s="673"/>
      <c r="N10" s="673"/>
      <c r="O10" s="673"/>
      <c r="P10" s="673" t="s">
        <v>13</v>
      </c>
      <c r="Q10" s="673"/>
      <c r="R10" s="673"/>
      <c r="S10" s="673"/>
      <c r="T10" s="673" t="s">
        <v>14</v>
      </c>
      <c r="U10" s="673"/>
      <c r="V10" s="673"/>
      <c r="W10" s="673"/>
      <c r="X10" s="673" t="s">
        <v>15</v>
      </c>
      <c r="Y10" s="673"/>
      <c r="Z10" s="673"/>
      <c r="AA10" s="673"/>
      <c r="AB10" s="691"/>
      <c r="AC10" s="691"/>
    </row>
    <row r="11" spans="1:29" s="120" customFormat="1" ht="75.75" customHeight="1" x14ac:dyDescent="0.25">
      <c r="A11" s="678"/>
      <c r="B11" s="683"/>
      <c r="C11" s="684"/>
      <c r="D11" s="122" t="s">
        <v>16</v>
      </c>
      <c r="E11" s="122" t="s">
        <v>17</v>
      </c>
      <c r="F11" s="122" t="s">
        <v>18</v>
      </c>
      <c r="G11" s="122" t="s">
        <v>19</v>
      </c>
      <c r="H11" s="416" t="s">
        <v>16</v>
      </c>
      <c r="I11" s="416" t="s">
        <v>17</v>
      </c>
      <c r="J11" s="416" t="s">
        <v>20</v>
      </c>
      <c r="K11" s="416" t="s">
        <v>21</v>
      </c>
      <c r="L11" s="122" t="s">
        <v>16</v>
      </c>
      <c r="M11" s="122" t="s">
        <v>17</v>
      </c>
      <c r="N11" s="122" t="s">
        <v>20</v>
      </c>
      <c r="O11" s="122" t="s">
        <v>21</v>
      </c>
      <c r="P11" s="122" t="s">
        <v>16</v>
      </c>
      <c r="Q11" s="122" t="s">
        <v>17</v>
      </c>
      <c r="R11" s="122" t="s">
        <v>20</v>
      </c>
      <c r="S11" s="122" t="s">
        <v>21</v>
      </c>
      <c r="T11" s="122" t="s">
        <v>16</v>
      </c>
      <c r="U11" s="122" t="s">
        <v>17</v>
      </c>
      <c r="V11" s="122" t="s">
        <v>20</v>
      </c>
      <c r="W11" s="122" t="s">
        <v>21</v>
      </c>
      <c r="X11" s="122" t="s">
        <v>16</v>
      </c>
      <c r="Y11" s="122" t="s">
        <v>17</v>
      </c>
      <c r="Z11" s="122" t="s">
        <v>20</v>
      </c>
      <c r="AA11" s="122" t="s">
        <v>21</v>
      </c>
      <c r="AB11" s="691"/>
      <c r="AC11" s="691"/>
    </row>
    <row r="12" spans="1:29" s="120" customFormat="1" ht="33" customHeight="1" x14ac:dyDescent="0.25">
      <c r="A12" s="743" t="s">
        <v>22</v>
      </c>
      <c r="B12" s="745" t="s">
        <v>480</v>
      </c>
      <c r="C12" s="471" t="s">
        <v>24</v>
      </c>
      <c r="D12" s="416">
        <v>0</v>
      </c>
      <c r="E12" s="416">
        <v>360</v>
      </c>
      <c r="F12" s="416">
        <v>0</v>
      </c>
      <c r="G12" s="416">
        <v>360</v>
      </c>
      <c r="H12" s="416">
        <v>200</v>
      </c>
      <c r="I12" s="416">
        <v>360</v>
      </c>
      <c r="J12" s="416">
        <v>200</v>
      </c>
      <c r="K12" s="416">
        <v>360</v>
      </c>
      <c r="L12" s="484" t="s">
        <v>481</v>
      </c>
      <c r="M12" s="484" t="s">
        <v>482</v>
      </c>
      <c r="N12" s="484" t="s">
        <v>483</v>
      </c>
      <c r="O12" s="484" t="s">
        <v>482</v>
      </c>
      <c r="P12" s="484" t="s">
        <v>484</v>
      </c>
      <c r="Q12" s="484" t="s">
        <v>485</v>
      </c>
      <c r="R12" s="484" t="s">
        <v>486</v>
      </c>
      <c r="S12" s="484" t="s">
        <v>485</v>
      </c>
      <c r="T12" s="484" t="s">
        <v>484</v>
      </c>
      <c r="U12" s="484" t="s">
        <v>485</v>
      </c>
      <c r="V12" s="484" t="s">
        <v>486</v>
      </c>
      <c r="W12" s="484" t="s">
        <v>485</v>
      </c>
      <c r="X12" s="484" t="s">
        <v>484</v>
      </c>
      <c r="Y12" s="484" t="s">
        <v>485</v>
      </c>
      <c r="Z12" s="484" t="s">
        <v>486</v>
      </c>
      <c r="AA12" s="484" t="s">
        <v>485</v>
      </c>
      <c r="AB12" s="734" t="s">
        <v>487</v>
      </c>
      <c r="AC12" s="735"/>
    </row>
    <row r="13" spans="1:29" s="120" customFormat="1" ht="34.5" customHeight="1" x14ac:dyDescent="0.25">
      <c r="A13" s="744"/>
      <c r="B13" s="746"/>
      <c r="C13" s="471" t="s">
        <v>25</v>
      </c>
      <c r="D13" s="416">
        <v>0</v>
      </c>
      <c r="E13" s="416">
        <v>360</v>
      </c>
      <c r="F13" s="416">
        <v>0</v>
      </c>
      <c r="G13" s="416">
        <v>360</v>
      </c>
      <c r="H13" s="416">
        <v>468</v>
      </c>
      <c r="I13" s="416">
        <v>1012</v>
      </c>
      <c r="J13" s="416">
        <v>426</v>
      </c>
      <c r="K13" s="416">
        <v>690</v>
      </c>
      <c r="L13" s="416"/>
      <c r="M13" s="416"/>
      <c r="N13" s="416"/>
      <c r="O13" s="416"/>
      <c r="P13" s="416"/>
      <c r="Q13" s="416"/>
      <c r="R13" s="416"/>
      <c r="S13" s="416"/>
      <c r="T13" s="416"/>
      <c r="U13" s="416"/>
      <c r="V13" s="416"/>
      <c r="W13" s="416"/>
      <c r="X13" s="416"/>
      <c r="Y13" s="416"/>
      <c r="Z13" s="416"/>
      <c r="AA13" s="416"/>
      <c r="AB13" s="736"/>
      <c r="AC13" s="737"/>
    </row>
    <row r="14" spans="1:29" s="120" customFormat="1" ht="48.75" customHeight="1" x14ac:dyDescent="0.25">
      <c r="A14" s="743" t="s">
        <v>72</v>
      </c>
      <c r="B14" s="745" t="s">
        <v>488</v>
      </c>
      <c r="C14" s="471" t="s">
        <v>24</v>
      </c>
      <c r="D14" s="416">
        <v>0</v>
      </c>
      <c r="E14" s="416">
        <v>0</v>
      </c>
      <c r="F14" s="416">
        <v>0</v>
      </c>
      <c r="G14" s="416">
        <v>0</v>
      </c>
      <c r="H14" s="416">
        <v>200</v>
      </c>
      <c r="I14" s="416">
        <v>200</v>
      </c>
      <c r="J14" s="416">
        <v>200</v>
      </c>
      <c r="K14" s="416">
        <v>200</v>
      </c>
      <c r="L14" s="416" t="s">
        <v>489</v>
      </c>
      <c r="M14" s="416" t="s">
        <v>489</v>
      </c>
      <c r="N14" s="416" t="s">
        <v>490</v>
      </c>
      <c r="O14" s="416" t="s">
        <v>491</v>
      </c>
      <c r="P14" s="416" t="s">
        <v>492</v>
      </c>
      <c r="Q14" s="416" t="s">
        <v>492</v>
      </c>
      <c r="R14" s="416" t="s">
        <v>493</v>
      </c>
      <c r="S14" s="416" t="s">
        <v>494</v>
      </c>
      <c r="T14" s="484" t="s">
        <v>495</v>
      </c>
      <c r="U14" s="484" t="s">
        <v>495</v>
      </c>
      <c r="V14" s="484" t="s">
        <v>496</v>
      </c>
      <c r="W14" s="484" t="s">
        <v>496</v>
      </c>
      <c r="X14" s="484" t="s">
        <v>495</v>
      </c>
      <c r="Y14" s="484" t="s">
        <v>495</v>
      </c>
      <c r="Z14" s="484" t="s">
        <v>496</v>
      </c>
      <c r="AA14" s="484" t="s">
        <v>496</v>
      </c>
      <c r="AB14" s="734" t="s">
        <v>497</v>
      </c>
      <c r="AC14" s="757"/>
    </row>
    <row r="15" spans="1:29" s="120" customFormat="1" ht="70.900000000000006" customHeight="1" x14ac:dyDescent="0.25">
      <c r="A15" s="744"/>
      <c r="B15" s="746"/>
      <c r="C15" s="471" t="s">
        <v>25</v>
      </c>
      <c r="D15" s="416">
        <v>0</v>
      </c>
      <c r="E15" s="416">
        <v>0</v>
      </c>
      <c r="F15" s="416">
        <v>0</v>
      </c>
      <c r="G15" s="416">
        <v>0</v>
      </c>
      <c r="H15" s="416">
        <v>971</v>
      </c>
      <c r="I15" s="416">
        <v>971</v>
      </c>
      <c r="J15" s="416">
        <v>466</v>
      </c>
      <c r="K15" s="416">
        <v>466</v>
      </c>
      <c r="L15" s="471"/>
      <c r="M15" s="471"/>
      <c r="N15" s="471"/>
      <c r="O15" s="471"/>
      <c r="P15" s="471"/>
      <c r="Q15" s="471"/>
      <c r="R15" s="471"/>
      <c r="S15" s="471"/>
      <c r="T15" s="471"/>
      <c r="U15" s="471"/>
      <c r="V15" s="471"/>
      <c r="W15" s="471"/>
      <c r="X15" s="471"/>
      <c r="Y15" s="471"/>
      <c r="Z15" s="471"/>
      <c r="AA15" s="471"/>
      <c r="AB15" s="758"/>
      <c r="AC15" s="759"/>
    </row>
    <row r="16" spans="1:29" s="120" customFormat="1" ht="54.75" customHeight="1" x14ac:dyDescent="0.25">
      <c r="A16" s="743" t="s">
        <v>74</v>
      </c>
      <c r="B16" s="748" t="s">
        <v>498</v>
      </c>
      <c r="C16" s="471" t="s">
        <v>24</v>
      </c>
      <c r="D16" s="416">
        <v>0</v>
      </c>
      <c r="E16" s="416">
        <v>90000</v>
      </c>
      <c r="F16" s="416">
        <v>0</v>
      </c>
      <c r="G16" s="416">
        <v>90000</v>
      </c>
      <c r="H16" s="416">
        <v>1000</v>
      </c>
      <c r="I16" s="416">
        <v>90000</v>
      </c>
      <c r="J16" s="416">
        <v>1000</v>
      </c>
      <c r="K16" s="416">
        <v>90000</v>
      </c>
      <c r="L16" s="485" t="s">
        <v>499</v>
      </c>
      <c r="M16" s="485">
        <v>90000</v>
      </c>
      <c r="N16" s="485" t="s">
        <v>500</v>
      </c>
      <c r="O16" s="486" t="s">
        <v>501</v>
      </c>
      <c r="P16" s="485" t="s">
        <v>499</v>
      </c>
      <c r="Q16" s="485">
        <v>90000</v>
      </c>
      <c r="R16" s="485" t="s">
        <v>500</v>
      </c>
      <c r="S16" s="486" t="s">
        <v>501</v>
      </c>
      <c r="T16" s="485" t="s">
        <v>499</v>
      </c>
      <c r="U16" s="485">
        <v>90000</v>
      </c>
      <c r="V16" s="485" t="s">
        <v>500</v>
      </c>
      <c r="W16" s="486" t="s">
        <v>501</v>
      </c>
      <c r="X16" s="485" t="s">
        <v>499</v>
      </c>
      <c r="Y16" s="485">
        <v>90000</v>
      </c>
      <c r="Z16" s="485" t="s">
        <v>500</v>
      </c>
      <c r="AA16" s="486" t="s">
        <v>501</v>
      </c>
      <c r="AB16" s="750" t="s">
        <v>502</v>
      </c>
      <c r="AC16" s="751"/>
    </row>
    <row r="17" spans="1:29" s="120" customFormat="1" ht="49.5" customHeight="1" x14ac:dyDescent="0.25">
      <c r="A17" s="744"/>
      <c r="B17" s="749"/>
      <c r="C17" s="471" t="s">
        <v>25</v>
      </c>
      <c r="D17" s="416">
        <v>0</v>
      </c>
      <c r="E17" s="416">
        <v>90000</v>
      </c>
      <c r="F17" s="416">
        <v>0</v>
      </c>
      <c r="G17" s="416">
        <v>90000</v>
      </c>
      <c r="H17" s="416">
        <v>13664</v>
      </c>
      <c r="I17" s="416">
        <v>90395</v>
      </c>
      <c r="J17" s="416">
        <v>1734</v>
      </c>
      <c r="K17" s="416">
        <v>3468</v>
      </c>
      <c r="L17" s="416"/>
      <c r="M17" s="416"/>
      <c r="N17" s="416"/>
      <c r="O17" s="416"/>
      <c r="P17" s="416"/>
      <c r="Q17" s="416"/>
      <c r="R17" s="416"/>
      <c r="S17" s="416"/>
      <c r="T17" s="416"/>
      <c r="U17" s="416"/>
      <c r="V17" s="416"/>
      <c r="W17" s="416"/>
      <c r="X17" s="416"/>
      <c r="Y17" s="416"/>
      <c r="Z17" s="416"/>
      <c r="AA17" s="416"/>
      <c r="AB17" s="752"/>
      <c r="AC17" s="753"/>
    </row>
    <row r="18" spans="1:29" s="120" customFormat="1" ht="46.5" customHeight="1" x14ac:dyDescent="0.25">
      <c r="A18" s="743" t="s">
        <v>92</v>
      </c>
      <c r="B18" s="745" t="s">
        <v>503</v>
      </c>
      <c r="C18" s="471" t="s">
        <v>24</v>
      </c>
      <c r="D18" s="471">
        <v>0</v>
      </c>
      <c r="E18" s="471">
        <v>23200</v>
      </c>
      <c r="F18" s="471">
        <v>0</v>
      </c>
      <c r="G18" s="471">
        <v>200</v>
      </c>
      <c r="H18" s="471">
        <v>25000</v>
      </c>
      <c r="I18" s="471">
        <v>25000</v>
      </c>
      <c r="J18" s="471">
        <v>350</v>
      </c>
      <c r="K18" s="471">
        <v>350</v>
      </c>
      <c r="L18" s="471" t="s">
        <v>504</v>
      </c>
      <c r="M18" s="471" t="s">
        <v>504</v>
      </c>
      <c r="N18" s="471" t="s">
        <v>505</v>
      </c>
      <c r="O18" s="471" t="s">
        <v>505</v>
      </c>
      <c r="P18" s="471" t="s">
        <v>504</v>
      </c>
      <c r="Q18" s="471" t="s">
        <v>504</v>
      </c>
      <c r="R18" s="471" t="s">
        <v>505</v>
      </c>
      <c r="S18" s="471" t="s">
        <v>505</v>
      </c>
      <c r="T18" s="471" t="s">
        <v>504</v>
      </c>
      <c r="U18" s="471" t="s">
        <v>504</v>
      </c>
      <c r="V18" s="471" t="s">
        <v>505</v>
      </c>
      <c r="W18" s="471" t="s">
        <v>505</v>
      </c>
      <c r="X18" s="471" t="s">
        <v>504</v>
      </c>
      <c r="Y18" s="471" t="s">
        <v>504</v>
      </c>
      <c r="Z18" s="471" t="s">
        <v>505</v>
      </c>
      <c r="AA18" s="471" t="s">
        <v>505</v>
      </c>
      <c r="AB18" s="734" t="s">
        <v>506</v>
      </c>
      <c r="AC18" s="754"/>
    </row>
    <row r="19" spans="1:29" s="120" customFormat="1" ht="51.75" customHeight="1" x14ac:dyDescent="0.25">
      <c r="A19" s="744"/>
      <c r="B19" s="746"/>
      <c r="C19" s="471" t="s">
        <v>25</v>
      </c>
      <c r="D19" s="471">
        <v>0</v>
      </c>
      <c r="E19" s="471">
        <v>23200</v>
      </c>
      <c r="F19" s="471">
        <v>0</v>
      </c>
      <c r="G19" s="471">
        <v>200</v>
      </c>
      <c r="H19" s="471">
        <v>37009</v>
      </c>
      <c r="I19" s="471">
        <v>37009</v>
      </c>
      <c r="J19" s="471">
        <v>270</v>
      </c>
      <c r="K19" s="471">
        <v>270</v>
      </c>
      <c r="L19" s="471"/>
      <c r="M19" s="471"/>
      <c r="N19" s="471"/>
      <c r="O19" s="471"/>
      <c r="P19" s="471"/>
      <c r="Q19" s="471"/>
      <c r="R19" s="471"/>
      <c r="S19" s="471"/>
      <c r="T19" s="471"/>
      <c r="U19" s="471"/>
      <c r="V19" s="471"/>
      <c r="W19" s="471"/>
      <c r="X19" s="471"/>
      <c r="Y19" s="471"/>
      <c r="Z19" s="471"/>
      <c r="AA19" s="471"/>
      <c r="AB19" s="755"/>
      <c r="AC19" s="756"/>
    </row>
    <row r="20" spans="1:29" s="120" customFormat="1" ht="42.75" customHeight="1" x14ac:dyDescent="0.25">
      <c r="A20" s="743" t="s">
        <v>93</v>
      </c>
      <c r="B20" s="745" t="s">
        <v>507</v>
      </c>
      <c r="C20" s="471" t="s">
        <v>24</v>
      </c>
      <c r="D20" s="471">
        <v>0</v>
      </c>
      <c r="E20" s="471">
        <v>8000</v>
      </c>
      <c r="F20" s="471">
        <v>0</v>
      </c>
      <c r="G20" s="471">
        <v>8000</v>
      </c>
      <c r="H20" s="471">
        <v>8000</v>
      </c>
      <c r="I20" s="471">
        <v>8000</v>
      </c>
      <c r="J20" s="471">
        <v>8000</v>
      </c>
      <c r="K20" s="471">
        <v>8000</v>
      </c>
      <c r="L20" s="471" t="s">
        <v>508</v>
      </c>
      <c r="M20" s="471" t="s">
        <v>508</v>
      </c>
      <c r="N20" s="471" t="s">
        <v>508</v>
      </c>
      <c r="O20" s="471" t="s">
        <v>508</v>
      </c>
      <c r="P20" s="471" t="s">
        <v>508</v>
      </c>
      <c r="Q20" s="471" t="s">
        <v>508</v>
      </c>
      <c r="R20" s="471" t="s">
        <v>508</v>
      </c>
      <c r="S20" s="471" t="s">
        <v>508</v>
      </c>
      <c r="T20" s="471" t="s">
        <v>508</v>
      </c>
      <c r="U20" s="471" t="s">
        <v>508</v>
      </c>
      <c r="V20" s="471" t="s">
        <v>508</v>
      </c>
      <c r="W20" s="471" t="s">
        <v>508</v>
      </c>
      <c r="X20" s="471" t="s">
        <v>508</v>
      </c>
      <c r="Y20" s="471" t="s">
        <v>508</v>
      </c>
      <c r="Z20" s="471" t="s">
        <v>508</v>
      </c>
      <c r="AA20" s="471" t="s">
        <v>508</v>
      </c>
      <c r="AB20" s="734" t="s">
        <v>509</v>
      </c>
      <c r="AC20" s="735"/>
    </row>
    <row r="21" spans="1:29" s="120" customFormat="1" ht="55.15" customHeight="1" x14ac:dyDescent="0.25">
      <c r="A21" s="744"/>
      <c r="B21" s="746"/>
      <c r="C21" s="471" t="s">
        <v>25</v>
      </c>
      <c r="D21" s="471">
        <v>0</v>
      </c>
      <c r="E21" s="471">
        <v>8000</v>
      </c>
      <c r="F21" s="471">
        <v>0</v>
      </c>
      <c r="G21" s="471">
        <v>8000</v>
      </c>
      <c r="H21" s="471">
        <v>631</v>
      </c>
      <c r="I21" s="471">
        <v>631</v>
      </c>
      <c r="J21" s="471">
        <v>591</v>
      </c>
      <c r="K21" s="471">
        <v>591</v>
      </c>
      <c r="L21" s="471"/>
      <c r="M21" s="471"/>
      <c r="N21" s="471"/>
      <c r="O21" s="471"/>
      <c r="P21" s="471"/>
      <c r="Q21" s="471"/>
      <c r="R21" s="471"/>
      <c r="S21" s="471"/>
      <c r="T21" s="471"/>
      <c r="U21" s="471"/>
      <c r="V21" s="471"/>
      <c r="W21" s="471"/>
      <c r="X21" s="471"/>
      <c r="Y21" s="471"/>
      <c r="Z21" s="471"/>
      <c r="AA21" s="471"/>
      <c r="AB21" s="736"/>
      <c r="AC21" s="737"/>
    </row>
    <row r="22" spans="1:29" s="120" customFormat="1" ht="15" customHeight="1" x14ac:dyDescent="0.25">
      <c r="A22" s="674" t="s">
        <v>30</v>
      </c>
      <c r="B22" s="674"/>
      <c r="C22" s="674"/>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row>
    <row r="23" spans="1:29" s="120" customFormat="1" ht="23.25" customHeight="1" x14ac:dyDescent="0.25">
      <c r="A23" s="675"/>
      <c r="B23" s="67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row>
    <row r="24" spans="1:29" s="120" customFormat="1" ht="24.75" customHeight="1" x14ac:dyDescent="0.25">
      <c r="A24" s="676" t="s">
        <v>6</v>
      </c>
      <c r="B24" s="679" t="s">
        <v>31</v>
      </c>
      <c r="C24" s="680"/>
      <c r="D24" s="685" t="s">
        <v>32</v>
      </c>
      <c r="E24" s="686"/>
      <c r="F24" s="686"/>
      <c r="G24" s="687"/>
      <c r="H24" s="673" t="s">
        <v>33</v>
      </c>
      <c r="I24" s="673"/>
      <c r="J24" s="673"/>
      <c r="K24" s="673"/>
      <c r="L24" s="673"/>
      <c r="M24" s="673"/>
      <c r="N24" s="673"/>
      <c r="O24" s="673"/>
      <c r="P24" s="673"/>
      <c r="Q24" s="673"/>
      <c r="R24" s="673"/>
      <c r="S24" s="673"/>
      <c r="T24" s="673"/>
      <c r="U24" s="673"/>
      <c r="V24" s="673"/>
      <c r="W24" s="673"/>
      <c r="X24" s="673"/>
      <c r="Y24" s="673"/>
      <c r="Z24" s="673"/>
      <c r="AA24" s="673"/>
      <c r="AB24" s="691" t="s">
        <v>10</v>
      </c>
      <c r="AC24" s="691"/>
    </row>
    <row r="25" spans="1:29" s="120" customFormat="1" ht="34.5" customHeight="1" x14ac:dyDescent="0.25">
      <c r="A25" s="677"/>
      <c r="B25" s="681"/>
      <c r="C25" s="682"/>
      <c r="D25" s="688"/>
      <c r="E25" s="689"/>
      <c r="F25" s="689"/>
      <c r="G25" s="690"/>
      <c r="H25" s="747" t="s">
        <v>11</v>
      </c>
      <c r="I25" s="747"/>
      <c r="J25" s="747"/>
      <c r="K25" s="747"/>
      <c r="L25" s="673" t="s">
        <v>12</v>
      </c>
      <c r="M25" s="673"/>
      <c r="N25" s="673"/>
      <c r="O25" s="673"/>
      <c r="P25" s="673" t="s">
        <v>13</v>
      </c>
      <c r="Q25" s="673"/>
      <c r="R25" s="673"/>
      <c r="S25" s="673"/>
      <c r="T25" s="673" t="s">
        <v>14</v>
      </c>
      <c r="U25" s="673"/>
      <c r="V25" s="673"/>
      <c r="W25" s="673"/>
      <c r="X25" s="673" t="s">
        <v>15</v>
      </c>
      <c r="Y25" s="673"/>
      <c r="Z25" s="673"/>
      <c r="AA25" s="673"/>
      <c r="AB25" s="691"/>
      <c r="AC25" s="691"/>
    </row>
    <row r="26" spans="1:29" s="120" customFormat="1" ht="98.25" customHeight="1" x14ac:dyDescent="0.25">
      <c r="A26" s="678"/>
      <c r="B26" s="683"/>
      <c r="C26" s="684"/>
      <c r="D26" s="122" t="s">
        <v>34</v>
      </c>
      <c r="E26" s="122" t="s">
        <v>35</v>
      </c>
      <c r="F26" s="122" t="s">
        <v>36</v>
      </c>
      <c r="G26" s="122" t="s">
        <v>19</v>
      </c>
      <c r="H26" s="416" t="s">
        <v>37</v>
      </c>
      <c r="I26" s="416" t="s">
        <v>35</v>
      </c>
      <c r="J26" s="416" t="s">
        <v>36</v>
      </c>
      <c r="K26" s="416" t="s">
        <v>21</v>
      </c>
      <c r="L26" s="122" t="s">
        <v>37</v>
      </c>
      <c r="M26" s="122" t="s">
        <v>35</v>
      </c>
      <c r="N26" s="122" t="s">
        <v>36</v>
      </c>
      <c r="O26" s="122" t="s">
        <v>21</v>
      </c>
      <c r="P26" s="122" t="s">
        <v>37</v>
      </c>
      <c r="Q26" s="122" t="s">
        <v>35</v>
      </c>
      <c r="R26" s="122" t="s">
        <v>36</v>
      </c>
      <c r="S26" s="122" t="s">
        <v>21</v>
      </c>
      <c r="T26" s="122" t="s">
        <v>37</v>
      </c>
      <c r="U26" s="122" t="s">
        <v>35</v>
      </c>
      <c r="V26" s="122" t="s">
        <v>36</v>
      </c>
      <c r="W26" s="122" t="s">
        <v>21</v>
      </c>
      <c r="X26" s="122" t="s">
        <v>37</v>
      </c>
      <c r="Y26" s="122" t="s">
        <v>35</v>
      </c>
      <c r="Z26" s="122" t="s">
        <v>36</v>
      </c>
      <c r="AA26" s="122" t="s">
        <v>21</v>
      </c>
      <c r="AB26" s="691"/>
      <c r="AC26" s="691"/>
    </row>
    <row r="27" spans="1:29" s="120" customFormat="1" ht="41.25" customHeight="1" x14ac:dyDescent="0.25">
      <c r="A27" s="693" t="s">
        <v>22</v>
      </c>
      <c r="B27" s="712" t="s">
        <v>510</v>
      </c>
      <c r="C27" s="472" t="s">
        <v>24</v>
      </c>
      <c r="D27" s="93">
        <v>0</v>
      </c>
      <c r="E27" s="93">
        <v>90000</v>
      </c>
      <c r="F27" s="93">
        <v>0</v>
      </c>
      <c r="G27" s="93">
        <v>1</v>
      </c>
      <c r="H27" s="416">
        <v>1000</v>
      </c>
      <c r="I27" s="416">
        <v>90000</v>
      </c>
      <c r="J27" s="416">
        <v>1</v>
      </c>
      <c r="K27" s="416">
        <v>1</v>
      </c>
      <c r="L27" s="93" t="s">
        <v>511</v>
      </c>
      <c r="M27" s="93">
        <v>90000</v>
      </c>
      <c r="N27" s="93">
        <v>1</v>
      </c>
      <c r="O27" s="93">
        <v>1</v>
      </c>
      <c r="P27" s="93" t="s">
        <v>512</v>
      </c>
      <c r="Q27" s="93">
        <v>90000</v>
      </c>
      <c r="R27" s="93">
        <v>5</v>
      </c>
      <c r="S27" s="93">
        <v>5</v>
      </c>
      <c r="T27" s="93" t="s">
        <v>513</v>
      </c>
      <c r="U27" s="93">
        <v>90000</v>
      </c>
      <c r="V27" s="93">
        <v>10</v>
      </c>
      <c r="W27" s="93">
        <v>10</v>
      </c>
      <c r="X27" s="93" t="s">
        <v>514</v>
      </c>
      <c r="Y27" s="93" t="s">
        <v>515</v>
      </c>
      <c r="Z27" s="487">
        <v>20</v>
      </c>
      <c r="AA27" s="487">
        <v>20</v>
      </c>
      <c r="AB27" s="720" t="s">
        <v>516</v>
      </c>
      <c r="AC27" s="721"/>
    </row>
    <row r="28" spans="1:29" s="120" customFormat="1" ht="45.75" customHeight="1" x14ac:dyDescent="0.25">
      <c r="A28" s="694"/>
      <c r="B28" s="713"/>
      <c r="C28" s="472" t="s">
        <v>25</v>
      </c>
      <c r="D28" s="93">
        <v>0</v>
      </c>
      <c r="E28" s="93">
        <v>90000</v>
      </c>
      <c r="F28" s="93">
        <v>0</v>
      </c>
      <c r="G28" s="93">
        <v>1</v>
      </c>
      <c r="H28" s="416">
        <v>3761</v>
      </c>
      <c r="I28" s="416">
        <v>84563</v>
      </c>
      <c r="J28" s="416">
        <v>1</v>
      </c>
      <c r="K28" s="416">
        <v>1</v>
      </c>
      <c r="L28" s="93"/>
      <c r="M28" s="93"/>
      <c r="N28" s="93"/>
      <c r="O28" s="93"/>
      <c r="P28" s="93"/>
      <c r="Q28" s="93"/>
      <c r="R28" s="93"/>
      <c r="S28" s="93"/>
      <c r="T28" s="93"/>
      <c r="U28" s="93"/>
      <c r="V28" s="93"/>
      <c r="W28" s="93"/>
      <c r="X28" s="93"/>
      <c r="Y28" s="93"/>
      <c r="Z28" s="487"/>
      <c r="AA28" s="487"/>
      <c r="AB28" s="722"/>
      <c r="AC28" s="723"/>
    </row>
    <row r="29" spans="1:29" s="120" customFormat="1" ht="33.75" customHeight="1" x14ac:dyDescent="0.25">
      <c r="A29" s="693" t="s">
        <v>39</v>
      </c>
      <c r="B29" s="712" t="s">
        <v>517</v>
      </c>
      <c r="C29" s="472" t="s">
        <v>24</v>
      </c>
      <c r="D29" s="93">
        <v>0</v>
      </c>
      <c r="E29" s="93">
        <v>90000</v>
      </c>
      <c r="F29" s="93">
        <v>0</v>
      </c>
      <c r="G29" s="93">
        <v>1</v>
      </c>
      <c r="H29" s="487">
        <v>1000</v>
      </c>
      <c r="I29" s="487">
        <v>90000</v>
      </c>
      <c r="J29" s="487">
        <v>1</v>
      </c>
      <c r="K29" s="487">
        <v>1</v>
      </c>
      <c r="L29" s="93" t="s">
        <v>511</v>
      </c>
      <c r="M29" s="93">
        <v>90000</v>
      </c>
      <c r="N29" s="93">
        <v>1</v>
      </c>
      <c r="O29" s="93">
        <v>1</v>
      </c>
      <c r="P29" s="93" t="s">
        <v>512</v>
      </c>
      <c r="Q29" s="93">
        <v>90000</v>
      </c>
      <c r="R29" s="93">
        <v>5</v>
      </c>
      <c r="S29" s="93">
        <v>5</v>
      </c>
      <c r="T29" s="93" t="s">
        <v>513</v>
      </c>
      <c r="U29" s="93">
        <v>90000</v>
      </c>
      <c r="V29" s="93">
        <v>10</v>
      </c>
      <c r="W29" s="93">
        <v>10</v>
      </c>
      <c r="X29" s="93" t="s">
        <v>514</v>
      </c>
      <c r="Y29" s="93" t="s">
        <v>515</v>
      </c>
      <c r="Z29" s="487">
        <v>20</v>
      </c>
      <c r="AA29" s="487">
        <v>20</v>
      </c>
      <c r="AB29" s="720" t="s">
        <v>516</v>
      </c>
      <c r="AC29" s="721"/>
    </row>
    <row r="30" spans="1:29" s="120" customFormat="1" ht="48.75" customHeight="1" x14ac:dyDescent="0.25">
      <c r="A30" s="694"/>
      <c r="B30" s="713"/>
      <c r="C30" s="472" t="s">
        <v>25</v>
      </c>
      <c r="D30" s="93">
        <v>0</v>
      </c>
      <c r="E30" s="93">
        <v>90000</v>
      </c>
      <c r="F30" s="93">
        <v>0</v>
      </c>
      <c r="G30" s="93">
        <v>1</v>
      </c>
      <c r="H30" s="487">
        <v>3761</v>
      </c>
      <c r="I30" s="487">
        <v>84563</v>
      </c>
      <c r="J30" s="487">
        <v>1</v>
      </c>
      <c r="K30" s="487">
        <v>1</v>
      </c>
      <c r="L30" s="488"/>
      <c r="M30" s="488"/>
      <c r="N30" s="488"/>
      <c r="O30" s="488"/>
      <c r="P30" s="488"/>
      <c r="Q30" s="488"/>
      <c r="R30" s="488"/>
      <c r="S30" s="488"/>
      <c r="T30" s="488"/>
      <c r="U30" s="488"/>
      <c r="V30" s="488"/>
      <c r="W30" s="488"/>
      <c r="X30" s="488"/>
      <c r="Y30" s="488"/>
      <c r="Z30" s="488"/>
      <c r="AA30" s="488"/>
      <c r="AB30" s="722"/>
      <c r="AC30" s="723"/>
    </row>
    <row r="31" spans="1:29" s="120" customFormat="1" ht="24.75" customHeight="1" x14ac:dyDescent="0.25">
      <c r="A31" s="693" t="s">
        <v>72</v>
      </c>
      <c r="B31" s="741" t="s">
        <v>518</v>
      </c>
      <c r="C31" s="472" t="s">
        <v>24</v>
      </c>
      <c r="D31" s="489">
        <v>0</v>
      </c>
      <c r="E31" s="489">
        <v>70000</v>
      </c>
      <c r="F31" s="489">
        <v>0</v>
      </c>
      <c r="G31" s="489">
        <v>1</v>
      </c>
      <c r="H31" s="487">
        <v>70000</v>
      </c>
      <c r="I31" s="487">
        <v>70000</v>
      </c>
      <c r="J31" s="487">
        <v>1</v>
      </c>
      <c r="K31" s="487">
        <v>1</v>
      </c>
      <c r="L31" s="487">
        <v>70000</v>
      </c>
      <c r="M31" s="488">
        <v>70000</v>
      </c>
      <c r="N31" s="488">
        <v>1</v>
      </c>
      <c r="O31" s="488">
        <v>1</v>
      </c>
      <c r="P31" s="488">
        <v>70000</v>
      </c>
      <c r="Q31" s="488">
        <v>70000</v>
      </c>
      <c r="R31" s="488">
        <v>1</v>
      </c>
      <c r="S31" s="488">
        <v>1</v>
      </c>
      <c r="T31" s="488">
        <v>70000</v>
      </c>
      <c r="U31" s="488">
        <v>70000</v>
      </c>
      <c r="V31" s="488">
        <v>1</v>
      </c>
      <c r="W31" s="488">
        <v>1</v>
      </c>
      <c r="X31" s="488">
        <v>70000</v>
      </c>
      <c r="Y31" s="488">
        <v>70000</v>
      </c>
      <c r="Z31" s="488">
        <v>1</v>
      </c>
      <c r="AA31" s="488">
        <v>1</v>
      </c>
      <c r="AB31" s="720" t="s">
        <v>519</v>
      </c>
      <c r="AC31" s="721"/>
    </row>
    <row r="32" spans="1:29" s="120" customFormat="1" ht="30.75" customHeight="1" x14ac:dyDescent="0.25">
      <c r="A32" s="694"/>
      <c r="B32" s="742"/>
      <c r="C32" s="472" t="s">
        <v>25</v>
      </c>
      <c r="D32" s="489">
        <v>0</v>
      </c>
      <c r="E32" s="489">
        <v>70000</v>
      </c>
      <c r="F32" s="489">
        <v>0</v>
      </c>
      <c r="G32" s="489">
        <v>1</v>
      </c>
      <c r="H32" s="487">
        <v>69272</v>
      </c>
      <c r="I32" s="487">
        <v>69272</v>
      </c>
      <c r="J32" s="487">
        <v>1</v>
      </c>
      <c r="K32" s="487">
        <v>1</v>
      </c>
      <c r="L32" s="487"/>
      <c r="M32" s="488"/>
      <c r="N32" s="488"/>
      <c r="O32" s="488"/>
      <c r="P32" s="488"/>
      <c r="Q32" s="488"/>
      <c r="R32" s="488"/>
      <c r="S32" s="488"/>
      <c r="T32" s="488"/>
      <c r="U32" s="488"/>
      <c r="V32" s="488"/>
      <c r="W32" s="488"/>
      <c r="X32" s="488"/>
      <c r="Y32" s="488"/>
      <c r="Z32" s="488"/>
      <c r="AA32" s="488"/>
      <c r="AB32" s="722"/>
      <c r="AC32" s="723"/>
    </row>
    <row r="33" spans="1:29" s="120" customFormat="1" ht="23.25" customHeight="1" x14ac:dyDescent="0.25">
      <c r="A33" s="693" t="s">
        <v>520</v>
      </c>
      <c r="B33" s="712" t="s">
        <v>521</v>
      </c>
      <c r="C33" s="472" t="s">
        <v>24</v>
      </c>
      <c r="D33" s="489">
        <v>0</v>
      </c>
      <c r="E33" s="489">
        <v>70000</v>
      </c>
      <c r="F33" s="489">
        <v>0</v>
      </c>
      <c r="G33" s="489">
        <v>1</v>
      </c>
      <c r="H33" s="487">
        <v>70000</v>
      </c>
      <c r="I33" s="487">
        <v>70000</v>
      </c>
      <c r="J33" s="487">
        <v>1</v>
      </c>
      <c r="K33" s="487">
        <v>1</v>
      </c>
      <c r="L33" s="487">
        <v>70000</v>
      </c>
      <c r="M33" s="488">
        <v>70000</v>
      </c>
      <c r="N33" s="488">
        <v>1</v>
      </c>
      <c r="O33" s="488">
        <v>1</v>
      </c>
      <c r="P33" s="488">
        <v>70000</v>
      </c>
      <c r="Q33" s="488">
        <v>70000</v>
      </c>
      <c r="R33" s="488">
        <v>1</v>
      </c>
      <c r="S33" s="488">
        <v>1</v>
      </c>
      <c r="T33" s="488">
        <v>70000</v>
      </c>
      <c r="U33" s="488">
        <v>70000</v>
      </c>
      <c r="V33" s="488">
        <v>1</v>
      </c>
      <c r="W33" s="488">
        <v>1</v>
      </c>
      <c r="X33" s="488">
        <v>70000</v>
      </c>
      <c r="Y33" s="488">
        <v>70000</v>
      </c>
      <c r="Z33" s="488">
        <v>1</v>
      </c>
      <c r="AA33" s="488">
        <v>1</v>
      </c>
      <c r="AB33" s="720" t="s">
        <v>519</v>
      </c>
      <c r="AC33" s="738"/>
    </row>
    <row r="34" spans="1:29" s="120" customFormat="1" ht="26.25" customHeight="1" x14ac:dyDescent="0.25">
      <c r="A34" s="694"/>
      <c r="B34" s="713"/>
      <c r="C34" s="472" t="s">
        <v>25</v>
      </c>
      <c r="D34" s="489">
        <v>0</v>
      </c>
      <c r="E34" s="489">
        <v>70000</v>
      </c>
      <c r="F34" s="489">
        <v>0</v>
      </c>
      <c r="G34" s="489">
        <v>1</v>
      </c>
      <c r="H34" s="487">
        <v>69272</v>
      </c>
      <c r="I34" s="487">
        <v>69272</v>
      </c>
      <c r="J34" s="487">
        <v>1</v>
      </c>
      <c r="K34" s="487">
        <v>1</v>
      </c>
      <c r="L34" s="487"/>
      <c r="M34" s="488"/>
      <c r="N34" s="488"/>
      <c r="O34" s="488"/>
      <c r="P34" s="488"/>
      <c r="Q34" s="488"/>
      <c r="R34" s="488"/>
      <c r="S34" s="488"/>
      <c r="T34" s="488"/>
      <c r="U34" s="488"/>
      <c r="V34" s="488"/>
      <c r="W34" s="488"/>
      <c r="X34" s="488"/>
      <c r="Y34" s="488"/>
      <c r="Z34" s="488"/>
      <c r="AA34" s="488"/>
      <c r="AB34" s="739"/>
      <c r="AC34" s="740"/>
    </row>
    <row r="35" spans="1:29" s="120" customFormat="1" ht="36.75" customHeight="1" x14ac:dyDescent="0.25">
      <c r="A35" s="693" t="s">
        <v>74</v>
      </c>
      <c r="B35" s="712" t="s">
        <v>522</v>
      </c>
      <c r="C35" s="472" t="s">
        <v>24</v>
      </c>
      <c r="D35" s="489">
        <v>0</v>
      </c>
      <c r="E35" s="489">
        <v>0</v>
      </c>
      <c r="F35" s="489">
        <v>0</v>
      </c>
      <c r="G35" s="489">
        <v>0</v>
      </c>
      <c r="H35" s="487">
        <v>2300</v>
      </c>
      <c r="I35" s="487">
        <v>2300</v>
      </c>
      <c r="J35" s="487">
        <v>10</v>
      </c>
      <c r="K35" s="487">
        <v>10</v>
      </c>
      <c r="L35" s="488" t="s">
        <v>523</v>
      </c>
      <c r="M35" s="488" t="s">
        <v>523</v>
      </c>
      <c r="N35" s="488" t="s">
        <v>524</v>
      </c>
      <c r="O35" s="488" t="s">
        <v>524</v>
      </c>
      <c r="P35" s="488" t="s">
        <v>525</v>
      </c>
      <c r="Q35" s="488" t="s">
        <v>525</v>
      </c>
      <c r="R35" s="488" t="s">
        <v>526</v>
      </c>
      <c r="S35" s="488" t="s">
        <v>526</v>
      </c>
      <c r="T35" s="488" t="s">
        <v>527</v>
      </c>
      <c r="U35" s="488" t="s">
        <v>527</v>
      </c>
      <c r="V35" s="488" t="s">
        <v>528</v>
      </c>
      <c r="W35" s="488" t="s">
        <v>528</v>
      </c>
      <c r="X35" s="488" t="s">
        <v>529</v>
      </c>
      <c r="Y35" s="488" t="s">
        <v>529</v>
      </c>
      <c r="Z35" s="488" t="s">
        <v>530</v>
      </c>
      <c r="AA35" s="488" t="s">
        <v>530</v>
      </c>
      <c r="AB35" s="734" t="s">
        <v>531</v>
      </c>
      <c r="AC35" s="735"/>
    </row>
    <row r="36" spans="1:29" s="120" customFormat="1" ht="107.25" customHeight="1" x14ac:dyDescent="0.25">
      <c r="A36" s="694"/>
      <c r="B36" s="713"/>
      <c r="C36" s="472" t="s">
        <v>25</v>
      </c>
      <c r="D36" s="489">
        <v>0</v>
      </c>
      <c r="E36" s="489">
        <v>0</v>
      </c>
      <c r="F36" s="489">
        <v>0</v>
      </c>
      <c r="G36" s="489">
        <v>0</v>
      </c>
      <c r="H36" s="487">
        <v>0</v>
      </c>
      <c r="I36" s="487">
        <v>0</v>
      </c>
      <c r="J36" s="487">
        <v>1</v>
      </c>
      <c r="K36" s="487">
        <v>1</v>
      </c>
      <c r="L36" s="488"/>
      <c r="M36" s="488"/>
      <c r="N36" s="488"/>
      <c r="O36" s="488"/>
      <c r="P36" s="488"/>
      <c r="Q36" s="488"/>
      <c r="R36" s="488"/>
      <c r="S36" s="488"/>
      <c r="T36" s="488"/>
      <c r="U36" s="488"/>
      <c r="V36" s="488"/>
      <c r="W36" s="488"/>
      <c r="X36" s="488"/>
      <c r="Y36" s="488"/>
      <c r="Z36" s="488"/>
      <c r="AA36" s="488"/>
      <c r="AB36" s="736"/>
      <c r="AC36" s="737"/>
    </row>
    <row r="37" spans="1:29" s="120" customFormat="1" ht="71.25" customHeight="1" x14ac:dyDescent="0.25">
      <c r="A37" s="693" t="s">
        <v>532</v>
      </c>
      <c r="B37" s="712" t="s">
        <v>533</v>
      </c>
      <c r="C37" s="472" t="s">
        <v>24</v>
      </c>
      <c r="D37" s="489">
        <v>0</v>
      </c>
      <c r="E37" s="489">
        <v>0</v>
      </c>
      <c r="F37" s="489">
        <v>0</v>
      </c>
      <c r="G37" s="489">
        <v>0</v>
      </c>
      <c r="H37" s="487">
        <v>2300</v>
      </c>
      <c r="I37" s="487">
        <v>2300</v>
      </c>
      <c r="J37" s="487">
        <v>10</v>
      </c>
      <c r="K37" s="487">
        <v>10</v>
      </c>
      <c r="L37" s="488" t="s">
        <v>523</v>
      </c>
      <c r="M37" s="488" t="s">
        <v>523</v>
      </c>
      <c r="N37" s="488" t="s">
        <v>524</v>
      </c>
      <c r="O37" s="488" t="s">
        <v>524</v>
      </c>
      <c r="P37" s="488" t="s">
        <v>525</v>
      </c>
      <c r="Q37" s="488" t="s">
        <v>525</v>
      </c>
      <c r="R37" s="488" t="s">
        <v>526</v>
      </c>
      <c r="S37" s="488" t="s">
        <v>526</v>
      </c>
      <c r="T37" s="488" t="s">
        <v>527</v>
      </c>
      <c r="U37" s="488" t="s">
        <v>527</v>
      </c>
      <c r="V37" s="488" t="s">
        <v>528</v>
      </c>
      <c r="W37" s="488" t="s">
        <v>528</v>
      </c>
      <c r="X37" s="488" t="s">
        <v>529</v>
      </c>
      <c r="Y37" s="488" t="s">
        <v>529</v>
      </c>
      <c r="Z37" s="488" t="s">
        <v>530</v>
      </c>
      <c r="AA37" s="488" t="s">
        <v>530</v>
      </c>
      <c r="AB37" s="720" t="s">
        <v>534</v>
      </c>
      <c r="AC37" s="738"/>
    </row>
    <row r="38" spans="1:29" s="120" customFormat="1" ht="64.5" customHeight="1" x14ac:dyDescent="0.25">
      <c r="A38" s="694"/>
      <c r="B38" s="713"/>
      <c r="C38" s="472" t="s">
        <v>25</v>
      </c>
      <c r="D38" s="489">
        <v>0</v>
      </c>
      <c r="E38" s="489">
        <v>0</v>
      </c>
      <c r="F38" s="489">
        <v>0</v>
      </c>
      <c r="G38" s="489">
        <v>0</v>
      </c>
      <c r="H38" s="487">
        <v>0</v>
      </c>
      <c r="I38" s="487">
        <v>0</v>
      </c>
      <c r="J38" s="487">
        <v>1</v>
      </c>
      <c r="K38" s="487">
        <v>1</v>
      </c>
      <c r="L38" s="488"/>
      <c r="M38" s="488"/>
      <c r="N38" s="488"/>
      <c r="O38" s="488"/>
      <c r="P38" s="488"/>
      <c r="Q38" s="488"/>
      <c r="R38" s="488"/>
      <c r="S38" s="488"/>
      <c r="T38" s="488"/>
      <c r="U38" s="488"/>
      <c r="V38" s="488"/>
      <c r="W38" s="488"/>
      <c r="X38" s="488"/>
      <c r="Y38" s="488"/>
      <c r="Z38" s="488"/>
      <c r="AA38" s="488"/>
      <c r="AB38" s="739"/>
      <c r="AC38" s="740"/>
    </row>
    <row r="39" spans="1:29" s="120" customFormat="1" ht="33.75" customHeight="1" x14ac:dyDescent="0.25">
      <c r="A39" s="693" t="s">
        <v>92</v>
      </c>
      <c r="B39" s="712" t="s">
        <v>535</v>
      </c>
      <c r="C39" s="472" t="s">
        <v>24</v>
      </c>
      <c r="D39" s="489">
        <v>0</v>
      </c>
      <c r="E39" s="489">
        <v>80000</v>
      </c>
      <c r="F39" s="489">
        <v>0</v>
      </c>
      <c r="G39" s="489">
        <v>1</v>
      </c>
      <c r="H39" s="487">
        <v>80000</v>
      </c>
      <c r="I39" s="487">
        <v>80000</v>
      </c>
      <c r="J39" s="487">
        <v>120</v>
      </c>
      <c r="K39" s="487">
        <v>120</v>
      </c>
      <c r="L39" s="488">
        <v>80000</v>
      </c>
      <c r="M39" s="488">
        <v>80000</v>
      </c>
      <c r="N39" s="488">
        <v>120</v>
      </c>
      <c r="O39" s="488">
        <v>120</v>
      </c>
      <c r="P39" s="488">
        <v>80000</v>
      </c>
      <c r="Q39" s="488">
        <v>80000</v>
      </c>
      <c r="R39" s="488">
        <v>120</v>
      </c>
      <c r="S39" s="488">
        <v>120</v>
      </c>
      <c r="T39" s="488">
        <v>80000</v>
      </c>
      <c r="U39" s="488">
        <v>80000</v>
      </c>
      <c r="V39" s="488">
        <v>120</v>
      </c>
      <c r="W39" s="488">
        <v>120</v>
      </c>
      <c r="X39" s="488">
        <v>80000</v>
      </c>
      <c r="Y39" s="488">
        <v>80000</v>
      </c>
      <c r="Z39" s="488">
        <v>120</v>
      </c>
      <c r="AA39" s="488">
        <v>120</v>
      </c>
      <c r="AB39" s="720" t="s">
        <v>536</v>
      </c>
      <c r="AC39" s="721"/>
    </row>
    <row r="40" spans="1:29" s="120" customFormat="1" ht="30" customHeight="1" x14ac:dyDescent="0.25">
      <c r="A40" s="694"/>
      <c r="B40" s="713"/>
      <c r="C40" s="472" t="s">
        <v>25</v>
      </c>
      <c r="D40" s="489">
        <v>0</v>
      </c>
      <c r="E40" s="489">
        <v>80000</v>
      </c>
      <c r="F40" s="489">
        <v>0</v>
      </c>
      <c r="G40" s="489">
        <v>1</v>
      </c>
      <c r="H40" s="487">
        <v>133426</v>
      </c>
      <c r="I40" s="487">
        <v>133426</v>
      </c>
      <c r="J40" s="487">
        <v>120</v>
      </c>
      <c r="K40" s="487">
        <v>120</v>
      </c>
      <c r="L40" s="488"/>
      <c r="M40" s="488"/>
      <c r="N40" s="488"/>
      <c r="O40" s="488"/>
      <c r="P40" s="488"/>
      <c r="Q40" s="488"/>
      <c r="R40" s="488"/>
      <c r="S40" s="488"/>
      <c r="T40" s="488"/>
      <c r="U40" s="488"/>
      <c r="V40" s="488"/>
      <c r="W40" s="488"/>
      <c r="X40" s="488"/>
      <c r="Y40" s="488"/>
      <c r="Z40" s="488"/>
      <c r="AA40" s="488"/>
      <c r="AB40" s="722"/>
      <c r="AC40" s="723"/>
    </row>
    <row r="41" spans="1:29" s="120" customFormat="1" ht="25.5" customHeight="1" x14ac:dyDescent="0.25">
      <c r="A41" s="693" t="s">
        <v>537</v>
      </c>
      <c r="B41" s="712" t="s">
        <v>538</v>
      </c>
      <c r="C41" s="472" t="s">
        <v>24</v>
      </c>
      <c r="D41" s="489">
        <v>0</v>
      </c>
      <c r="E41" s="489">
        <v>80000</v>
      </c>
      <c r="F41" s="489">
        <v>0</v>
      </c>
      <c r="G41" s="489">
        <v>1</v>
      </c>
      <c r="H41" s="487">
        <v>80000</v>
      </c>
      <c r="I41" s="487">
        <v>80000</v>
      </c>
      <c r="J41" s="487">
        <v>120</v>
      </c>
      <c r="K41" s="487">
        <v>120</v>
      </c>
      <c r="L41" s="488">
        <v>80000</v>
      </c>
      <c r="M41" s="488">
        <v>80000</v>
      </c>
      <c r="N41" s="488">
        <v>120</v>
      </c>
      <c r="O41" s="488">
        <v>120</v>
      </c>
      <c r="P41" s="488">
        <v>80000</v>
      </c>
      <c r="Q41" s="488">
        <v>80000</v>
      </c>
      <c r="R41" s="488">
        <v>120</v>
      </c>
      <c r="S41" s="488">
        <v>120</v>
      </c>
      <c r="T41" s="488">
        <v>80000</v>
      </c>
      <c r="U41" s="488">
        <v>80000</v>
      </c>
      <c r="V41" s="488">
        <v>120</v>
      </c>
      <c r="W41" s="488">
        <v>120</v>
      </c>
      <c r="X41" s="488">
        <v>80000</v>
      </c>
      <c r="Y41" s="488">
        <v>80000</v>
      </c>
      <c r="Z41" s="488">
        <v>120</v>
      </c>
      <c r="AA41" s="488">
        <v>120</v>
      </c>
      <c r="AB41" s="720" t="s">
        <v>536</v>
      </c>
      <c r="AC41" s="721"/>
    </row>
    <row r="42" spans="1:29" s="120" customFormat="1" ht="32.25" customHeight="1" x14ac:dyDescent="0.25">
      <c r="A42" s="694"/>
      <c r="B42" s="713"/>
      <c r="C42" s="472" t="s">
        <v>25</v>
      </c>
      <c r="D42" s="489">
        <v>0</v>
      </c>
      <c r="E42" s="489">
        <v>80000</v>
      </c>
      <c r="F42" s="489">
        <v>0</v>
      </c>
      <c r="G42" s="489">
        <v>1</v>
      </c>
      <c r="H42" s="487">
        <v>133426</v>
      </c>
      <c r="I42" s="487">
        <v>133426</v>
      </c>
      <c r="J42" s="487">
        <v>120</v>
      </c>
      <c r="K42" s="487">
        <v>120</v>
      </c>
      <c r="L42" s="488"/>
      <c r="M42" s="488"/>
      <c r="N42" s="488"/>
      <c r="O42" s="488"/>
      <c r="P42" s="488"/>
      <c r="Q42" s="488"/>
      <c r="R42" s="488"/>
      <c r="S42" s="488"/>
      <c r="T42" s="488"/>
      <c r="U42" s="488"/>
      <c r="V42" s="488"/>
      <c r="W42" s="488"/>
      <c r="X42" s="488"/>
      <c r="Y42" s="488"/>
      <c r="Z42" s="488"/>
      <c r="AA42" s="488"/>
      <c r="AB42" s="722"/>
      <c r="AC42" s="723"/>
    </row>
    <row r="43" spans="1:29" s="120" customFormat="1" x14ac:dyDescent="0.25">
      <c r="A43" s="693" t="s">
        <v>93</v>
      </c>
      <c r="B43" s="712" t="s">
        <v>539</v>
      </c>
      <c r="C43" s="472" t="s">
        <v>24</v>
      </c>
      <c r="D43" s="489">
        <v>0</v>
      </c>
      <c r="E43" s="489">
        <v>4940</v>
      </c>
      <c r="F43" s="489">
        <v>0</v>
      </c>
      <c r="G43" s="489">
        <v>1</v>
      </c>
      <c r="H43" s="487">
        <v>5202</v>
      </c>
      <c r="I43" s="487">
        <v>5202</v>
      </c>
      <c r="J43" s="487">
        <v>1</v>
      </c>
      <c r="K43" s="487">
        <v>1</v>
      </c>
      <c r="L43" s="488">
        <v>5202</v>
      </c>
      <c r="M43" s="488">
        <v>5202</v>
      </c>
      <c r="N43" s="488">
        <v>1</v>
      </c>
      <c r="O43" s="488">
        <v>1</v>
      </c>
      <c r="P43" s="488">
        <v>5202</v>
      </c>
      <c r="Q43" s="488">
        <v>5202</v>
      </c>
      <c r="R43" s="488">
        <v>1</v>
      </c>
      <c r="S43" s="488">
        <v>1</v>
      </c>
      <c r="T43" s="488">
        <v>5202</v>
      </c>
      <c r="U43" s="488">
        <v>5202</v>
      </c>
      <c r="V43" s="488">
        <v>1</v>
      </c>
      <c r="W43" s="488">
        <v>1</v>
      </c>
      <c r="X43" s="488">
        <v>5202</v>
      </c>
      <c r="Y43" s="488">
        <v>5202</v>
      </c>
      <c r="Z43" s="488">
        <v>1</v>
      </c>
      <c r="AA43" s="488">
        <v>1</v>
      </c>
      <c r="AB43" s="730" t="s">
        <v>540</v>
      </c>
      <c r="AC43" s="731"/>
    </row>
    <row r="44" spans="1:29" s="120" customFormat="1" ht="33" customHeight="1" x14ac:dyDescent="0.25">
      <c r="A44" s="694"/>
      <c r="B44" s="713"/>
      <c r="C44" s="472" t="s">
        <v>25</v>
      </c>
      <c r="D44" s="489">
        <v>0</v>
      </c>
      <c r="E44" s="489">
        <v>4940</v>
      </c>
      <c r="F44" s="489">
        <v>0</v>
      </c>
      <c r="G44" s="489">
        <v>1</v>
      </c>
      <c r="H44" s="487">
        <v>5202</v>
      </c>
      <c r="I44" s="487">
        <v>5202</v>
      </c>
      <c r="J44" s="487">
        <v>1</v>
      </c>
      <c r="K44" s="487">
        <v>1</v>
      </c>
      <c r="L44" s="488"/>
      <c r="M44" s="488"/>
      <c r="N44" s="488"/>
      <c r="O44" s="488"/>
      <c r="P44" s="488"/>
      <c r="Q44" s="488"/>
      <c r="R44" s="488"/>
      <c r="S44" s="488"/>
      <c r="T44" s="488"/>
      <c r="U44" s="488"/>
      <c r="V44" s="488"/>
      <c r="W44" s="488"/>
      <c r="X44" s="488"/>
      <c r="Y44" s="488"/>
      <c r="Z44" s="488"/>
      <c r="AA44" s="488"/>
      <c r="AB44" s="732"/>
      <c r="AC44" s="733"/>
    </row>
    <row r="45" spans="1:29" s="120" customFormat="1" ht="24.75" customHeight="1" x14ac:dyDescent="0.25">
      <c r="A45" s="693" t="s">
        <v>541</v>
      </c>
      <c r="B45" s="712" t="s">
        <v>542</v>
      </c>
      <c r="C45" s="472" t="s">
        <v>24</v>
      </c>
      <c r="D45" s="489">
        <v>0</v>
      </c>
      <c r="E45" s="489">
        <v>4940</v>
      </c>
      <c r="F45" s="489">
        <v>0</v>
      </c>
      <c r="G45" s="489">
        <v>1</v>
      </c>
      <c r="H45" s="487">
        <v>5202</v>
      </c>
      <c r="I45" s="487">
        <v>5202</v>
      </c>
      <c r="J45" s="487">
        <v>1</v>
      </c>
      <c r="K45" s="487">
        <v>1</v>
      </c>
      <c r="L45" s="488">
        <v>5202</v>
      </c>
      <c r="M45" s="488">
        <v>5202</v>
      </c>
      <c r="N45" s="488">
        <v>1</v>
      </c>
      <c r="O45" s="488">
        <v>1</v>
      </c>
      <c r="P45" s="488">
        <v>5202</v>
      </c>
      <c r="Q45" s="488">
        <v>5202</v>
      </c>
      <c r="R45" s="488">
        <v>1</v>
      </c>
      <c r="S45" s="488">
        <v>1</v>
      </c>
      <c r="T45" s="488">
        <v>5202</v>
      </c>
      <c r="U45" s="488">
        <v>5202</v>
      </c>
      <c r="V45" s="488">
        <v>1</v>
      </c>
      <c r="W45" s="488">
        <v>1</v>
      </c>
      <c r="X45" s="488">
        <v>5202</v>
      </c>
      <c r="Y45" s="488">
        <v>5202</v>
      </c>
      <c r="Z45" s="488">
        <v>1</v>
      </c>
      <c r="AA45" s="488">
        <v>1</v>
      </c>
      <c r="AB45" s="720" t="s">
        <v>540</v>
      </c>
      <c r="AC45" s="721"/>
    </row>
    <row r="46" spans="1:29" s="120" customFormat="1" ht="35.25" customHeight="1" x14ac:dyDescent="0.25">
      <c r="A46" s="694"/>
      <c r="B46" s="713"/>
      <c r="C46" s="472" t="s">
        <v>25</v>
      </c>
      <c r="D46" s="489">
        <v>0</v>
      </c>
      <c r="E46" s="489">
        <v>4940</v>
      </c>
      <c r="F46" s="489">
        <v>0</v>
      </c>
      <c r="G46" s="489">
        <v>1</v>
      </c>
      <c r="H46" s="487">
        <v>5202</v>
      </c>
      <c r="I46" s="487">
        <v>5202</v>
      </c>
      <c r="J46" s="487">
        <v>1</v>
      </c>
      <c r="K46" s="487">
        <v>1</v>
      </c>
      <c r="L46" s="488"/>
      <c r="M46" s="488"/>
      <c r="N46" s="488"/>
      <c r="O46" s="488"/>
      <c r="P46" s="488"/>
      <c r="Q46" s="488"/>
      <c r="R46" s="488"/>
      <c r="S46" s="488"/>
      <c r="T46" s="488"/>
      <c r="U46" s="488"/>
      <c r="V46" s="488"/>
      <c r="W46" s="488"/>
      <c r="X46" s="488"/>
      <c r="Y46" s="488"/>
      <c r="Z46" s="488"/>
      <c r="AA46" s="488"/>
      <c r="AB46" s="722"/>
      <c r="AC46" s="723"/>
    </row>
    <row r="47" spans="1:29" s="120" customFormat="1" ht="45.75" customHeight="1" x14ac:dyDescent="0.25">
      <c r="A47" s="693" t="s">
        <v>94</v>
      </c>
      <c r="B47" s="728" t="s">
        <v>543</v>
      </c>
      <c r="C47" s="472" t="s">
        <v>24</v>
      </c>
      <c r="D47" s="489">
        <v>0</v>
      </c>
      <c r="E47" s="489">
        <v>0</v>
      </c>
      <c r="F47" s="489">
        <v>0</v>
      </c>
      <c r="G47" s="489">
        <v>0</v>
      </c>
      <c r="H47" s="487">
        <v>1825</v>
      </c>
      <c r="I47" s="487">
        <v>1825</v>
      </c>
      <c r="J47" s="487">
        <v>1</v>
      </c>
      <c r="K47" s="487">
        <v>1</v>
      </c>
      <c r="L47" s="488">
        <v>1825</v>
      </c>
      <c r="M47" s="488">
        <v>1825</v>
      </c>
      <c r="N47" s="488">
        <v>1</v>
      </c>
      <c r="O47" s="488">
        <v>1</v>
      </c>
      <c r="P47" s="488">
        <v>1825</v>
      </c>
      <c r="Q47" s="488">
        <v>1825</v>
      </c>
      <c r="R47" s="488">
        <v>1</v>
      </c>
      <c r="S47" s="488">
        <v>1</v>
      </c>
      <c r="T47" s="488">
        <v>1825</v>
      </c>
      <c r="U47" s="488">
        <v>1825</v>
      </c>
      <c r="V47" s="488">
        <v>1</v>
      </c>
      <c r="W47" s="488">
        <v>1</v>
      </c>
      <c r="X47" s="488">
        <v>1825</v>
      </c>
      <c r="Y47" s="488">
        <v>1825</v>
      </c>
      <c r="Z47" s="488">
        <v>1</v>
      </c>
      <c r="AA47" s="488">
        <v>1</v>
      </c>
      <c r="AB47" s="720" t="s">
        <v>544</v>
      </c>
      <c r="AC47" s="721"/>
    </row>
    <row r="48" spans="1:29" s="120" customFormat="1" ht="19.5" customHeight="1" x14ac:dyDescent="0.25">
      <c r="A48" s="694"/>
      <c r="B48" s="729"/>
      <c r="C48" s="472" t="s">
        <v>25</v>
      </c>
      <c r="D48" s="489">
        <v>0</v>
      </c>
      <c r="E48" s="489">
        <v>0</v>
      </c>
      <c r="F48" s="489">
        <v>0</v>
      </c>
      <c r="G48" s="489">
        <v>0</v>
      </c>
      <c r="H48" s="487">
        <v>1825</v>
      </c>
      <c r="I48" s="487">
        <v>1825</v>
      </c>
      <c r="J48" s="487">
        <v>1</v>
      </c>
      <c r="K48" s="487">
        <v>1</v>
      </c>
      <c r="L48" s="488"/>
      <c r="M48" s="488"/>
      <c r="N48" s="488"/>
      <c r="O48" s="488"/>
      <c r="P48" s="488"/>
      <c r="Q48" s="488"/>
      <c r="R48" s="488"/>
      <c r="S48" s="488"/>
      <c r="T48" s="488"/>
      <c r="U48" s="488"/>
      <c r="V48" s="488"/>
      <c r="W48" s="488"/>
      <c r="X48" s="488"/>
      <c r="Y48" s="488"/>
      <c r="Z48" s="488"/>
      <c r="AA48" s="488"/>
      <c r="AB48" s="722"/>
      <c r="AC48" s="723"/>
    </row>
    <row r="49" spans="1:29" s="120" customFormat="1" ht="24.75" customHeight="1" x14ac:dyDescent="0.25">
      <c r="A49" s="693" t="s">
        <v>545</v>
      </c>
      <c r="B49" s="728" t="s">
        <v>546</v>
      </c>
      <c r="C49" s="472" t="s">
        <v>24</v>
      </c>
      <c r="D49" s="489">
        <v>0</v>
      </c>
      <c r="E49" s="489">
        <v>0</v>
      </c>
      <c r="F49" s="489">
        <v>0</v>
      </c>
      <c r="G49" s="489">
        <v>0</v>
      </c>
      <c r="H49" s="487">
        <v>1825</v>
      </c>
      <c r="I49" s="487">
        <v>1825</v>
      </c>
      <c r="J49" s="487">
        <v>1</v>
      </c>
      <c r="K49" s="487">
        <v>1</v>
      </c>
      <c r="L49" s="488">
        <v>1825</v>
      </c>
      <c r="M49" s="488">
        <v>1825</v>
      </c>
      <c r="N49" s="488">
        <v>1</v>
      </c>
      <c r="O49" s="488">
        <v>1</v>
      </c>
      <c r="P49" s="488">
        <v>1825</v>
      </c>
      <c r="Q49" s="488">
        <v>1825</v>
      </c>
      <c r="R49" s="488">
        <v>1</v>
      </c>
      <c r="S49" s="488">
        <v>1</v>
      </c>
      <c r="T49" s="488">
        <v>1825</v>
      </c>
      <c r="U49" s="488">
        <v>1825</v>
      </c>
      <c r="V49" s="488">
        <v>1</v>
      </c>
      <c r="W49" s="488">
        <v>1</v>
      </c>
      <c r="X49" s="488">
        <v>1825</v>
      </c>
      <c r="Y49" s="488">
        <v>1825</v>
      </c>
      <c r="Z49" s="488">
        <v>1</v>
      </c>
      <c r="AA49" s="488">
        <v>1</v>
      </c>
      <c r="AB49" s="716" t="s">
        <v>544</v>
      </c>
      <c r="AC49" s="717"/>
    </row>
    <row r="50" spans="1:29" s="120" customFormat="1" ht="21.75" customHeight="1" x14ac:dyDescent="0.25">
      <c r="A50" s="694"/>
      <c r="B50" s="729"/>
      <c r="C50" s="472" t="s">
        <v>25</v>
      </c>
      <c r="D50" s="489">
        <v>0</v>
      </c>
      <c r="E50" s="489">
        <v>0</v>
      </c>
      <c r="F50" s="489">
        <v>0</v>
      </c>
      <c r="G50" s="489">
        <v>0</v>
      </c>
      <c r="H50" s="487">
        <v>1825</v>
      </c>
      <c r="I50" s="487">
        <v>1825</v>
      </c>
      <c r="J50" s="487">
        <v>1</v>
      </c>
      <c r="K50" s="487">
        <v>1</v>
      </c>
      <c r="L50" s="488"/>
      <c r="M50" s="488"/>
      <c r="N50" s="488"/>
      <c r="O50" s="488"/>
      <c r="P50" s="488"/>
      <c r="Q50" s="488"/>
      <c r="R50" s="488"/>
      <c r="S50" s="488"/>
      <c r="T50" s="488"/>
      <c r="U50" s="488"/>
      <c r="V50" s="488"/>
      <c r="W50" s="488"/>
      <c r="X50" s="488"/>
      <c r="Y50" s="488"/>
      <c r="Z50" s="488"/>
      <c r="AA50" s="488"/>
      <c r="AB50" s="718"/>
      <c r="AC50" s="719"/>
    </row>
    <row r="51" spans="1:29" s="120" customFormat="1" x14ac:dyDescent="0.25">
      <c r="A51" s="693" t="s">
        <v>112</v>
      </c>
      <c r="B51" s="712" t="s">
        <v>547</v>
      </c>
      <c r="C51" s="472"/>
      <c r="D51" s="489"/>
      <c r="E51" s="489"/>
      <c r="F51" s="489"/>
      <c r="G51" s="489"/>
      <c r="H51" s="487"/>
      <c r="I51" s="487"/>
      <c r="J51" s="487"/>
      <c r="K51" s="487"/>
      <c r="L51" s="488"/>
      <c r="M51" s="488"/>
      <c r="N51" s="488"/>
      <c r="O51" s="488"/>
      <c r="P51" s="488"/>
      <c r="Q51" s="488"/>
      <c r="R51" s="488"/>
      <c r="S51" s="488"/>
      <c r="T51" s="488"/>
      <c r="U51" s="488"/>
      <c r="V51" s="488"/>
      <c r="W51" s="488"/>
      <c r="X51" s="488"/>
      <c r="Y51" s="488"/>
      <c r="Z51" s="488"/>
      <c r="AA51" s="488"/>
      <c r="AB51" s="714"/>
      <c r="AC51" s="715"/>
    </row>
    <row r="52" spans="1:29" s="120" customFormat="1" x14ac:dyDescent="0.25">
      <c r="A52" s="694"/>
      <c r="B52" s="713"/>
      <c r="C52" s="472"/>
      <c r="D52" s="489"/>
      <c r="E52" s="489"/>
      <c r="F52" s="489"/>
      <c r="G52" s="489"/>
      <c r="H52" s="487"/>
      <c r="I52" s="487"/>
      <c r="J52" s="487"/>
      <c r="K52" s="487"/>
      <c r="L52" s="488"/>
      <c r="M52" s="488"/>
      <c r="N52" s="488"/>
      <c r="O52" s="488"/>
      <c r="P52" s="488"/>
      <c r="Q52" s="488"/>
      <c r="R52" s="488"/>
      <c r="S52" s="488"/>
      <c r="T52" s="488"/>
      <c r="U52" s="488"/>
      <c r="V52" s="488"/>
      <c r="W52" s="488"/>
      <c r="X52" s="488"/>
      <c r="Y52" s="488"/>
      <c r="Z52" s="488"/>
      <c r="AA52" s="488"/>
      <c r="AB52" s="714"/>
      <c r="AC52" s="715"/>
    </row>
    <row r="53" spans="1:29" s="120" customFormat="1" ht="58.5" customHeight="1" x14ac:dyDescent="0.25">
      <c r="A53" s="693" t="s">
        <v>548</v>
      </c>
      <c r="B53" s="712" t="s">
        <v>549</v>
      </c>
      <c r="C53" s="472" t="s">
        <v>24</v>
      </c>
      <c r="D53" s="489">
        <v>0</v>
      </c>
      <c r="E53" s="489">
        <v>0</v>
      </c>
      <c r="F53" s="489">
        <v>0</v>
      </c>
      <c r="G53" s="489">
        <v>0</v>
      </c>
      <c r="H53" s="487">
        <v>85000</v>
      </c>
      <c r="I53" s="487">
        <v>85000</v>
      </c>
      <c r="J53" s="487">
        <v>220</v>
      </c>
      <c r="K53" s="487">
        <v>220</v>
      </c>
      <c r="L53" s="488" t="s">
        <v>550</v>
      </c>
      <c r="M53" s="488" t="s">
        <v>550</v>
      </c>
      <c r="N53" s="488" t="s">
        <v>551</v>
      </c>
      <c r="O53" s="488" t="s">
        <v>551</v>
      </c>
      <c r="P53" s="488" t="s">
        <v>552</v>
      </c>
      <c r="Q53" s="488" t="s">
        <v>552</v>
      </c>
      <c r="R53" s="488" t="s">
        <v>551</v>
      </c>
      <c r="S53" s="488" t="s">
        <v>551</v>
      </c>
      <c r="T53" s="488" t="s">
        <v>552</v>
      </c>
      <c r="U53" s="488" t="s">
        <v>552</v>
      </c>
      <c r="V53" s="488" t="s">
        <v>551</v>
      </c>
      <c r="W53" s="488" t="s">
        <v>551</v>
      </c>
      <c r="X53" s="488" t="s">
        <v>552</v>
      </c>
      <c r="Y53" s="488" t="s">
        <v>552</v>
      </c>
      <c r="Z53" s="488" t="s">
        <v>551</v>
      </c>
      <c r="AA53" s="488" t="s">
        <v>551</v>
      </c>
      <c r="AB53" s="720" t="s">
        <v>553</v>
      </c>
      <c r="AC53" s="721"/>
    </row>
    <row r="54" spans="1:29" s="120" customFormat="1" ht="59.25" customHeight="1" x14ac:dyDescent="0.25">
      <c r="A54" s="694"/>
      <c r="B54" s="713"/>
      <c r="C54" s="472" t="s">
        <v>25</v>
      </c>
      <c r="D54" s="489">
        <v>0</v>
      </c>
      <c r="E54" s="489">
        <v>0</v>
      </c>
      <c r="F54" s="489">
        <v>0</v>
      </c>
      <c r="G54" s="489">
        <v>0</v>
      </c>
      <c r="H54" s="487">
        <v>661041</v>
      </c>
      <c r="I54" s="487">
        <v>661041</v>
      </c>
      <c r="J54" s="487">
        <v>489</v>
      </c>
      <c r="K54" s="487">
        <v>489</v>
      </c>
      <c r="L54" s="488"/>
      <c r="M54" s="488"/>
      <c r="N54" s="488"/>
      <c r="O54" s="488"/>
      <c r="P54" s="488"/>
      <c r="Q54" s="488"/>
      <c r="R54" s="488"/>
      <c r="S54" s="488"/>
      <c r="T54" s="488"/>
      <c r="U54" s="488"/>
      <c r="V54" s="488"/>
      <c r="W54" s="488"/>
      <c r="X54" s="488"/>
      <c r="Y54" s="488"/>
      <c r="Z54" s="488"/>
      <c r="AA54" s="488"/>
      <c r="AB54" s="722"/>
      <c r="AC54" s="723"/>
    </row>
    <row r="55" spans="1:29" s="120" customFormat="1" ht="41.25" customHeight="1" x14ac:dyDescent="0.25">
      <c r="A55" s="693" t="s">
        <v>554</v>
      </c>
      <c r="B55" s="712" t="s">
        <v>555</v>
      </c>
      <c r="C55" s="472" t="s">
        <v>24</v>
      </c>
      <c r="D55" s="489">
        <v>0</v>
      </c>
      <c r="E55" s="489">
        <v>0</v>
      </c>
      <c r="F55" s="489">
        <v>0</v>
      </c>
      <c r="G55" s="489">
        <v>0</v>
      </c>
      <c r="H55" s="487">
        <v>72000</v>
      </c>
      <c r="I55" s="487">
        <v>72000</v>
      </c>
      <c r="J55" s="487">
        <v>500</v>
      </c>
      <c r="K55" s="487">
        <v>500</v>
      </c>
      <c r="L55" s="488" t="s">
        <v>556</v>
      </c>
      <c r="M55" s="488" t="s">
        <v>556</v>
      </c>
      <c r="N55" s="488" t="s">
        <v>557</v>
      </c>
      <c r="O55" s="488" t="s">
        <v>557</v>
      </c>
      <c r="P55" s="488" t="s">
        <v>558</v>
      </c>
      <c r="Q55" s="488" t="s">
        <v>558</v>
      </c>
      <c r="R55" s="488" t="s">
        <v>557</v>
      </c>
      <c r="S55" s="488" t="s">
        <v>557</v>
      </c>
      <c r="T55" s="488" t="s">
        <v>559</v>
      </c>
      <c r="U55" s="488" t="s">
        <v>559</v>
      </c>
      <c r="V55" s="488" t="s">
        <v>557</v>
      </c>
      <c r="W55" s="488" t="s">
        <v>557</v>
      </c>
      <c r="X55" s="488" t="s">
        <v>560</v>
      </c>
      <c r="Y55" s="488" t="s">
        <v>560</v>
      </c>
      <c r="Z55" s="488" t="s">
        <v>557</v>
      </c>
      <c r="AA55" s="488" t="s">
        <v>557</v>
      </c>
      <c r="AB55" s="724" t="s">
        <v>561</v>
      </c>
      <c r="AC55" s="725"/>
    </row>
    <row r="56" spans="1:29" s="120" customFormat="1" ht="42" customHeight="1" x14ac:dyDescent="0.25">
      <c r="A56" s="694"/>
      <c r="B56" s="713"/>
      <c r="C56" s="472" t="s">
        <v>25</v>
      </c>
      <c r="D56" s="489">
        <v>0</v>
      </c>
      <c r="E56" s="489">
        <v>0</v>
      </c>
      <c r="F56" s="489">
        <v>0</v>
      </c>
      <c r="G56" s="489">
        <v>0</v>
      </c>
      <c r="H56" s="487">
        <v>40978</v>
      </c>
      <c r="I56" s="487">
        <v>40978</v>
      </c>
      <c r="J56" s="487">
        <v>1394</v>
      </c>
      <c r="K56" s="487">
        <v>1394</v>
      </c>
      <c r="L56" s="488"/>
      <c r="M56" s="488"/>
      <c r="N56" s="488"/>
      <c r="O56" s="488"/>
      <c r="P56" s="488"/>
      <c r="Q56" s="488"/>
      <c r="R56" s="488"/>
      <c r="S56" s="488"/>
      <c r="T56" s="488"/>
      <c r="U56" s="488"/>
      <c r="V56" s="488"/>
      <c r="W56" s="488"/>
      <c r="X56" s="488"/>
      <c r="Y56" s="488"/>
      <c r="Z56" s="488"/>
      <c r="AA56" s="488"/>
      <c r="AB56" s="726"/>
      <c r="AC56" s="727"/>
    </row>
    <row r="57" spans="1:29" s="120" customFormat="1" ht="24.75" customHeight="1" x14ac:dyDescent="0.25">
      <c r="A57" s="711" t="s">
        <v>257</v>
      </c>
      <c r="B57" s="712" t="s">
        <v>562</v>
      </c>
      <c r="C57" s="472" t="s">
        <v>24</v>
      </c>
      <c r="D57" s="489">
        <v>36</v>
      </c>
      <c r="E57" s="489">
        <v>36</v>
      </c>
      <c r="F57" s="489">
        <v>3</v>
      </c>
      <c r="G57" s="489">
        <v>3</v>
      </c>
      <c r="H57" s="487">
        <v>36</v>
      </c>
      <c r="I57" s="487">
        <v>36</v>
      </c>
      <c r="J57" s="487">
        <v>3</v>
      </c>
      <c r="K57" s="487">
        <v>3</v>
      </c>
      <c r="L57" s="488">
        <v>48</v>
      </c>
      <c r="M57" s="488">
        <v>48</v>
      </c>
      <c r="N57" s="488">
        <v>4</v>
      </c>
      <c r="O57" s="488">
        <v>4</v>
      </c>
      <c r="P57" s="488">
        <v>84</v>
      </c>
      <c r="Q57" s="488">
        <v>84</v>
      </c>
      <c r="R57" s="488">
        <v>7</v>
      </c>
      <c r="S57" s="488">
        <v>7</v>
      </c>
      <c r="T57" s="488">
        <v>120</v>
      </c>
      <c r="U57" s="488">
        <v>120</v>
      </c>
      <c r="V57" s="488">
        <v>10</v>
      </c>
      <c r="W57" s="488">
        <v>10</v>
      </c>
      <c r="X57" s="488">
        <v>120</v>
      </c>
      <c r="Y57" s="488">
        <v>120</v>
      </c>
      <c r="Z57" s="488">
        <v>10</v>
      </c>
      <c r="AA57" s="488">
        <v>10</v>
      </c>
      <c r="AB57" s="716" t="s">
        <v>563</v>
      </c>
      <c r="AC57" s="717"/>
    </row>
    <row r="58" spans="1:29" s="120" customFormat="1" ht="28.5" customHeight="1" x14ac:dyDescent="0.25">
      <c r="A58" s="711"/>
      <c r="B58" s="713"/>
      <c r="C58" s="472" t="s">
        <v>25</v>
      </c>
      <c r="D58" s="489">
        <v>36</v>
      </c>
      <c r="E58" s="489">
        <v>36</v>
      </c>
      <c r="F58" s="489">
        <v>3</v>
      </c>
      <c r="G58" s="489">
        <v>3</v>
      </c>
      <c r="H58" s="487">
        <v>36</v>
      </c>
      <c r="I58" s="487">
        <v>36</v>
      </c>
      <c r="J58" s="487">
        <v>3</v>
      </c>
      <c r="K58" s="487">
        <v>3</v>
      </c>
      <c r="L58" s="488"/>
      <c r="M58" s="488"/>
      <c r="N58" s="488"/>
      <c r="O58" s="488"/>
      <c r="P58" s="488"/>
      <c r="Q58" s="488"/>
      <c r="R58" s="488"/>
      <c r="S58" s="488"/>
      <c r="T58" s="488"/>
      <c r="U58" s="488"/>
      <c r="V58" s="488"/>
      <c r="W58" s="488"/>
      <c r="X58" s="488"/>
      <c r="Y58" s="488"/>
      <c r="Z58" s="488"/>
      <c r="AA58" s="488"/>
      <c r="AB58" s="718"/>
      <c r="AC58" s="719"/>
    </row>
    <row r="59" spans="1:29" s="120" customFormat="1" x14ac:dyDescent="0.25">
      <c r="A59" s="121"/>
      <c r="B59" s="121" t="s">
        <v>43</v>
      </c>
      <c r="C59" s="121"/>
      <c r="H59" s="45"/>
      <c r="I59" s="45"/>
      <c r="J59" s="45"/>
      <c r="K59" s="45"/>
    </row>
    <row r="60" spans="1:29" s="120" customFormat="1" ht="29.25" customHeight="1" x14ac:dyDescent="0.25">
      <c r="A60" s="124" t="s">
        <v>44</v>
      </c>
      <c r="B60" s="668" t="s">
        <v>45</v>
      </c>
      <c r="C60" s="668"/>
      <c r="D60" s="668"/>
      <c r="E60" s="668"/>
      <c r="F60" s="668"/>
      <c r="G60" s="668"/>
      <c r="H60" s="668"/>
      <c r="I60" s="668"/>
      <c r="J60" s="668"/>
      <c r="K60" s="668"/>
      <c r="L60" s="668"/>
      <c r="M60" s="668"/>
      <c r="N60" s="668"/>
      <c r="O60" s="668"/>
      <c r="P60" s="668"/>
      <c r="Q60" s="668"/>
      <c r="R60" s="668"/>
      <c r="S60" s="668"/>
    </row>
    <row r="61" spans="1:29" s="120" customFormat="1" ht="28.5" customHeight="1" x14ac:dyDescent="0.25">
      <c r="A61" s="124" t="s">
        <v>46</v>
      </c>
      <c r="B61" s="668" t="s">
        <v>47</v>
      </c>
      <c r="C61" s="668"/>
      <c r="D61" s="668"/>
      <c r="E61" s="668"/>
      <c r="F61" s="668"/>
      <c r="G61" s="668"/>
      <c r="H61" s="668"/>
      <c r="I61" s="668"/>
      <c r="J61" s="668"/>
      <c r="K61" s="668"/>
      <c r="L61" s="668"/>
      <c r="M61" s="668"/>
      <c r="N61" s="668"/>
      <c r="O61" s="668"/>
      <c r="P61" s="668"/>
      <c r="Q61" s="668"/>
      <c r="R61" s="668"/>
      <c r="S61" s="668"/>
    </row>
    <row r="62" spans="1:29" s="120" customFormat="1" ht="20.25" customHeight="1" x14ac:dyDescent="0.25">
      <c r="B62" s="668" t="s">
        <v>48</v>
      </c>
      <c r="C62" s="668"/>
      <c r="D62" s="668"/>
      <c r="E62" s="668"/>
      <c r="F62" s="668"/>
      <c r="G62" s="668"/>
      <c r="H62" s="668"/>
      <c r="I62" s="668"/>
      <c r="J62" s="668"/>
      <c r="K62" s="668"/>
      <c r="L62" s="668"/>
      <c r="M62" s="668"/>
      <c r="N62" s="668"/>
      <c r="O62" s="668"/>
      <c r="P62" s="668"/>
      <c r="Q62" s="668"/>
      <c r="R62" s="668"/>
      <c r="S62" s="668"/>
    </row>
    <row r="63" spans="1:29" s="120" customFormat="1" ht="19.5" customHeight="1" x14ac:dyDescent="0.25">
      <c r="B63" s="668" t="s">
        <v>49</v>
      </c>
      <c r="C63" s="668"/>
      <c r="D63" s="668"/>
      <c r="E63" s="668"/>
      <c r="F63" s="668"/>
      <c r="G63" s="668"/>
      <c r="H63" s="668"/>
      <c r="I63" s="668"/>
      <c r="J63" s="668"/>
      <c r="K63" s="668"/>
      <c r="L63" s="668"/>
      <c r="M63" s="668"/>
      <c r="N63" s="668"/>
      <c r="O63" s="668"/>
      <c r="P63" s="668"/>
      <c r="Q63" s="668"/>
      <c r="R63" s="668"/>
      <c r="S63" s="668"/>
    </row>
    <row r="64" spans="1:29" s="120" customFormat="1" ht="28.5" customHeight="1" x14ac:dyDescent="0.25">
      <c r="B64" s="668" t="s">
        <v>50</v>
      </c>
      <c r="C64" s="668"/>
      <c r="D64" s="668"/>
      <c r="E64" s="668"/>
      <c r="F64" s="668"/>
      <c r="G64" s="668"/>
      <c r="H64" s="668"/>
      <c r="I64" s="668"/>
      <c r="J64" s="668"/>
      <c r="K64" s="668"/>
      <c r="L64" s="668"/>
      <c r="M64" s="668"/>
      <c r="N64" s="668"/>
      <c r="O64" s="668"/>
      <c r="P64" s="668"/>
      <c r="Q64" s="668"/>
      <c r="R64" s="668"/>
      <c r="S64" s="668"/>
    </row>
    <row r="65" spans="2:19" s="120" customFormat="1" ht="29.25" customHeight="1" x14ac:dyDescent="0.25">
      <c r="B65" s="668" t="s">
        <v>51</v>
      </c>
      <c r="C65" s="668"/>
      <c r="D65" s="668"/>
      <c r="E65" s="668"/>
      <c r="F65" s="668"/>
      <c r="G65" s="668"/>
      <c r="H65" s="668"/>
      <c r="I65" s="668"/>
      <c r="J65" s="668"/>
      <c r="K65" s="668"/>
      <c r="L65" s="668"/>
      <c r="M65" s="668"/>
      <c r="N65" s="668"/>
      <c r="O65" s="668"/>
      <c r="P65" s="668"/>
      <c r="Q65" s="668"/>
      <c r="R65" s="668"/>
      <c r="S65" s="668"/>
    </row>
    <row r="66" spans="2:19" s="120" customFormat="1" ht="90" customHeight="1" x14ac:dyDescent="0.25">
      <c r="B66" s="668" t="s">
        <v>52</v>
      </c>
      <c r="C66" s="668"/>
      <c r="D66" s="668"/>
      <c r="E66" s="668"/>
      <c r="F66" s="668"/>
      <c r="G66" s="668"/>
      <c r="H66" s="668"/>
      <c r="I66" s="668"/>
      <c r="J66" s="668"/>
      <c r="K66" s="668"/>
      <c r="L66" s="668"/>
      <c r="M66" s="668"/>
      <c r="N66" s="668"/>
      <c r="O66" s="668"/>
      <c r="P66" s="668"/>
      <c r="Q66" s="668"/>
      <c r="R66" s="668"/>
      <c r="S66" s="668"/>
    </row>
  </sheetData>
  <mergeCells count="99">
    <mergeCell ref="A6:AC6"/>
    <mergeCell ref="V1:AC1"/>
    <mergeCell ref="A2:F2"/>
    <mergeCell ref="G2:S2"/>
    <mergeCell ref="L4:V4"/>
    <mergeCell ref="W4:AA4"/>
    <mergeCell ref="A8:AC8"/>
    <mergeCell ref="A9:A11"/>
    <mergeCell ref="B9:C11"/>
    <mergeCell ref="D9:G10"/>
    <mergeCell ref="H9:AA9"/>
    <mergeCell ref="AB9:AC11"/>
    <mergeCell ref="H10:K10"/>
    <mergeCell ref="L10:O10"/>
    <mergeCell ref="P10:S10"/>
    <mergeCell ref="T10:W10"/>
    <mergeCell ref="X10:AA10"/>
    <mergeCell ref="A12:A13"/>
    <mergeCell ref="B12:B13"/>
    <mergeCell ref="AB12:AC13"/>
    <mergeCell ref="A14:A15"/>
    <mergeCell ref="B14:B15"/>
    <mergeCell ref="AB14:AC15"/>
    <mergeCell ref="A16:A17"/>
    <mergeCell ref="B16:B17"/>
    <mergeCell ref="AB16:AC17"/>
    <mergeCell ref="A18:A19"/>
    <mergeCell ref="B18:B19"/>
    <mergeCell ref="AB18:AC19"/>
    <mergeCell ref="A20:A21"/>
    <mergeCell ref="B20:B21"/>
    <mergeCell ref="AB20:AC21"/>
    <mergeCell ref="A22:AC23"/>
    <mergeCell ref="A24:A26"/>
    <mergeCell ref="B24:C26"/>
    <mergeCell ref="D24:G25"/>
    <mergeCell ref="H24:AA24"/>
    <mergeCell ref="AB24:AC26"/>
    <mergeCell ref="H25:K25"/>
    <mergeCell ref="L25:O25"/>
    <mergeCell ref="P25:S25"/>
    <mergeCell ref="T25:W25"/>
    <mergeCell ref="X25:AA25"/>
    <mergeCell ref="A27:A28"/>
    <mergeCell ref="B27:B28"/>
    <mergeCell ref="AB27:AC28"/>
    <mergeCell ref="A29:A30"/>
    <mergeCell ref="B29:B30"/>
    <mergeCell ref="AB29:AC30"/>
    <mergeCell ref="A31:A32"/>
    <mergeCell ref="B31:B32"/>
    <mergeCell ref="AB31:AC32"/>
    <mergeCell ref="A33:A34"/>
    <mergeCell ref="B33:B34"/>
    <mergeCell ref="AB33:AC34"/>
    <mergeCell ref="A35:A36"/>
    <mergeCell ref="B35:B36"/>
    <mergeCell ref="AB35:AC36"/>
    <mergeCell ref="A37:A38"/>
    <mergeCell ref="B37:B38"/>
    <mergeCell ref="AB37:AC38"/>
    <mergeCell ref="A39:A40"/>
    <mergeCell ref="B39:B40"/>
    <mergeCell ref="AB39:AC40"/>
    <mergeCell ref="A41:A42"/>
    <mergeCell ref="B41:B42"/>
    <mergeCell ref="AB41:AC42"/>
    <mergeCell ref="A43:A44"/>
    <mergeCell ref="B43:B44"/>
    <mergeCell ref="AB43:AC44"/>
    <mergeCell ref="A45:A46"/>
    <mergeCell ref="B45:B46"/>
    <mergeCell ref="AB45:AC46"/>
    <mergeCell ref="A47:A48"/>
    <mergeCell ref="B47:B48"/>
    <mergeCell ref="AB47:AC48"/>
    <mergeCell ref="A49:A50"/>
    <mergeCell ref="B49:B50"/>
    <mergeCell ref="AB49:AC50"/>
    <mergeCell ref="AB51:AC51"/>
    <mergeCell ref="AB52:AC52"/>
    <mergeCell ref="AB57:AC58"/>
    <mergeCell ref="AB53:AC54"/>
    <mergeCell ref="AB55:AC56"/>
    <mergeCell ref="A53:A54"/>
    <mergeCell ref="B53:B54"/>
    <mergeCell ref="A55:A56"/>
    <mergeCell ref="B55:B56"/>
    <mergeCell ref="A51:A52"/>
    <mergeCell ref="B51:B52"/>
    <mergeCell ref="B63:S63"/>
    <mergeCell ref="B64:S64"/>
    <mergeCell ref="B65:S65"/>
    <mergeCell ref="B66:S66"/>
    <mergeCell ref="A57:A58"/>
    <mergeCell ref="B57:B58"/>
    <mergeCell ref="B60:S60"/>
    <mergeCell ref="B61:S61"/>
    <mergeCell ref="B62:S62"/>
  </mergeCells>
  <pageMargins left="0.7" right="0.7" top="0.75" bottom="0.75" header="0.3" footer="0.3"/>
  <pageSetup paperSize="9" scale="24"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
  <sheetViews>
    <sheetView view="pageBreakPreview" zoomScale="60" zoomScaleNormal="100" workbookViewId="0">
      <selection activeCell="O19" sqref="O19"/>
    </sheetView>
  </sheetViews>
  <sheetFormatPr defaultRowHeight="15" x14ac:dyDescent="0.25"/>
  <cols>
    <col min="2" max="2" width="13" customWidth="1"/>
  </cols>
  <sheetData>
    <row r="1" spans="1:28" s="123" customFormat="1" ht="30" customHeight="1" x14ac:dyDescent="0.3">
      <c r="A1" s="698" t="s">
        <v>1</v>
      </c>
      <c r="B1" s="698"/>
      <c r="C1" s="698"/>
      <c r="D1" s="698"/>
      <c r="E1" s="698"/>
      <c r="F1" s="786" t="s">
        <v>330</v>
      </c>
      <c r="G1" s="786"/>
      <c r="H1" s="786"/>
      <c r="I1" s="786"/>
      <c r="J1" s="786"/>
      <c r="K1" s="786"/>
      <c r="L1" s="786"/>
      <c r="M1" s="786"/>
      <c r="N1" s="786"/>
      <c r="O1" s="786"/>
      <c r="P1" s="786"/>
      <c r="Q1" s="786"/>
      <c r="R1" s="786"/>
    </row>
    <row r="2" spans="1:28" s="120" customFormat="1" ht="23.25" x14ac:dyDescent="0.25">
      <c r="A2" s="787" t="s">
        <v>86</v>
      </c>
      <c r="B2" s="787"/>
      <c r="C2" s="787"/>
      <c r="D2" s="787"/>
      <c r="E2" s="787"/>
      <c r="F2" s="787"/>
      <c r="G2" s="787"/>
      <c r="H2" s="787"/>
      <c r="I2" s="787"/>
      <c r="J2" s="787"/>
      <c r="K2" s="787"/>
      <c r="L2" s="787"/>
      <c r="M2" s="787"/>
      <c r="N2" s="787"/>
      <c r="O2" s="787"/>
      <c r="P2" s="787"/>
      <c r="Q2" s="787"/>
      <c r="R2" s="787"/>
      <c r="S2" s="787"/>
      <c r="T2" s="787"/>
      <c r="U2" s="787"/>
      <c r="V2" s="787"/>
      <c r="W2" s="787"/>
      <c r="X2" s="787"/>
      <c r="Y2" s="787"/>
      <c r="Z2" s="787"/>
    </row>
    <row r="3" spans="1:28" s="120" customFormat="1" ht="15.75" thickBot="1" x14ac:dyDescent="0.3">
      <c r="A3" s="788" t="s">
        <v>6</v>
      </c>
      <c r="B3" s="791" t="s">
        <v>331</v>
      </c>
      <c r="C3" s="794" t="s">
        <v>332</v>
      </c>
      <c r="D3" s="795"/>
      <c r="E3" s="795"/>
      <c r="F3" s="796"/>
      <c r="G3" s="762" t="s">
        <v>9</v>
      </c>
      <c r="H3" s="762"/>
      <c r="I3" s="762"/>
      <c r="J3" s="762"/>
      <c r="K3" s="788"/>
      <c r="L3" s="788"/>
      <c r="M3" s="788"/>
      <c r="N3" s="788"/>
      <c r="O3" s="788"/>
      <c r="P3" s="788"/>
      <c r="Q3" s="788"/>
      <c r="R3" s="788"/>
      <c r="S3" s="788"/>
      <c r="T3" s="788"/>
      <c r="U3" s="788"/>
      <c r="V3" s="788"/>
      <c r="W3" s="762"/>
      <c r="X3" s="762"/>
      <c r="Y3" s="762"/>
      <c r="Z3" s="762"/>
      <c r="AA3" s="673" t="s">
        <v>88</v>
      </c>
      <c r="AB3" s="673" t="s">
        <v>89</v>
      </c>
    </row>
    <row r="4" spans="1:28" s="120" customFormat="1" ht="28.5" customHeight="1" x14ac:dyDescent="0.25">
      <c r="A4" s="789"/>
      <c r="B4" s="792"/>
      <c r="C4" s="797"/>
      <c r="D4" s="798"/>
      <c r="E4" s="798"/>
      <c r="F4" s="799"/>
      <c r="G4" s="762" t="s">
        <v>333</v>
      </c>
      <c r="H4" s="762"/>
      <c r="I4" s="762"/>
      <c r="J4" s="763"/>
      <c r="K4" s="764" t="s">
        <v>334</v>
      </c>
      <c r="L4" s="765"/>
      <c r="M4" s="765"/>
      <c r="N4" s="766"/>
      <c r="O4" s="764" t="s">
        <v>335</v>
      </c>
      <c r="P4" s="765"/>
      <c r="Q4" s="765"/>
      <c r="R4" s="766"/>
      <c r="S4" s="764" t="s">
        <v>336</v>
      </c>
      <c r="T4" s="765"/>
      <c r="U4" s="765"/>
      <c r="V4" s="766"/>
      <c r="W4" s="785" t="s">
        <v>15</v>
      </c>
      <c r="X4" s="762"/>
      <c r="Y4" s="762"/>
      <c r="Z4" s="762"/>
      <c r="AA4" s="673"/>
      <c r="AB4" s="673"/>
    </row>
    <row r="5" spans="1:28" s="120" customFormat="1" ht="56.25" x14ac:dyDescent="0.25">
      <c r="A5" s="790"/>
      <c r="B5" s="793"/>
      <c r="C5" s="307" t="s">
        <v>16</v>
      </c>
      <c r="D5" s="307" t="s">
        <v>17</v>
      </c>
      <c r="E5" s="307" t="s">
        <v>337</v>
      </c>
      <c r="F5" s="307" t="s">
        <v>338</v>
      </c>
      <c r="G5" s="307" t="s">
        <v>16</v>
      </c>
      <c r="H5" s="307" t="s">
        <v>17</v>
      </c>
      <c r="I5" s="307" t="s">
        <v>20</v>
      </c>
      <c r="J5" s="308" t="s">
        <v>21</v>
      </c>
      <c r="K5" s="309" t="s">
        <v>16</v>
      </c>
      <c r="L5" s="307" t="s">
        <v>17</v>
      </c>
      <c r="M5" s="307" t="s">
        <v>20</v>
      </c>
      <c r="N5" s="310" t="s">
        <v>21</v>
      </c>
      <c r="O5" s="309" t="s">
        <v>16</v>
      </c>
      <c r="P5" s="307" t="s">
        <v>17</v>
      </c>
      <c r="Q5" s="307" t="s">
        <v>20</v>
      </c>
      <c r="R5" s="310" t="s">
        <v>21</v>
      </c>
      <c r="S5" s="309" t="s">
        <v>16</v>
      </c>
      <c r="T5" s="307" t="s">
        <v>17</v>
      </c>
      <c r="U5" s="307" t="s">
        <v>20</v>
      </c>
      <c r="V5" s="310" t="s">
        <v>21</v>
      </c>
      <c r="W5" s="311" t="s">
        <v>16</v>
      </c>
      <c r="X5" s="307" t="s">
        <v>17</v>
      </c>
      <c r="Y5" s="307" t="s">
        <v>20</v>
      </c>
      <c r="Z5" s="307" t="s">
        <v>21</v>
      </c>
      <c r="AA5" s="673"/>
      <c r="AB5" s="673"/>
    </row>
    <row r="6" spans="1:28" s="326" customFormat="1" ht="63.75" x14ac:dyDescent="0.25">
      <c r="A6" s="94">
        <v>1</v>
      </c>
      <c r="B6" s="9" t="s">
        <v>339</v>
      </c>
      <c r="C6" s="312">
        <v>950000</v>
      </c>
      <c r="D6" s="312">
        <v>950000</v>
      </c>
      <c r="E6" s="313">
        <v>172</v>
      </c>
      <c r="F6" s="313">
        <v>660</v>
      </c>
      <c r="G6" s="314">
        <v>1951179</v>
      </c>
      <c r="H6" s="314">
        <v>1951179</v>
      </c>
      <c r="I6" s="314">
        <v>624</v>
      </c>
      <c r="J6" s="315">
        <v>2300</v>
      </c>
      <c r="K6" s="316">
        <v>2250500</v>
      </c>
      <c r="L6" s="312">
        <v>2250500</v>
      </c>
      <c r="M6" s="312">
        <v>650</v>
      </c>
      <c r="N6" s="317">
        <v>2600</v>
      </c>
      <c r="O6" s="318">
        <v>44151006</v>
      </c>
      <c r="P6" s="313">
        <v>44151006</v>
      </c>
      <c r="Q6" s="313">
        <v>1051</v>
      </c>
      <c r="R6" s="319">
        <v>4786</v>
      </c>
      <c r="S6" s="320">
        <v>60904607</v>
      </c>
      <c r="T6" s="321">
        <v>60904607</v>
      </c>
      <c r="U6" s="321">
        <v>1163</v>
      </c>
      <c r="V6" s="322">
        <v>4958</v>
      </c>
      <c r="W6" s="323">
        <v>3400000</v>
      </c>
      <c r="X6" s="313">
        <v>3400000</v>
      </c>
      <c r="Y6" s="313">
        <v>720</v>
      </c>
      <c r="Z6" s="313">
        <v>2880</v>
      </c>
      <c r="AA6" s="324">
        <f>C6/W6</f>
        <v>0.27941176470588236</v>
      </c>
      <c r="AB6" s="325">
        <f>W6/X6</f>
        <v>1</v>
      </c>
    </row>
    <row r="7" spans="1:28" s="342" customFormat="1" x14ac:dyDescent="0.25">
      <c r="A7" s="327"/>
      <c r="B7" s="328" t="s">
        <v>24</v>
      </c>
      <c r="C7" s="329">
        <v>950000</v>
      </c>
      <c r="D7" s="329">
        <v>950000</v>
      </c>
      <c r="E7" s="330">
        <v>172</v>
      </c>
      <c r="F7" s="330">
        <v>660</v>
      </c>
      <c r="G7" s="331">
        <v>1951179</v>
      </c>
      <c r="H7" s="331">
        <v>1951179</v>
      </c>
      <c r="I7" s="331">
        <v>624</v>
      </c>
      <c r="J7" s="332">
        <v>2300</v>
      </c>
      <c r="K7" s="333">
        <v>2250500</v>
      </c>
      <c r="L7" s="329">
        <v>2250500</v>
      </c>
      <c r="M7" s="329">
        <v>650</v>
      </c>
      <c r="N7" s="334">
        <v>2600</v>
      </c>
      <c r="O7" s="335">
        <v>2600000</v>
      </c>
      <c r="P7" s="330">
        <v>2600000</v>
      </c>
      <c r="Q7" s="330">
        <v>680</v>
      </c>
      <c r="R7" s="336">
        <v>2720</v>
      </c>
      <c r="S7" s="337">
        <v>3100000</v>
      </c>
      <c r="T7" s="331">
        <v>3100000</v>
      </c>
      <c r="U7" s="331">
        <v>700</v>
      </c>
      <c r="V7" s="338">
        <v>2800</v>
      </c>
      <c r="W7" s="339">
        <v>3400000</v>
      </c>
      <c r="X7" s="330">
        <v>3400000</v>
      </c>
      <c r="Y7" s="330">
        <v>720</v>
      </c>
      <c r="Z7" s="330">
        <v>2880</v>
      </c>
      <c r="AA7" s="340">
        <f>C7/W7</f>
        <v>0.27941176470588236</v>
      </c>
      <c r="AB7" s="341">
        <f>W7/X7</f>
        <v>1</v>
      </c>
    </row>
    <row r="8" spans="1:28" s="326" customFormat="1" ht="76.5" x14ac:dyDescent="0.25">
      <c r="A8" s="94">
        <v>2</v>
      </c>
      <c r="B8" s="94" t="s">
        <v>340</v>
      </c>
      <c r="C8" s="313">
        <v>0</v>
      </c>
      <c r="D8" s="313">
        <v>0</v>
      </c>
      <c r="E8" s="313">
        <v>0</v>
      </c>
      <c r="F8" s="313">
        <v>0</v>
      </c>
      <c r="G8" s="314">
        <v>7488</v>
      </c>
      <c r="H8" s="314">
        <v>7488</v>
      </c>
      <c r="I8" s="314">
        <v>624</v>
      </c>
      <c r="J8" s="315">
        <v>2300</v>
      </c>
      <c r="K8" s="316">
        <v>7800</v>
      </c>
      <c r="L8" s="312">
        <v>7800</v>
      </c>
      <c r="M8" s="312">
        <v>650</v>
      </c>
      <c r="N8" s="317">
        <v>2600</v>
      </c>
      <c r="O8" s="318">
        <v>8408</v>
      </c>
      <c r="P8" s="313">
        <v>8408</v>
      </c>
      <c r="Q8" s="313">
        <v>1051</v>
      </c>
      <c r="R8" s="319">
        <v>4786</v>
      </c>
      <c r="S8" s="320">
        <v>12793</v>
      </c>
      <c r="T8" s="314">
        <v>12793</v>
      </c>
      <c r="U8" s="314">
        <v>1163</v>
      </c>
      <c r="V8" s="322">
        <v>4958</v>
      </c>
      <c r="W8" s="323">
        <v>8640</v>
      </c>
      <c r="X8" s="313">
        <v>8640</v>
      </c>
      <c r="Y8" s="313">
        <v>720</v>
      </c>
      <c r="Z8" s="313">
        <v>2880</v>
      </c>
      <c r="AA8" s="324">
        <f>C8/W8</f>
        <v>0</v>
      </c>
      <c r="AB8" s="325">
        <f>W8/X8</f>
        <v>1</v>
      </c>
    </row>
    <row r="9" spans="1:28" s="342" customFormat="1" ht="15.75" thickBot="1" x14ac:dyDescent="0.3">
      <c r="A9" s="343"/>
      <c r="B9" s="343" t="s">
        <v>24</v>
      </c>
      <c r="C9" s="330">
        <v>0</v>
      </c>
      <c r="D9" s="330">
        <v>0</v>
      </c>
      <c r="E9" s="330">
        <v>0</v>
      </c>
      <c r="F9" s="330">
        <v>0</v>
      </c>
      <c r="G9" s="331">
        <v>7488</v>
      </c>
      <c r="H9" s="331">
        <v>7488</v>
      </c>
      <c r="I9" s="331">
        <v>624</v>
      </c>
      <c r="J9" s="332">
        <v>2300</v>
      </c>
      <c r="K9" s="344">
        <v>7800</v>
      </c>
      <c r="L9" s="345">
        <v>7800</v>
      </c>
      <c r="M9" s="345">
        <v>650</v>
      </c>
      <c r="N9" s="346">
        <v>2600</v>
      </c>
      <c r="O9" s="347">
        <v>8160</v>
      </c>
      <c r="P9" s="348">
        <v>8160</v>
      </c>
      <c r="Q9" s="348">
        <v>680</v>
      </c>
      <c r="R9" s="349">
        <v>2720</v>
      </c>
      <c r="S9" s="344">
        <v>8400</v>
      </c>
      <c r="T9" s="345">
        <v>8400</v>
      </c>
      <c r="U9" s="345">
        <v>700</v>
      </c>
      <c r="V9" s="346">
        <v>2800</v>
      </c>
      <c r="W9" s="339">
        <v>8640</v>
      </c>
      <c r="X9" s="330">
        <v>8640</v>
      </c>
      <c r="Y9" s="330">
        <v>720</v>
      </c>
      <c r="Z9" s="330">
        <v>2880</v>
      </c>
      <c r="AA9" s="340">
        <f>C9/W9</f>
        <v>0</v>
      </c>
      <c r="AB9" s="341">
        <f>W9/X9</f>
        <v>1</v>
      </c>
    </row>
    <row r="10" spans="1:28" s="120" customFormat="1" x14ac:dyDescent="0.25"/>
    <row r="11" spans="1:28" s="120" customFormat="1" ht="23.25" x14ac:dyDescent="0.35">
      <c r="A11" s="772" t="s">
        <v>80</v>
      </c>
      <c r="B11" s="772"/>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row>
    <row r="12" spans="1:28" s="120" customFormat="1" ht="15.75" thickBot="1" x14ac:dyDescent="0.3">
      <c r="A12" s="773" t="s">
        <v>6</v>
      </c>
      <c r="B12" s="776" t="s">
        <v>31</v>
      </c>
      <c r="C12" s="779" t="s">
        <v>341</v>
      </c>
      <c r="D12" s="780"/>
      <c r="E12" s="780"/>
      <c r="F12" s="781"/>
      <c r="G12" s="779" t="s">
        <v>33</v>
      </c>
      <c r="H12" s="780"/>
      <c r="I12" s="780"/>
      <c r="J12" s="780"/>
      <c r="K12" s="780"/>
      <c r="L12" s="780"/>
      <c r="M12" s="780"/>
      <c r="N12" s="780"/>
      <c r="O12" s="780"/>
      <c r="P12" s="780"/>
      <c r="Q12" s="780"/>
      <c r="R12" s="780"/>
      <c r="S12" s="780"/>
      <c r="T12" s="780"/>
      <c r="U12" s="780"/>
      <c r="V12" s="780"/>
      <c r="W12" s="780"/>
      <c r="X12" s="780"/>
      <c r="Y12" s="780"/>
      <c r="Z12" s="781"/>
      <c r="AA12" s="673" t="s">
        <v>96</v>
      </c>
      <c r="AB12" s="673" t="s">
        <v>97</v>
      </c>
    </row>
    <row r="13" spans="1:28" s="120" customFormat="1" ht="35.25" customHeight="1" x14ac:dyDescent="0.25">
      <c r="A13" s="774"/>
      <c r="B13" s="777"/>
      <c r="C13" s="782"/>
      <c r="D13" s="783"/>
      <c r="E13" s="783"/>
      <c r="F13" s="784"/>
      <c r="G13" s="762" t="s">
        <v>333</v>
      </c>
      <c r="H13" s="762"/>
      <c r="I13" s="762"/>
      <c r="J13" s="763"/>
      <c r="K13" s="764" t="s">
        <v>334</v>
      </c>
      <c r="L13" s="765"/>
      <c r="M13" s="765"/>
      <c r="N13" s="766"/>
      <c r="O13" s="764" t="s">
        <v>342</v>
      </c>
      <c r="P13" s="765"/>
      <c r="Q13" s="765"/>
      <c r="R13" s="766"/>
      <c r="S13" s="767" t="s">
        <v>336</v>
      </c>
      <c r="T13" s="768"/>
      <c r="U13" s="768"/>
      <c r="V13" s="769"/>
      <c r="W13" s="770" t="s">
        <v>15</v>
      </c>
      <c r="X13" s="771"/>
      <c r="Y13" s="771"/>
      <c r="Z13" s="771"/>
      <c r="AA13" s="673" t="s">
        <v>96</v>
      </c>
      <c r="AB13" s="673" t="s">
        <v>97</v>
      </c>
    </row>
    <row r="14" spans="1:28" s="120" customFormat="1" ht="67.5" x14ac:dyDescent="0.25">
      <c r="A14" s="775"/>
      <c r="B14" s="778"/>
      <c r="C14" s="307" t="s">
        <v>343</v>
      </c>
      <c r="D14" s="307" t="s">
        <v>35</v>
      </c>
      <c r="E14" s="307" t="s">
        <v>36</v>
      </c>
      <c r="F14" s="307" t="s">
        <v>338</v>
      </c>
      <c r="G14" s="307" t="s">
        <v>37</v>
      </c>
      <c r="H14" s="307" t="s">
        <v>35</v>
      </c>
      <c r="I14" s="307" t="s">
        <v>36</v>
      </c>
      <c r="J14" s="308" t="s">
        <v>21</v>
      </c>
      <c r="K14" s="309" t="s">
        <v>37</v>
      </c>
      <c r="L14" s="307" t="s">
        <v>35</v>
      </c>
      <c r="M14" s="307" t="s">
        <v>36</v>
      </c>
      <c r="N14" s="310" t="s">
        <v>21</v>
      </c>
      <c r="O14" s="309" t="s">
        <v>37</v>
      </c>
      <c r="P14" s="307" t="s">
        <v>35</v>
      </c>
      <c r="Q14" s="307" t="s">
        <v>36</v>
      </c>
      <c r="R14" s="310" t="s">
        <v>21</v>
      </c>
      <c r="S14" s="309" t="s">
        <v>37</v>
      </c>
      <c r="T14" s="307" t="s">
        <v>35</v>
      </c>
      <c r="U14" s="307" t="s">
        <v>36</v>
      </c>
      <c r="V14" s="310" t="s">
        <v>21</v>
      </c>
      <c r="W14" s="311" t="s">
        <v>37</v>
      </c>
      <c r="X14" s="307" t="s">
        <v>35</v>
      </c>
      <c r="Y14" s="307" t="s">
        <v>36</v>
      </c>
      <c r="Z14" s="307" t="s">
        <v>21</v>
      </c>
      <c r="AA14" s="673" t="s">
        <v>96</v>
      </c>
      <c r="AB14" s="673" t="s">
        <v>97</v>
      </c>
    </row>
    <row r="15" spans="1:28" s="120" customFormat="1" ht="25.5" x14ac:dyDescent="0.25">
      <c r="A15" s="23"/>
      <c r="B15" s="350" t="s">
        <v>344</v>
      </c>
      <c r="C15" s="351"/>
      <c r="D15" s="351"/>
      <c r="E15" s="352"/>
      <c r="F15" s="352"/>
      <c r="G15" s="352"/>
      <c r="H15" s="352"/>
      <c r="I15" s="352"/>
      <c r="J15" s="353"/>
      <c r="K15" s="354"/>
      <c r="L15" s="352"/>
      <c r="M15" s="352"/>
      <c r="N15" s="355"/>
      <c r="O15" s="354"/>
      <c r="P15" s="352"/>
      <c r="Q15" s="352"/>
      <c r="R15" s="355"/>
      <c r="S15" s="354"/>
      <c r="T15" s="352"/>
      <c r="U15" s="352"/>
      <c r="V15" s="355"/>
      <c r="W15" s="356"/>
      <c r="X15" s="352"/>
      <c r="Y15" s="352"/>
      <c r="Z15" s="352"/>
      <c r="AA15" s="357"/>
      <c r="AB15" s="357"/>
    </row>
    <row r="16" spans="1:28" s="326" customFormat="1" ht="51" x14ac:dyDescent="0.25">
      <c r="A16" s="9"/>
      <c r="B16" s="9" t="s">
        <v>345</v>
      </c>
      <c r="C16" s="358">
        <v>1583650</v>
      </c>
      <c r="D16" s="358">
        <v>1583650</v>
      </c>
      <c r="E16" s="98">
        <v>172</v>
      </c>
      <c r="F16" s="98">
        <v>660</v>
      </c>
      <c r="G16" s="96">
        <v>3265097.889</v>
      </c>
      <c r="H16" s="96">
        <v>3265097.889</v>
      </c>
      <c r="I16" s="96">
        <v>1560</v>
      </c>
      <c r="J16" s="359">
        <v>5750</v>
      </c>
      <c r="K16" s="360">
        <v>3764586.1</v>
      </c>
      <c r="L16" s="361">
        <v>3764586.1</v>
      </c>
      <c r="M16" s="361">
        <v>1625</v>
      </c>
      <c r="N16" s="362">
        <v>6500</v>
      </c>
      <c r="O16" s="363">
        <v>4446541</v>
      </c>
      <c r="P16" s="98">
        <v>4446541</v>
      </c>
      <c r="Q16" s="98">
        <v>1759</v>
      </c>
      <c r="R16" s="364">
        <v>6228</v>
      </c>
      <c r="S16" s="365">
        <v>5130213</v>
      </c>
      <c r="T16" s="96">
        <v>5130213</v>
      </c>
      <c r="U16" s="96">
        <v>1988</v>
      </c>
      <c r="V16" s="366">
        <v>6664</v>
      </c>
      <c r="W16" s="367">
        <v>5682202.8799999999</v>
      </c>
      <c r="X16" s="98">
        <v>5682202.8799999999</v>
      </c>
      <c r="Y16" s="98">
        <v>1800</v>
      </c>
      <c r="Z16" s="98">
        <v>7200</v>
      </c>
      <c r="AA16" s="325">
        <f>C16/W16</f>
        <v>0.27870352985354863</v>
      </c>
      <c r="AB16" s="325">
        <f>W16/X16</f>
        <v>1</v>
      </c>
    </row>
    <row r="17" spans="1:28" s="342" customFormat="1" ht="15.75" thickBot="1" x14ac:dyDescent="0.3">
      <c r="A17" s="368"/>
      <c r="B17" s="368" t="s">
        <v>24</v>
      </c>
      <c r="C17" s="369">
        <v>1583650</v>
      </c>
      <c r="D17" s="369">
        <v>1583650</v>
      </c>
      <c r="E17" s="370">
        <v>172</v>
      </c>
      <c r="F17" s="370">
        <v>660</v>
      </c>
      <c r="G17" s="371">
        <v>3265097.889</v>
      </c>
      <c r="H17" s="371">
        <v>3265097.889</v>
      </c>
      <c r="I17" s="371">
        <v>1560</v>
      </c>
      <c r="J17" s="372">
        <v>5750</v>
      </c>
      <c r="K17" s="373">
        <v>3764586.1</v>
      </c>
      <c r="L17" s="374">
        <v>3764586.1</v>
      </c>
      <c r="M17" s="374">
        <v>1625</v>
      </c>
      <c r="N17" s="375">
        <v>6500</v>
      </c>
      <c r="O17" s="376">
        <v>4347802.72</v>
      </c>
      <c r="P17" s="377">
        <v>4347802.72</v>
      </c>
      <c r="Q17" s="377">
        <v>1700</v>
      </c>
      <c r="R17" s="378">
        <v>6800</v>
      </c>
      <c r="S17" s="376">
        <v>5181702.8</v>
      </c>
      <c r="T17" s="377">
        <v>5181702.8</v>
      </c>
      <c r="U17" s="377">
        <v>1750</v>
      </c>
      <c r="V17" s="378">
        <v>7000</v>
      </c>
      <c r="W17" s="379">
        <v>5682202.8799999999</v>
      </c>
      <c r="X17" s="370">
        <v>5682202.8799999999</v>
      </c>
      <c r="Y17" s="370">
        <v>1800</v>
      </c>
      <c r="Z17" s="370">
        <v>7200</v>
      </c>
      <c r="AA17" s="341">
        <f>C17/W17</f>
        <v>0.27870352985354863</v>
      </c>
      <c r="AB17" s="341">
        <f>W17/X17</f>
        <v>1</v>
      </c>
    </row>
    <row r="18" spans="1:28" s="120" customFormat="1" x14ac:dyDescent="0.25"/>
    <row r="19" spans="1:28" s="120" customFormat="1" x14ac:dyDescent="0.25">
      <c r="A19" s="121"/>
      <c r="B19" s="121" t="s">
        <v>43</v>
      </c>
    </row>
    <row r="20" spans="1:28" s="120" customFormat="1" x14ac:dyDescent="0.25"/>
    <row r="21" spans="1:28" s="120" customFormat="1" x14ac:dyDescent="0.25">
      <c r="A21" s="124" t="s">
        <v>44</v>
      </c>
      <c r="B21" s="668" t="s">
        <v>45</v>
      </c>
      <c r="C21" s="668"/>
      <c r="D21" s="668"/>
      <c r="E21" s="668"/>
      <c r="F21" s="668"/>
      <c r="G21" s="668"/>
      <c r="H21" s="668"/>
      <c r="I21" s="668"/>
      <c r="J21" s="668"/>
      <c r="K21" s="668"/>
      <c r="L21" s="668"/>
      <c r="M21" s="668"/>
      <c r="N21" s="668"/>
      <c r="O21" s="668"/>
      <c r="P21" s="668"/>
      <c r="Q21" s="668"/>
      <c r="R21" s="668"/>
    </row>
    <row r="22" spans="1:28" s="120" customFormat="1" x14ac:dyDescent="0.25">
      <c r="A22" s="124" t="s">
        <v>46</v>
      </c>
      <c r="B22" s="668" t="s">
        <v>47</v>
      </c>
      <c r="C22" s="668"/>
      <c r="D22" s="668"/>
      <c r="E22" s="668"/>
      <c r="F22" s="668"/>
      <c r="G22" s="668"/>
      <c r="H22" s="668"/>
      <c r="I22" s="668"/>
      <c r="J22" s="668"/>
      <c r="K22" s="668"/>
      <c r="L22" s="668"/>
      <c r="M22" s="668"/>
      <c r="N22" s="668"/>
      <c r="O22" s="668"/>
      <c r="P22" s="668"/>
      <c r="Q22" s="668"/>
      <c r="R22" s="668"/>
    </row>
    <row r="23" spans="1:28" s="120" customFormat="1" x14ac:dyDescent="0.25">
      <c r="B23" s="668" t="s">
        <v>99</v>
      </c>
      <c r="C23" s="668"/>
      <c r="D23" s="668"/>
      <c r="E23" s="668"/>
      <c r="F23" s="668"/>
      <c r="G23" s="668"/>
      <c r="H23" s="668"/>
      <c r="I23" s="668"/>
      <c r="J23" s="668"/>
      <c r="K23" s="668"/>
      <c r="L23" s="668"/>
      <c r="M23" s="668"/>
      <c r="N23" s="668"/>
      <c r="O23" s="668"/>
      <c r="P23" s="668"/>
      <c r="Q23" s="668"/>
      <c r="R23" s="668"/>
    </row>
    <row r="24" spans="1:28" s="120" customFormat="1" x14ac:dyDescent="0.25">
      <c r="B24" s="668" t="s">
        <v>100</v>
      </c>
      <c r="C24" s="668"/>
      <c r="D24" s="668"/>
      <c r="E24" s="668"/>
      <c r="F24" s="668"/>
      <c r="G24" s="668"/>
      <c r="H24" s="668"/>
      <c r="I24" s="668"/>
      <c r="J24" s="668"/>
      <c r="K24" s="668"/>
      <c r="L24" s="668"/>
      <c r="M24" s="668"/>
      <c r="N24" s="668"/>
      <c r="O24" s="668"/>
      <c r="P24" s="668"/>
      <c r="Q24" s="668"/>
      <c r="R24" s="668"/>
    </row>
    <row r="25" spans="1:28" s="120" customFormat="1" x14ac:dyDescent="0.25">
      <c r="B25" s="668" t="s">
        <v>101</v>
      </c>
      <c r="C25" s="668"/>
      <c r="D25" s="668"/>
      <c r="E25" s="668"/>
      <c r="F25" s="668"/>
      <c r="G25" s="668"/>
      <c r="H25" s="668"/>
      <c r="I25" s="668"/>
      <c r="J25" s="668"/>
      <c r="K25" s="668"/>
      <c r="L25" s="668"/>
      <c r="M25" s="668"/>
      <c r="N25" s="668"/>
      <c r="O25" s="668"/>
      <c r="P25" s="668"/>
      <c r="Q25" s="668"/>
      <c r="R25" s="668"/>
    </row>
    <row r="26" spans="1:28" s="120" customFormat="1" x14ac:dyDescent="0.25">
      <c r="B26" s="668" t="s">
        <v>102</v>
      </c>
      <c r="C26" s="668"/>
      <c r="D26" s="668"/>
      <c r="E26" s="668"/>
      <c r="F26" s="668"/>
      <c r="G26" s="668"/>
      <c r="H26" s="668"/>
      <c r="I26" s="668"/>
      <c r="J26" s="668"/>
      <c r="K26" s="668"/>
      <c r="L26" s="668"/>
      <c r="M26" s="668"/>
      <c r="N26" s="668"/>
      <c r="O26" s="668"/>
      <c r="P26" s="668"/>
      <c r="Q26" s="668"/>
      <c r="R26" s="668"/>
    </row>
    <row r="27" spans="1:28" s="120" customFormat="1" x14ac:dyDescent="0.25">
      <c r="B27" s="668" t="s">
        <v>103</v>
      </c>
      <c r="C27" s="668"/>
      <c r="D27" s="668"/>
      <c r="E27" s="668"/>
      <c r="F27" s="668"/>
      <c r="G27" s="668"/>
      <c r="H27" s="668"/>
      <c r="I27" s="668"/>
      <c r="J27" s="668"/>
      <c r="K27" s="668"/>
      <c r="L27" s="668"/>
      <c r="M27" s="668"/>
      <c r="N27" s="668"/>
      <c r="O27" s="668"/>
      <c r="P27" s="668"/>
      <c r="Q27" s="668"/>
      <c r="R27" s="668"/>
    </row>
    <row r="28" spans="1:28" s="120" customFormat="1" x14ac:dyDescent="0.25">
      <c r="B28" s="668" t="s">
        <v>104</v>
      </c>
      <c r="C28" s="668"/>
      <c r="D28" s="668"/>
      <c r="E28" s="668"/>
      <c r="F28" s="668"/>
      <c r="G28" s="668"/>
      <c r="H28" s="668"/>
      <c r="I28" s="668"/>
      <c r="J28" s="668"/>
      <c r="K28" s="668"/>
      <c r="L28" s="668"/>
      <c r="M28" s="668"/>
      <c r="N28" s="668"/>
      <c r="O28" s="668"/>
      <c r="P28" s="668"/>
      <c r="Q28" s="668"/>
      <c r="R28" s="668"/>
    </row>
    <row r="29" spans="1:28" s="120" customFormat="1" x14ac:dyDescent="0.25">
      <c r="B29" s="115"/>
    </row>
    <row r="30" spans="1:28" s="120" customFormat="1" x14ac:dyDescent="0.25">
      <c r="B30" s="115"/>
    </row>
    <row r="31" spans="1:28" s="120" customFormat="1" x14ac:dyDescent="0.25"/>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1:Z11"/>
    <mergeCell ref="A12:A14"/>
    <mergeCell ref="B12:B14"/>
    <mergeCell ref="C12:F13"/>
    <mergeCell ref="G12:Z12"/>
    <mergeCell ref="AB12:AB14"/>
    <mergeCell ref="G13:J13"/>
    <mergeCell ref="K13:N13"/>
    <mergeCell ref="O13:R13"/>
    <mergeCell ref="S13:V13"/>
    <mergeCell ref="W13:Z13"/>
    <mergeCell ref="AA12:AA14"/>
    <mergeCell ref="B27:R27"/>
    <mergeCell ref="B28:R28"/>
    <mergeCell ref="B21:R21"/>
    <mergeCell ref="B22:R22"/>
    <mergeCell ref="B23:R23"/>
    <mergeCell ref="B24:R24"/>
    <mergeCell ref="B25:R25"/>
    <mergeCell ref="B26:R26"/>
  </mergeCells>
  <pageMargins left="0.7" right="0.7" top="0.75" bottom="0.75" header="0.3" footer="0.3"/>
  <pageSetup paperSize="9" scale="33"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5"/>
  <sheetViews>
    <sheetView view="pageBreakPreview" zoomScale="60" zoomScaleNormal="100" workbookViewId="0">
      <selection activeCell="S45" sqref="S45"/>
    </sheetView>
  </sheetViews>
  <sheetFormatPr defaultRowHeight="15" x14ac:dyDescent="0.25"/>
  <cols>
    <col min="2" max="2" width="20.5703125" style="31" customWidth="1"/>
    <col min="29" max="29" width="21" customWidth="1"/>
  </cols>
  <sheetData>
    <row r="1" spans="1:32" s="41" customFormat="1" ht="27" customHeight="1" x14ac:dyDescent="0.3">
      <c r="A1" s="120"/>
      <c r="B1" s="120"/>
      <c r="C1" s="120"/>
      <c r="D1" s="120"/>
      <c r="E1" s="120"/>
      <c r="F1" s="120"/>
      <c r="G1" s="120"/>
      <c r="H1" s="120"/>
      <c r="I1" s="120"/>
      <c r="J1" s="120"/>
      <c r="K1" s="120"/>
      <c r="L1" s="120"/>
      <c r="M1" s="120"/>
      <c r="N1" s="120"/>
      <c r="O1" s="120"/>
      <c r="P1" s="120"/>
      <c r="Q1" s="120"/>
      <c r="R1" s="120"/>
      <c r="S1" s="120"/>
      <c r="T1" s="120"/>
      <c r="U1" s="120"/>
      <c r="V1" s="697"/>
      <c r="W1" s="697"/>
      <c r="X1" s="697"/>
      <c r="Y1" s="697"/>
      <c r="Z1" s="697"/>
      <c r="AA1" s="697"/>
      <c r="AB1" s="697"/>
      <c r="AC1" s="697"/>
      <c r="AD1" s="120"/>
      <c r="AE1" s="120"/>
      <c r="AF1" s="120"/>
    </row>
    <row r="2" spans="1:32" ht="31.5" customHeight="1" x14ac:dyDescent="0.3">
      <c r="A2" s="698" t="s">
        <v>1</v>
      </c>
      <c r="B2" s="698"/>
      <c r="C2" s="698"/>
      <c r="D2" s="698"/>
      <c r="E2" s="698"/>
      <c r="F2" s="698"/>
      <c r="G2" s="814" t="s">
        <v>848</v>
      </c>
      <c r="H2" s="815"/>
      <c r="I2" s="815"/>
      <c r="J2" s="815"/>
      <c r="K2" s="815"/>
      <c r="L2" s="815"/>
      <c r="M2" s="815"/>
      <c r="N2" s="815"/>
      <c r="O2" s="815"/>
      <c r="P2" s="815"/>
      <c r="Q2" s="815"/>
      <c r="R2" s="815"/>
      <c r="S2" s="815"/>
      <c r="T2" s="699"/>
      <c r="U2" s="699"/>
      <c r="V2" s="699"/>
      <c r="W2" s="699"/>
      <c r="X2" s="699"/>
      <c r="Y2" s="699"/>
      <c r="Z2" s="699"/>
      <c r="AA2" s="699"/>
      <c r="AB2" s="699"/>
      <c r="AC2" s="699"/>
      <c r="AD2" s="699"/>
      <c r="AE2" s="699"/>
      <c r="AF2" s="699"/>
    </row>
    <row r="3" spans="1:32" ht="23.25" customHeight="1" x14ac:dyDescent="0.3">
      <c r="A3" s="627"/>
      <c r="B3" s="627"/>
      <c r="C3" s="627"/>
      <c r="D3" s="627"/>
      <c r="E3" s="627"/>
      <c r="F3" s="627"/>
      <c r="G3" s="630"/>
      <c r="H3" s="630"/>
      <c r="I3" s="630"/>
      <c r="J3" s="630"/>
      <c r="K3" s="630"/>
      <c r="L3" s="630"/>
      <c r="M3" s="630"/>
      <c r="N3" s="630"/>
      <c r="O3" s="630"/>
      <c r="P3" s="630"/>
      <c r="Q3" s="630"/>
      <c r="R3" s="630"/>
      <c r="S3" s="630"/>
      <c r="T3" s="123"/>
      <c r="U3" s="123"/>
      <c r="V3" s="123"/>
      <c r="W3" s="123"/>
      <c r="X3" s="123"/>
      <c r="Y3" s="123"/>
      <c r="Z3" s="123"/>
      <c r="AA3" s="123"/>
      <c r="AB3" s="123"/>
      <c r="AC3" s="123"/>
      <c r="AD3" s="123"/>
      <c r="AE3" s="123"/>
      <c r="AF3" s="123"/>
    </row>
    <row r="4" spans="1:32" ht="22.5" customHeight="1" x14ac:dyDescent="0.25">
      <c r="A4" s="120"/>
      <c r="B4" s="120"/>
      <c r="C4" s="120"/>
      <c r="D4" s="120"/>
      <c r="E4" s="120"/>
      <c r="F4" s="120"/>
      <c r="G4" s="120"/>
      <c r="H4" s="120"/>
      <c r="I4" s="120"/>
      <c r="J4" s="120"/>
      <c r="K4" s="120"/>
      <c r="L4" s="700" t="s">
        <v>3</v>
      </c>
      <c r="M4" s="700"/>
      <c r="N4" s="700"/>
      <c r="O4" s="700"/>
      <c r="P4" s="700"/>
      <c r="Q4" s="700"/>
      <c r="R4" s="700"/>
      <c r="S4" s="700"/>
      <c r="T4" s="700"/>
      <c r="U4" s="700"/>
      <c r="V4" s="700"/>
      <c r="W4" s="130" t="s">
        <v>849</v>
      </c>
      <c r="X4" s="130"/>
      <c r="Y4" s="130"/>
      <c r="Z4" s="130"/>
      <c r="AA4" s="130"/>
      <c r="AB4" s="120"/>
      <c r="AC4" s="120"/>
      <c r="AD4" s="120"/>
      <c r="AE4" s="120"/>
      <c r="AF4" s="120"/>
    </row>
    <row r="5" spans="1:32" ht="28.5" customHeight="1" x14ac:dyDescent="0.3">
      <c r="A5" s="627"/>
      <c r="B5" s="627"/>
      <c r="C5" s="627"/>
      <c r="D5" s="627"/>
      <c r="E5" s="627"/>
      <c r="F5" s="627"/>
      <c r="G5" s="630"/>
      <c r="H5" s="630"/>
      <c r="I5" s="630"/>
      <c r="J5" s="630"/>
      <c r="K5" s="630"/>
      <c r="L5" s="630"/>
      <c r="M5" s="630"/>
      <c r="N5" s="630"/>
      <c r="O5" s="630"/>
      <c r="P5" s="630"/>
      <c r="Q5" s="630"/>
      <c r="R5" s="630"/>
      <c r="S5" s="630"/>
      <c r="T5" s="123"/>
      <c r="U5" s="123"/>
      <c r="V5" s="123"/>
      <c r="W5" s="123"/>
      <c r="X5" s="123"/>
      <c r="Y5" s="123"/>
      <c r="Z5" s="123"/>
      <c r="AA5" s="123"/>
      <c r="AB5" s="123"/>
      <c r="AC5" s="123"/>
      <c r="AD5" s="123"/>
      <c r="AE5" s="123"/>
      <c r="AF5" s="123"/>
    </row>
    <row r="6" spans="1:32" ht="31.5" customHeight="1"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123"/>
      <c r="AE6" s="123"/>
      <c r="AF6" s="123"/>
    </row>
    <row r="7" spans="1:32" ht="18.75" x14ac:dyDescent="0.3">
      <c r="A7" s="627"/>
      <c r="B7" s="627"/>
      <c r="C7" s="627"/>
      <c r="D7" s="627"/>
      <c r="E7" s="627"/>
      <c r="F7" s="627"/>
      <c r="G7" s="630"/>
      <c r="H7" s="630"/>
      <c r="I7" s="630"/>
      <c r="J7" s="630"/>
      <c r="K7" s="630"/>
      <c r="L7" s="630"/>
      <c r="M7" s="630"/>
      <c r="N7" s="630"/>
      <c r="O7" s="630"/>
      <c r="P7" s="630"/>
      <c r="Q7" s="630"/>
      <c r="R7" s="630"/>
      <c r="S7" s="630"/>
      <c r="T7" s="123"/>
      <c r="U7" s="123"/>
      <c r="V7" s="123"/>
      <c r="W7" s="123"/>
      <c r="X7" s="123"/>
      <c r="Y7" s="123"/>
      <c r="Z7" s="123"/>
      <c r="AA7" s="123"/>
      <c r="AB7" s="123"/>
      <c r="AC7" s="123"/>
      <c r="AD7" s="123"/>
      <c r="AE7" s="123"/>
      <c r="AF7" s="123"/>
    </row>
    <row r="8" spans="1:32" ht="18.75"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123"/>
      <c r="AE8" s="123"/>
      <c r="AF8" s="123"/>
    </row>
    <row r="9" spans="1:32"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691" t="s">
        <v>10</v>
      </c>
      <c r="AC9" s="691"/>
      <c r="AD9" s="120"/>
      <c r="AE9" s="120"/>
      <c r="AF9" s="120"/>
    </row>
    <row r="10" spans="1:32" ht="28.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691"/>
      <c r="AC10" s="691"/>
      <c r="AD10" s="120"/>
      <c r="AE10" s="120"/>
      <c r="AF10" s="120"/>
    </row>
    <row r="11" spans="1:32" ht="62.25" x14ac:dyDescent="0.25">
      <c r="A11" s="678"/>
      <c r="B11" s="683"/>
      <c r="C11" s="684"/>
      <c r="D11" s="629" t="s">
        <v>16</v>
      </c>
      <c r="E11" s="629" t="s">
        <v>17</v>
      </c>
      <c r="F11" s="629" t="s">
        <v>18</v>
      </c>
      <c r="G11" s="629" t="s">
        <v>19</v>
      </c>
      <c r="H11" s="629" t="s">
        <v>16</v>
      </c>
      <c r="I11" s="629" t="s">
        <v>17</v>
      </c>
      <c r="J11" s="629" t="s">
        <v>20</v>
      </c>
      <c r="K11" s="629" t="s">
        <v>21</v>
      </c>
      <c r="L11" s="629" t="s">
        <v>16</v>
      </c>
      <c r="M11" s="629" t="s">
        <v>17</v>
      </c>
      <c r="N11" s="629" t="s">
        <v>20</v>
      </c>
      <c r="O11" s="629" t="s">
        <v>21</v>
      </c>
      <c r="P11" s="629" t="s">
        <v>16</v>
      </c>
      <c r="Q11" s="629" t="s">
        <v>17</v>
      </c>
      <c r="R11" s="629" t="s">
        <v>20</v>
      </c>
      <c r="S11" s="629" t="s">
        <v>21</v>
      </c>
      <c r="T11" s="629" t="s">
        <v>16</v>
      </c>
      <c r="U11" s="629" t="s">
        <v>17</v>
      </c>
      <c r="V11" s="629" t="s">
        <v>20</v>
      </c>
      <c r="W11" s="629" t="s">
        <v>21</v>
      </c>
      <c r="X11" s="629" t="s">
        <v>16</v>
      </c>
      <c r="Y11" s="629" t="s">
        <v>17</v>
      </c>
      <c r="Z11" s="629" t="s">
        <v>20</v>
      </c>
      <c r="AA11" s="629" t="s">
        <v>21</v>
      </c>
      <c r="AB11" s="691"/>
      <c r="AC11" s="691"/>
      <c r="AD11" s="120"/>
      <c r="AE11" s="120"/>
      <c r="AF11" s="120"/>
    </row>
    <row r="12" spans="1:32" ht="44.25" customHeight="1" x14ac:dyDescent="0.25">
      <c r="A12" s="670" t="s">
        <v>22</v>
      </c>
      <c r="B12" s="801" t="s">
        <v>850</v>
      </c>
      <c r="C12" s="628" t="s">
        <v>24</v>
      </c>
      <c r="D12" s="629">
        <v>0</v>
      </c>
      <c r="E12" s="629"/>
      <c r="F12" s="629">
        <v>0</v>
      </c>
      <c r="G12" s="629"/>
      <c r="H12" s="629"/>
      <c r="I12" s="629"/>
      <c r="J12" s="629"/>
      <c r="K12" s="629"/>
      <c r="L12" s="629"/>
      <c r="M12" s="629"/>
      <c r="N12" s="629"/>
      <c r="O12" s="629"/>
      <c r="P12" s="629">
        <v>400</v>
      </c>
      <c r="Q12" s="629">
        <v>55000</v>
      </c>
      <c r="R12" s="629">
        <v>400</v>
      </c>
      <c r="S12" s="629">
        <v>55000</v>
      </c>
      <c r="T12" s="629">
        <v>1000</v>
      </c>
      <c r="U12" s="629">
        <v>55000</v>
      </c>
      <c r="V12" s="629">
        <v>1000</v>
      </c>
      <c r="W12" s="629">
        <v>55000</v>
      </c>
      <c r="X12" s="629">
        <v>5000</v>
      </c>
      <c r="Y12" s="629">
        <v>55000</v>
      </c>
      <c r="Z12" s="629">
        <v>5000</v>
      </c>
      <c r="AA12" s="629">
        <v>55000</v>
      </c>
      <c r="AB12" s="806" t="s">
        <v>851</v>
      </c>
      <c r="AC12" s="807"/>
      <c r="AD12" s="120"/>
      <c r="AE12" s="120"/>
      <c r="AF12" s="120"/>
    </row>
    <row r="13" spans="1:32" ht="25.5" x14ac:dyDescent="0.25">
      <c r="A13" s="671"/>
      <c r="B13" s="671"/>
      <c r="C13" s="628" t="s">
        <v>25</v>
      </c>
      <c r="D13" s="628">
        <v>0</v>
      </c>
      <c r="E13" s="9">
        <v>53000</v>
      </c>
      <c r="F13" s="628">
        <v>0</v>
      </c>
      <c r="G13" s="9">
        <v>53000</v>
      </c>
      <c r="H13" s="9"/>
      <c r="I13" s="9"/>
      <c r="J13" s="9"/>
      <c r="K13" s="9"/>
      <c r="L13" s="9"/>
      <c r="M13" s="9"/>
      <c r="N13" s="9"/>
      <c r="O13" s="9"/>
      <c r="P13" s="628">
        <v>1606</v>
      </c>
      <c r="Q13" s="628">
        <v>54750</v>
      </c>
      <c r="R13" s="628">
        <v>514</v>
      </c>
      <c r="S13" s="628">
        <v>62473</v>
      </c>
      <c r="T13" s="628">
        <v>441</v>
      </c>
      <c r="U13" s="628">
        <v>53028</v>
      </c>
      <c r="V13" s="628">
        <v>1603</v>
      </c>
      <c r="W13" s="628">
        <v>61520</v>
      </c>
      <c r="X13" s="628">
        <v>441</v>
      </c>
      <c r="Y13" s="628">
        <v>30073</v>
      </c>
      <c r="Z13" s="628">
        <v>848</v>
      </c>
      <c r="AA13" s="628">
        <v>30073</v>
      </c>
      <c r="AB13" s="808" t="s">
        <v>852</v>
      </c>
      <c r="AC13" s="808"/>
      <c r="AD13" s="120"/>
      <c r="AE13" s="120"/>
      <c r="AF13" s="120"/>
    </row>
    <row r="14" spans="1:32" x14ac:dyDescent="0.25">
      <c r="A14" s="670" t="s">
        <v>28</v>
      </c>
      <c r="B14" s="801" t="s">
        <v>853</v>
      </c>
      <c r="C14" s="628" t="s">
        <v>24</v>
      </c>
      <c r="D14" s="628">
        <v>0</v>
      </c>
      <c r="E14" s="9"/>
      <c r="F14" s="628">
        <v>0</v>
      </c>
      <c r="G14" s="9"/>
      <c r="H14" s="9"/>
      <c r="I14" s="9"/>
      <c r="J14" s="9"/>
      <c r="K14" s="9"/>
      <c r="L14" s="9"/>
      <c r="M14" s="9"/>
      <c r="N14" s="9"/>
      <c r="O14" s="9"/>
      <c r="P14" s="628">
        <v>200</v>
      </c>
      <c r="Q14" s="628">
        <v>600</v>
      </c>
      <c r="R14" s="628">
        <v>200</v>
      </c>
      <c r="S14" s="628">
        <v>600</v>
      </c>
      <c r="T14" s="628">
        <v>300</v>
      </c>
      <c r="U14" s="628">
        <v>600</v>
      </c>
      <c r="V14" s="628">
        <v>300</v>
      </c>
      <c r="W14" s="628">
        <v>600</v>
      </c>
      <c r="X14" s="628">
        <v>400</v>
      </c>
      <c r="Y14" s="628">
        <v>600</v>
      </c>
      <c r="Z14" s="628">
        <v>400</v>
      </c>
      <c r="AA14" s="628">
        <v>600</v>
      </c>
      <c r="AB14" s="810" t="s">
        <v>854</v>
      </c>
      <c r="AC14" s="811"/>
      <c r="AD14" s="120"/>
      <c r="AE14" s="120"/>
      <c r="AF14" s="120"/>
    </row>
    <row r="15" spans="1:32" ht="45.75" customHeight="1" x14ac:dyDescent="0.25">
      <c r="A15" s="671"/>
      <c r="B15" s="809"/>
      <c r="C15" s="628" t="s">
        <v>25</v>
      </c>
      <c r="D15" s="628">
        <v>0</v>
      </c>
      <c r="E15" s="9">
        <v>650</v>
      </c>
      <c r="F15" s="628">
        <v>0</v>
      </c>
      <c r="G15" s="9">
        <v>650</v>
      </c>
      <c r="H15" s="9"/>
      <c r="I15" s="9"/>
      <c r="J15" s="9"/>
      <c r="K15" s="9"/>
      <c r="L15" s="9"/>
      <c r="M15" s="9"/>
      <c r="N15" s="9"/>
      <c r="O15" s="9"/>
      <c r="P15" s="628">
        <v>325</v>
      </c>
      <c r="Q15" s="628">
        <v>1129</v>
      </c>
      <c r="R15" s="628">
        <v>18</v>
      </c>
      <c r="S15" s="628">
        <v>1129</v>
      </c>
      <c r="T15" s="628">
        <v>129</v>
      </c>
      <c r="U15" s="628">
        <v>1403</v>
      </c>
      <c r="V15" s="628">
        <v>452</v>
      </c>
      <c r="W15" s="628">
        <v>1403</v>
      </c>
      <c r="X15" s="628">
        <v>157</v>
      </c>
      <c r="Y15" s="628">
        <v>667</v>
      </c>
      <c r="Z15" s="628">
        <v>518</v>
      </c>
      <c r="AA15" s="628">
        <v>667</v>
      </c>
      <c r="AB15" s="714"/>
      <c r="AC15" s="715"/>
      <c r="AD15" s="120"/>
      <c r="AE15" s="120"/>
      <c r="AF15" s="120"/>
    </row>
    <row r="16" spans="1:32" ht="45" customHeight="1" x14ac:dyDescent="0.25">
      <c r="A16" s="670" t="s">
        <v>74</v>
      </c>
      <c r="B16" s="801" t="s">
        <v>855</v>
      </c>
      <c r="C16" s="628" t="s">
        <v>24</v>
      </c>
      <c r="D16" s="629">
        <v>0</v>
      </c>
      <c r="E16" s="629"/>
      <c r="F16" s="629">
        <v>0</v>
      </c>
      <c r="G16" s="629"/>
      <c r="H16" s="629"/>
      <c r="I16" s="629"/>
      <c r="J16" s="629"/>
      <c r="K16" s="629"/>
      <c r="L16" s="629"/>
      <c r="M16" s="629"/>
      <c r="N16" s="629"/>
      <c r="O16" s="629"/>
      <c r="P16" s="629">
        <v>10000</v>
      </c>
      <c r="Q16" s="629">
        <v>10100</v>
      </c>
      <c r="R16" s="629">
        <v>10</v>
      </c>
      <c r="S16" s="629">
        <v>15</v>
      </c>
      <c r="T16" s="629">
        <v>10000</v>
      </c>
      <c r="U16" s="629">
        <v>10100</v>
      </c>
      <c r="V16" s="629">
        <v>20</v>
      </c>
      <c r="W16" s="629">
        <v>20</v>
      </c>
      <c r="X16" s="629">
        <v>11000</v>
      </c>
      <c r="Y16" s="629">
        <v>11000</v>
      </c>
      <c r="Z16" s="629">
        <v>20</v>
      </c>
      <c r="AA16" s="629">
        <v>20</v>
      </c>
      <c r="AB16" s="669"/>
      <c r="AC16" s="669"/>
      <c r="AD16" s="120"/>
      <c r="AE16" s="120"/>
      <c r="AF16" s="120"/>
    </row>
    <row r="17" spans="1:32" ht="78.75" customHeight="1" x14ac:dyDescent="0.25">
      <c r="A17" s="671"/>
      <c r="B17" s="671"/>
      <c r="C17" s="628" t="s">
        <v>25</v>
      </c>
      <c r="D17" s="628">
        <v>0</v>
      </c>
      <c r="E17" s="9">
        <v>1200</v>
      </c>
      <c r="F17" s="628">
        <v>0</v>
      </c>
      <c r="G17" s="9">
        <v>10</v>
      </c>
      <c r="H17" s="9"/>
      <c r="I17" s="9"/>
      <c r="J17" s="9"/>
      <c r="K17" s="9"/>
      <c r="L17" s="9"/>
      <c r="M17" s="9"/>
      <c r="N17" s="9"/>
      <c r="O17" s="9"/>
      <c r="P17" s="628">
        <v>916</v>
      </c>
      <c r="Q17" s="628">
        <v>247965</v>
      </c>
      <c r="R17" s="628">
        <v>20605</v>
      </c>
      <c r="S17" s="628">
        <v>6</v>
      </c>
      <c r="T17" s="628">
        <v>743727</v>
      </c>
      <c r="U17" s="628">
        <v>743727</v>
      </c>
      <c r="V17" s="640">
        <v>45590</v>
      </c>
      <c r="W17" s="640">
        <v>113</v>
      </c>
      <c r="X17" s="628">
        <v>858753</v>
      </c>
      <c r="Y17" s="628">
        <v>858753</v>
      </c>
      <c r="Z17" s="640">
        <v>66623</v>
      </c>
      <c r="AA17" s="640">
        <v>115</v>
      </c>
      <c r="AB17" s="812" t="s">
        <v>856</v>
      </c>
      <c r="AC17" s="813"/>
      <c r="AD17" s="120"/>
      <c r="AE17" s="120"/>
      <c r="AF17" s="120"/>
    </row>
    <row r="18" spans="1:32" x14ac:dyDescent="0.25">
      <c r="A18" s="670" t="s">
        <v>92</v>
      </c>
      <c r="B18" s="801" t="s">
        <v>857</v>
      </c>
      <c r="C18" s="628" t="s">
        <v>24</v>
      </c>
      <c r="D18" s="629">
        <v>0</v>
      </c>
      <c r="E18" s="629"/>
      <c r="F18" s="629">
        <v>0</v>
      </c>
      <c r="G18" s="629"/>
      <c r="H18" s="629"/>
      <c r="I18" s="629"/>
      <c r="J18" s="629"/>
      <c r="K18" s="629"/>
      <c r="L18" s="629"/>
      <c r="M18" s="629"/>
      <c r="N18" s="629"/>
      <c r="O18" s="629"/>
      <c r="P18" s="629">
        <v>1000</v>
      </c>
      <c r="Q18" s="629">
        <v>55000</v>
      </c>
      <c r="R18" s="629">
        <v>1000</v>
      </c>
      <c r="S18" s="629">
        <v>1500</v>
      </c>
      <c r="T18" s="629">
        <v>10000</v>
      </c>
      <c r="U18" s="629">
        <v>55000</v>
      </c>
      <c r="V18" s="629">
        <v>10000</v>
      </c>
      <c r="W18" s="629">
        <v>15000</v>
      </c>
      <c r="X18" s="629">
        <v>50000</v>
      </c>
      <c r="Y18" s="629">
        <v>55000</v>
      </c>
      <c r="Z18" s="629">
        <v>50000</v>
      </c>
      <c r="AA18" s="629">
        <v>1500</v>
      </c>
      <c r="AB18" s="802" t="s">
        <v>858</v>
      </c>
      <c r="AC18" s="803"/>
      <c r="AD18" s="120"/>
      <c r="AE18" s="120"/>
      <c r="AF18" s="120"/>
    </row>
    <row r="19" spans="1:32" ht="78" customHeight="1" x14ac:dyDescent="0.25">
      <c r="A19" s="671"/>
      <c r="B19" s="671"/>
      <c r="C19" s="628" t="s">
        <v>25</v>
      </c>
      <c r="D19" s="628">
        <v>0</v>
      </c>
      <c r="E19" s="9">
        <v>53000</v>
      </c>
      <c r="F19" s="628">
        <v>0</v>
      </c>
      <c r="G19" s="9">
        <v>1500</v>
      </c>
      <c r="H19" s="9"/>
      <c r="I19" s="9"/>
      <c r="J19" s="9"/>
      <c r="K19" s="9"/>
      <c r="L19" s="9"/>
      <c r="M19" s="9"/>
      <c r="N19" s="9"/>
      <c r="O19" s="9"/>
      <c r="P19" s="628">
        <v>315</v>
      </c>
      <c r="Q19" s="628">
        <v>595</v>
      </c>
      <c r="R19" s="628">
        <v>315</v>
      </c>
      <c r="S19" s="628">
        <v>1500</v>
      </c>
      <c r="T19" s="628">
        <v>0</v>
      </c>
      <c r="U19" s="628">
        <v>53208</v>
      </c>
      <c r="V19" s="628">
        <v>0</v>
      </c>
      <c r="W19" s="628">
        <v>1500</v>
      </c>
      <c r="X19" s="628">
        <v>0</v>
      </c>
      <c r="Y19" s="628">
        <v>0</v>
      </c>
      <c r="Z19" s="628">
        <v>0</v>
      </c>
      <c r="AA19" s="628">
        <v>0</v>
      </c>
      <c r="AB19" s="804"/>
      <c r="AC19" s="805"/>
      <c r="AD19" s="120"/>
      <c r="AE19" s="120"/>
      <c r="AF19" s="120"/>
    </row>
    <row r="20" spans="1:32" ht="29.25" customHeight="1" x14ac:dyDescent="0.25">
      <c r="A20" s="670" t="s">
        <v>93</v>
      </c>
      <c r="B20" s="801" t="s">
        <v>859</v>
      </c>
      <c r="C20" s="628" t="s">
        <v>24</v>
      </c>
      <c r="D20" s="629"/>
      <c r="E20" s="629"/>
      <c r="F20" s="629">
        <v>0</v>
      </c>
      <c r="G20" s="629"/>
      <c r="H20" s="629"/>
      <c r="I20" s="629"/>
      <c r="J20" s="629"/>
      <c r="K20" s="629"/>
      <c r="L20" s="629"/>
      <c r="M20" s="629"/>
      <c r="N20" s="629"/>
      <c r="O20" s="629"/>
      <c r="P20" s="629">
        <v>1000</v>
      </c>
      <c r="Q20" s="629">
        <v>1200</v>
      </c>
      <c r="R20" s="629">
        <v>1000</v>
      </c>
      <c r="S20" s="629">
        <v>146000</v>
      </c>
      <c r="T20" s="629">
        <v>1200</v>
      </c>
      <c r="U20" s="629">
        <v>1400</v>
      </c>
      <c r="V20" s="629">
        <v>1200</v>
      </c>
      <c r="W20" s="629">
        <v>146000</v>
      </c>
      <c r="X20" s="629">
        <v>1500</v>
      </c>
      <c r="Y20" s="629">
        <v>1500</v>
      </c>
      <c r="Z20" s="629">
        <v>1500</v>
      </c>
      <c r="AA20" s="629">
        <v>146000</v>
      </c>
      <c r="AB20" s="669"/>
      <c r="AC20" s="669"/>
      <c r="AD20" s="120"/>
      <c r="AE20" s="120"/>
      <c r="AF20" s="120"/>
    </row>
    <row r="21" spans="1:32" ht="25.5" x14ac:dyDescent="0.25">
      <c r="A21" s="671"/>
      <c r="B21" s="671"/>
      <c r="C21" s="628" t="s">
        <v>25</v>
      </c>
      <c r="D21" s="628">
        <v>0</v>
      </c>
      <c r="E21" s="9">
        <v>363</v>
      </c>
      <c r="F21" s="628">
        <v>0</v>
      </c>
      <c r="G21" s="9">
        <v>146000</v>
      </c>
      <c r="H21" s="9"/>
      <c r="I21" s="9"/>
      <c r="J21" s="9"/>
      <c r="K21" s="9"/>
      <c r="L21" s="9"/>
      <c r="M21" s="9"/>
      <c r="N21" s="9"/>
      <c r="O21" s="9"/>
      <c r="P21" s="628">
        <v>5068</v>
      </c>
      <c r="Q21" s="628">
        <v>9401</v>
      </c>
      <c r="R21" s="628">
        <v>8890</v>
      </c>
      <c r="S21" s="628">
        <v>160000</v>
      </c>
      <c r="T21" s="628">
        <v>31293</v>
      </c>
      <c r="U21" s="628">
        <v>31293</v>
      </c>
      <c r="V21" s="628">
        <v>8151</v>
      </c>
      <c r="W21" s="628">
        <v>174605</v>
      </c>
      <c r="X21" s="628">
        <v>26208</v>
      </c>
      <c r="Y21" s="628">
        <v>26208</v>
      </c>
      <c r="Z21" s="628">
        <v>5873</v>
      </c>
      <c r="AA21" s="628">
        <v>177059</v>
      </c>
      <c r="AB21" s="669"/>
      <c r="AC21" s="669"/>
      <c r="AD21" s="120"/>
      <c r="AE21" s="120"/>
      <c r="AF21" s="120"/>
    </row>
    <row r="22" spans="1:32" ht="23.25" customHeight="1" x14ac:dyDescent="0.25">
      <c r="A22" s="670" t="s">
        <v>94</v>
      </c>
      <c r="B22" s="801" t="s">
        <v>860</v>
      </c>
      <c r="C22" s="628" t="s">
        <v>24</v>
      </c>
      <c r="D22" s="629">
        <v>0</v>
      </c>
      <c r="E22" s="629"/>
      <c r="F22" s="629">
        <v>0</v>
      </c>
      <c r="G22" s="629"/>
      <c r="H22" s="629"/>
      <c r="I22" s="629"/>
      <c r="J22" s="629"/>
      <c r="K22" s="629"/>
      <c r="L22" s="629"/>
      <c r="M22" s="629"/>
      <c r="N22" s="629"/>
      <c r="O22" s="629"/>
      <c r="P22" s="629">
        <v>400</v>
      </c>
      <c r="Q22" s="629">
        <v>400</v>
      </c>
      <c r="R22" s="629">
        <v>400</v>
      </c>
      <c r="S22" s="629">
        <v>1500</v>
      </c>
      <c r="T22" s="629">
        <v>500</v>
      </c>
      <c r="U22" s="629">
        <v>500</v>
      </c>
      <c r="V22" s="629">
        <v>500</v>
      </c>
      <c r="W22" s="629">
        <v>1500</v>
      </c>
      <c r="X22" s="629">
        <v>600</v>
      </c>
      <c r="Y22" s="629">
        <v>600</v>
      </c>
      <c r="Z22" s="629">
        <v>600</v>
      </c>
      <c r="AA22" s="629">
        <v>1500</v>
      </c>
      <c r="AB22" s="802" t="s">
        <v>858</v>
      </c>
      <c r="AC22" s="803"/>
      <c r="AD22" s="120"/>
      <c r="AE22" s="120"/>
      <c r="AF22" s="120"/>
    </row>
    <row r="23" spans="1:32" ht="57" customHeight="1" x14ac:dyDescent="0.25">
      <c r="A23" s="671"/>
      <c r="B23" s="671"/>
      <c r="C23" s="628" t="s">
        <v>25</v>
      </c>
      <c r="D23" s="628">
        <v>0</v>
      </c>
      <c r="E23" s="9">
        <v>0</v>
      </c>
      <c r="F23" s="628">
        <v>0</v>
      </c>
      <c r="G23" s="9">
        <v>1500</v>
      </c>
      <c r="H23" s="9"/>
      <c r="I23" s="9"/>
      <c r="J23" s="9"/>
      <c r="K23" s="9"/>
      <c r="L23" s="9"/>
      <c r="M23" s="9"/>
      <c r="N23" s="9"/>
      <c r="O23" s="9"/>
      <c r="P23" s="628">
        <v>141</v>
      </c>
      <c r="Q23" s="628">
        <v>400</v>
      </c>
      <c r="R23" s="628">
        <v>400</v>
      </c>
      <c r="S23" s="628">
        <v>1500</v>
      </c>
      <c r="T23" s="628">
        <v>0</v>
      </c>
      <c r="U23" s="628">
        <v>0</v>
      </c>
      <c r="V23" s="628">
        <v>0</v>
      </c>
      <c r="W23" s="628">
        <v>1500</v>
      </c>
      <c r="X23" s="628">
        <v>0</v>
      </c>
      <c r="Y23" s="628">
        <v>0</v>
      </c>
      <c r="Z23" s="628">
        <v>0</v>
      </c>
      <c r="AA23" s="628">
        <v>0</v>
      </c>
      <c r="AB23" s="804"/>
      <c r="AC23" s="805"/>
      <c r="AD23" s="120"/>
      <c r="AE23" s="120"/>
      <c r="AF23" s="120"/>
    </row>
    <row r="24" spans="1:32" ht="31.5" customHeight="1" x14ac:dyDescent="0.25">
      <c r="A24" s="674" t="s">
        <v>30</v>
      </c>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120"/>
      <c r="AE24" s="120"/>
      <c r="AF24" s="120"/>
    </row>
    <row r="25" spans="1:32" ht="31.5" customHeight="1" x14ac:dyDescent="0.25">
      <c r="A25" s="675"/>
      <c r="B25" s="675"/>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120"/>
      <c r="AE25" s="120"/>
      <c r="AF25" s="120"/>
    </row>
    <row r="26" spans="1:32" ht="31.5" customHeight="1" x14ac:dyDescent="0.25">
      <c r="A26" s="676" t="s">
        <v>6</v>
      </c>
      <c r="B26" s="679" t="s">
        <v>31</v>
      </c>
      <c r="C26" s="680"/>
      <c r="D26" s="685" t="s">
        <v>32</v>
      </c>
      <c r="E26" s="686"/>
      <c r="F26" s="686"/>
      <c r="G26" s="687"/>
      <c r="H26" s="673" t="s">
        <v>33</v>
      </c>
      <c r="I26" s="673"/>
      <c r="J26" s="673"/>
      <c r="K26" s="673"/>
      <c r="L26" s="673"/>
      <c r="M26" s="673"/>
      <c r="N26" s="673"/>
      <c r="O26" s="673"/>
      <c r="P26" s="673"/>
      <c r="Q26" s="673"/>
      <c r="R26" s="673"/>
      <c r="S26" s="673"/>
      <c r="T26" s="673"/>
      <c r="U26" s="673"/>
      <c r="V26" s="673"/>
      <c r="W26" s="673"/>
      <c r="X26" s="673"/>
      <c r="Y26" s="673"/>
      <c r="Z26" s="673"/>
      <c r="AA26" s="673"/>
      <c r="AB26" s="691" t="s">
        <v>10</v>
      </c>
      <c r="AC26" s="691"/>
      <c r="AD26" s="120"/>
      <c r="AE26" s="120"/>
      <c r="AF26" s="120"/>
    </row>
    <row r="27" spans="1:32" ht="31.5" customHeight="1" x14ac:dyDescent="0.25">
      <c r="A27" s="677"/>
      <c r="B27" s="681"/>
      <c r="C27" s="682"/>
      <c r="D27" s="688"/>
      <c r="E27" s="689"/>
      <c r="F27" s="689"/>
      <c r="G27" s="690"/>
      <c r="H27" s="673" t="s">
        <v>11</v>
      </c>
      <c r="I27" s="673"/>
      <c r="J27" s="673"/>
      <c r="K27" s="673"/>
      <c r="L27" s="673" t="s">
        <v>12</v>
      </c>
      <c r="M27" s="673"/>
      <c r="N27" s="673"/>
      <c r="O27" s="673"/>
      <c r="P27" s="673" t="s">
        <v>13</v>
      </c>
      <c r="Q27" s="673"/>
      <c r="R27" s="673"/>
      <c r="S27" s="673"/>
      <c r="T27" s="673" t="s">
        <v>14</v>
      </c>
      <c r="U27" s="673"/>
      <c r="V27" s="673"/>
      <c r="W27" s="673"/>
      <c r="X27" s="673" t="s">
        <v>15</v>
      </c>
      <c r="Y27" s="673"/>
      <c r="Z27" s="673"/>
      <c r="AA27" s="673"/>
      <c r="AB27" s="691"/>
      <c r="AC27" s="691"/>
      <c r="AD27" s="120"/>
      <c r="AE27" s="120"/>
      <c r="AF27" s="120"/>
    </row>
    <row r="28" spans="1:32" ht="75.75" customHeight="1" x14ac:dyDescent="0.25">
      <c r="A28" s="678"/>
      <c r="B28" s="683"/>
      <c r="C28" s="684"/>
      <c r="D28" s="629" t="s">
        <v>34</v>
      </c>
      <c r="E28" s="629" t="s">
        <v>35</v>
      </c>
      <c r="F28" s="629" t="s">
        <v>36</v>
      </c>
      <c r="G28" s="629" t="s">
        <v>19</v>
      </c>
      <c r="H28" s="629" t="s">
        <v>37</v>
      </c>
      <c r="I28" s="629" t="s">
        <v>35</v>
      </c>
      <c r="J28" s="629" t="s">
        <v>36</v>
      </c>
      <c r="K28" s="629" t="s">
        <v>21</v>
      </c>
      <c r="L28" s="629" t="s">
        <v>37</v>
      </c>
      <c r="M28" s="629" t="s">
        <v>35</v>
      </c>
      <c r="N28" s="629" t="s">
        <v>36</v>
      </c>
      <c r="O28" s="629" t="s">
        <v>21</v>
      </c>
      <c r="P28" s="629" t="s">
        <v>37</v>
      </c>
      <c r="Q28" s="629" t="s">
        <v>35</v>
      </c>
      <c r="R28" s="629" t="s">
        <v>36</v>
      </c>
      <c r="S28" s="629" t="s">
        <v>21</v>
      </c>
      <c r="T28" s="629" t="s">
        <v>37</v>
      </c>
      <c r="U28" s="629" t="s">
        <v>35</v>
      </c>
      <c r="V28" s="629" t="s">
        <v>36</v>
      </c>
      <c r="W28" s="629" t="s">
        <v>21</v>
      </c>
      <c r="X28" s="629" t="s">
        <v>37</v>
      </c>
      <c r="Y28" s="629" t="s">
        <v>35</v>
      </c>
      <c r="Z28" s="629" t="s">
        <v>36</v>
      </c>
      <c r="AA28" s="629" t="s">
        <v>21</v>
      </c>
      <c r="AB28" s="691"/>
      <c r="AC28" s="691"/>
      <c r="AD28" s="120"/>
      <c r="AE28" s="120"/>
      <c r="AF28" s="120"/>
    </row>
    <row r="29" spans="1:32" ht="73.5" customHeight="1" x14ac:dyDescent="0.25">
      <c r="A29" s="670" t="s">
        <v>22</v>
      </c>
      <c r="B29" s="670" t="s">
        <v>861</v>
      </c>
      <c r="C29" s="628" t="s">
        <v>24</v>
      </c>
      <c r="D29" s="9"/>
      <c r="E29" s="9"/>
      <c r="F29" s="9"/>
      <c r="G29" s="9"/>
      <c r="H29" s="9"/>
      <c r="I29" s="9"/>
      <c r="J29" s="9"/>
      <c r="K29" s="9"/>
      <c r="L29" s="9"/>
      <c r="M29" s="9"/>
      <c r="N29" s="9"/>
      <c r="O29" s="9"/>
      <c r="P29" s="9"/>
      <c r="Q29" s="9"/>
      <c r="R29" s="9"/>
      <c r="S29" s="9"/>
      <c r="T29" s="9">
        <v>75000</v>
      </c>
      <c r="U29" s="9">
        <v>75000</v>
      </c>
      <c r="V29" s="9">
        <v>55000</v>
      </c>
      <c r="W29" s="9">
        <v>55000</v>
      </c>
      <c r="X29" s="9">
        <v>75000</v>
      </c>
      <c r="Y29" s="9">
        <v>75000</v>
      </c>
      <c r="Z29" s="25">
        <v>55000</v>
      </c>
      <c r="AA29" s="25">
        <v>55000</v>
      </c>
      <c r="AB29" s="669"/>
      <c r="AC29" s="669"/>
      <c r="AD29" s="120"/>
      <c r="AE29" s="120"/>
      <c r="AF29" s="120"/>
    </row>
    <row r="30" spans="1:32" ht="39" customHeight="1" x14ac:dyDescent="0.25">
      <c r="A30" s="671"/>
      <c r="B30" s="671"/>
      <c r="C30" s="628" t="s">
        <v>25</v>
      </c>
      <c r="D30" s="9"/>
      <c r="E30" s="9"/>
      <c r="F30" s="9"/>
      <c r="G30" s="9"/>
      <c r="H30" s="9"/>
      <c r="I30" s="9"/>
      <c r="J30" s="9"/>
      <c r="K30" s="9"/>
      <c r="L30" s="9"/>
      <c r="M30" s="9"/>
      <c r="N30" s="9"/>
      <c r="O30" s="9"/>
      <c r="P30" s="9"/>
      <c r="Q30" s="9"/>
      <c r="R30" s="9"/>
      <c r="S30" s="9"/>
      <c r="T30" s="9"/>
      <c r="U30" s="9"/>
      <c r="V30" s="9"/>
      <c r="W30" s="9"/>
      <c r="X30" s="9"/>
      <c r="Y30" s="9"/>
      <c r="Z30" s="25"/>
      <c r="AA30" s="25"/>
      <c r="AB30" s="669"/>
      <c r="AC30" s="669"/>
      <c r="AD30" s="120"/>
      <c r="AE30" s="120"/>
      <c r="AF30" s="120"/>
    </row>
    <row r="31" spans="1:32" x14ac:dyDescent="0.25">
      <c r="A31" s="670" t="s">
        <v>39</v>
      </c>
      <c r="B31" s="670" t="s">
        <v>862</v>
      </c>
      <c r="C31" s="628" t="s">
        <v>24</v>
      </c>
      <c r="D31" s="126"/>
      <c r="E31" s="126"/>
      <c r="F31" s="126"/>
      <c r="G31" s="126"/>
      <c r="H31" s="126"/>
      <c r="I31" s="126"/>
      <c r="J31" s="126"/>
      <c r="K31" s="126"/>
      <c r="L31" s="126"/>
      <c r="M31" s="126"/>
      <c r="N31" s="126"/>
      <c r="O31" s="126"/>
      <c r="P31" s="126">
        <v>75000</v>
      </c>
      <c r="Q31" s="126">
        <v>75000</v>
      </c>
      <c r="R31" s="126">
        <v>55000</v>
      </c>
      <c r="S31" s="126">
        <v>55000</v>
      </c>
      <c r="T31" s="126">
        <v>75000</v>
      </c>
      <c r="U31" s="126">
        <v>75000</v>
      </c>
      <c r="V31" s="126">
        <v>55000</v>
      </c>
      <c r="W31" s="126">
        <v>55000</v>
      </c>
      <c r="X31" s="126">
        <v>75000</v>
      </c>
      <c r="Y31" s="126">
        <v>75000</v>
      </c>
      <c r="Z31" s="126">
        <v>55000</v>
      </c>
      <c r="AA31" s="126">
        <v>55000</v>
      </c>
      <c r="AB31" s="669"/>
      <c r="AC31" s="669"/>
      <c r="AD31" s="120"/>
      <c r="AE31" s="120"/>
      <c r="AF31" s="120"/>
    </row>
    <row r="32" spans="1:32" ht="38.25" customHeight="1" x14ac:dyDescent="0.25">
      <c r="A32" s="671"/>
      <c r="B32" s="671"/>
      <c r="C32" s="628" t="s">
        <v>25</v>
      </c>
      <c r="D32" s="126">
        <v>72000</v>
      </c>
      <c r="E32" s="126">
        <v>72000</v>
      </c>
      <c r="F32" s="126">
        <v>53000</v>
      </c>
      <c r="G32" s="126">
        <v>53000</v>
      </c>
      <c r="H32" s="125"/>
      <c r="I32" s="125"/>
      <c r="J32" s="125"/>
      <c r="K32" s="125"/>
      <c r="L32" s="125"/>
      <c r="M32" s="125"/>
      <c r="N32" s="125"/>
      <c r="O32" s="125"/>
      <c r="P32" s="125">
        <v>96898</v>
      </c>
      <c r="Q32" s="125">
        <v>96898</v>
      </c>
      <c r="R32" s="125">
        <v>60625</v>
      </c>
      <c r="S32" s="125">
        <v>60625</v>
      </c>
      <c r="T32" s="125">
        <v>100575</v>
      </c>
      <c r="U32" s="125">
        <v>100575</v>
      </c>
      <c r="V32" s="125">
        <v>61520</v>
      </c>
      <c r="W32" s="125">
        <v>61520</v>
      </c>
      <c r="X32" s="125">
        <v>48722</v>
      </c>
      <c r="Y32" s="125">
        <v>48772</v>
      </c>
      <c r="Z32" s="125">
        <v>30073</v>
      </c>
      <c r="AA32" s="125">
        <v>30073</v>
      </c>
      <c r="AB32" s="800" t="s">
        <v>863</v>
      </c>
      <c r="AC32" s="800"/>
      <c r="AD32" s="120"/>
      <c r="AE32" s="120"/>
      <c r="AF32" s="120"/>
    </row>
    <row r="33" spans="1:32" x14ac:dyDescent="0.25">
      <c r="A33" s="121"/>
      <c r="B33" s="121"/>
      <c r="C33" s="121"/>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row>
    <row r="34" spans="1:32" x14ac:dyDescent="0.25">
      <c r="A34" s="124" t="s">
        <v>44</v>
      </c>
      <c r="B34" s="668" t="s">
        <v>45</v>
      </c>
      <c r="C34" s="668"/>
      <c r="D34" s="668"/>
      <c r="E34" s="668"/>
      <c r="F34" s="668"/>
      <c r="G34" s="668"/>
      <c r="H34" s="668"/>
      <c r="I34" s="668"/>
      <c r="J34" s="668"/>
      <c r="K34" s="668"/>
      <c r="L34" s="668"/>
      <c r="M34" s="668"/>
      <c r="N34" s="668"/>
      <c r="O34" s="668"/>
      <c r="P34" s="668"/>
      <c r="Q34" s="668"/>
      <c r="R34" s="668"/>
      <c r="S34" s="668"/>
      <c r="T34" s="120"/>
      <c r="U34" s="120"/>
      <c r="V34" s="120"/>
      <c r="W34" s="120"/>
      <c r="X34" s="120"/>
      <c r="Y34" s="120"/>
      <c r="Z34" s="120"/>
      <c r="AA34" s="120"/>
      <c r="AB34" s="120"/>
      <c r="AC34" s="120"/>
      <c r="AD34" s="120"/>
      <c r="AE34" s="120"/>
      <c r="AF34" s="120"/>
    </row>
    <row r="35" spans="1:32" x14ac:dyDescent="0.25">
      <c r="A35" s="124" t="s">
        <v>46</v>
      </c>
      <c r="B35" s="668" t="s">
        <v>47</v>
      </c>
      <c r="C35" s="668"/>
      <c r="D35" s="668"/>
      <c r="E35" s="668"/>
      <c r="F35" s="668"/>
      <c r="G35" s="668"/>
      <c r="H35" s="668"/>
      <c r="I35" s="668"/>
      <c r="J35" s="668"/>
      <c r="K35" s="668"/>
      <c r="L35" s="668"/>
      <c r="M35" s="668"/>
      <c r="N35" s="668"/>
      <c r="O35" s="668"/>
      <c r="P35" s="668"/>
      <c r="Q35" s="668"/>
      <c r="R35" s="668"/>
      <c r="S35" s="668"/>
      <c r="T35" s="120"/>
      <c r="U35" s="120"/>
      <c r="V35" s="120"/>
      <c r="W35" s="120"/>
      <c r="X35" s="120"/>
      <c r="Y35" s="120"/>
      <c r="Z35" s="120"/>
      <c r="AA35" s="120"/>
      <c r="AB35" s="120"/>
      <c r="AC35" s="120"/>
      <c r="AD35" s="120"/>
      <c r="AE35" s="120"/>
      <c r="AF35" s="120"/>
    </row>
    <row r="36" spans="1:32" x14ac:dyDescent="0.25">
      <c r="A36" s="120"/>
      <c r="B36" s="668" t="s">
        <v>48</v>
      </c>
      <c r="C36" s="668"/>
      <c r="D36" s="668"/>
      <c r="E36" s="668"/>
      <c r="F36" s="668"/>
      <c r="G36" s="668"/>
      <c r="H36" s="668"/>
      <c r="I36" s="668"/>
      <c r="J36" s="668"/>
      <c r="K36" s="668"/>
      <c r="L36" s="668"/>
      <c r="M36" s="668"/>
      <c r="N36" s="668"/>
      <c r="O36" s="668"/>
      <c r="P36" s="668"/>
      <c r="Q36" s="668"/>
      <c r="R36" s="668"/>
      <c r="S36" s="668"/>
      <c r="T36" s="120"/>
      <c r="U36" s="120"/>
      <c r="V36" s="120"/>
      <c r="W36" s="120"/>
      <c r="X36" s="120"/>
      <c r="Y36" s="120"/>
      <c r="Z36" s="120"/>
      <c r="AA36" s="120"/>
      <c r="AB36" s="120"/>
      <c r="AC36" s="120"/>
      <c r="AD36" s="120"/>
      <c r="AE36" s="120"/>
      <c r="AF36" s="120"/>
    </row>
    <row r="37" spans="1:32" x14ac:dyDescent="0.25">
      <c r="A37" s="120"/>
      <c r="B37" s="668" t="s">
        <v>49</v>
      </c>
      <c r="C37" s="668"/>
      <c r="D37" s="668"/>
      <c r="E37" s="668"/>
      <c r="F37" s="668"/>
      <c r="G37" s="668"/>
      <c r="H37" s="668"/>
      <c r="I37" s="668"/>
      <c r="J37" s="668"/>
      <c r="K37" s="668"/>
      <c r="L37" s="668"/>
      <c r="M37" s="668"/>
      <c r="N37" s="668"/>
      <c r="O37" s="668"/>
      <c r="P37" s="668"/>
      <c r="Q37" s="668"/>
      <c r="R37" s="668"/>
      <c r="S37" s="668"/>
      <c r="T37" s="120"/>
      <c r="U37" s="120"/>
      <c r="V37" s="120"/>
      <c r="W37" s="120"/>
      <c r="X37" s="120"/>
      <c r="Y37" s="120"/>
      <c r="Z37" s="120"/>
      <c r="AA37" s="120"/>
      <c r="AB37" s="120"/>
      <c r="AC37" s="120"/>
      <c r="AD37" s="120"/>
      <c r="AE37" s="120"/>
      <c r="AF37" s="120"/>
    </row>
    <row r="38" spans="1:32" x14ac:dyDescent="0.25">
      <c r="A38" s="120"/>
      <c r="B38" s="668" t="s">
        <v>50</v>
      </c>
      <c r="C38" s="668"/>
      <c r="D38" s="668"/>
      <c r="E38" s="668"/>
      <c r="F38" s="668"/>
      <c r="G38" s="668"/>
      <c r="H38" s="668"/>
      <c r="I38" s="668"/>
      <c r="J38" s="668"/>
      <c r="K38" s="668"/>
      <c r="L38" s="668"/>
      <c r="M38" s="668"/>
      <c r="N38" s="668"/>
      <c r="O38" s="668"/>
      <c r="P38" s="668"/>
      <c r="Q38" s="668"/>
      <c r="R38" s="668"/>
      <c r="S38" s="668"/>
      <c r="T38" s="120"/>
      <c r="U38" s="120"/>
      <c r="V38" s="120"/>
      <c r="W38" s="120"/>
      <c r="X38" s="120"/>
      <c r="Y38" s="120"/>
      <c r="Z38" s="120"/>
      <c r="AA38" s="120"/>
      <c r="AB38" s="120"/>
      <c r="AC38" s="120"/>
      <c r="AD38" s="120"/>
      <c r="AE38" s="120"/>
      <c r="AF38" s="120"/>
    </row>
    <row r="39" spans="1:32" x14ac:dyDescent="0.25">
      <c r="A39" s="120"/>
      <c r="B39" s="668" t="s">
        <v>51</v>
      </c>
      <c r="C39" s="668"/>
      <c r="D39" s="668"/>
      <c r="E39" s="668"/>
      <c r="F39" s="668"/>
      <c r="G39" s="668"/>
      <c r="H39" s="668"/>
      <c r="I39" s="668"/>
      <c r="J39" s="668"/>
      <c r="K39" s="668"/>
      <c r="L39" s="668"/>
      <c r="M39" s="668"/>
      <c r="N39" s="668"/>
      <c r="O39" s="668"/>
      <c r="P39" s="668"/>
      <c r="Q39" s="668"/>
      <c r="R39" s="668"/>
      <c r="S39" s="668"/>
      <c r="T39" s="120"/>
      <c r="U39" s="120"/>
      <c r="V39" s="120"/>
      <c r="W39" s="120"/>
      <c r="X39" s="120"/>
      <c r="Y39" s="120"/>
      <c r="Z39" s="120"/>
      <c r="AA39" s="120"/>
      <c r="AB39" s="120"/>
      <c r="AC39" s="120"/>
      <c r="AD39" s="120"/>
      <c r="AE39" s="120"/>
      <c r="AF39" s="120"/>
    </row>
    <row r="40" spans="1:32" x14ac:dyDescent="0.25">
      <c r="A40" s="120"/>
      <c r="B40" s="668" t="s">
        <v>52</v>
      </c>
      <c r="C40" s="668"/>
      <c r="D40" s="668"/>
      <c r="E40" s="668"/>
      <c r="F40" s="668"/>
      <c r="G40" s="668"/>
      <c r="H40" s="668"/>
      <c r="I40" s="668"/>
      <c r="J40" s="668"/>
      <c r="K40" s="668"/>
      <c r="L40" s="668"/>
      <c r="M40" s="668"/>
      <c r="N40" s="668"/>
      <c r="O40" s="668"/>
      <c r="P40" s="668"/>
      <c r="Q40" s="668"/>
      <c r="R40" s="668"/>
      <c r="S40" s="668"/>
      <c r="T40" s="120"/>
      <c r="U40" s="120"/>
      <c r="V40" s="120"/>
      <c r="W40" s="120"/>
      <c r="X40" s="120"/>
      <c r="Y40" s="120"/>
      <c r="Z40" s="120"/>
      <c r="AA40" s="120"/>
      <c r="AB40" s="120"/>
      <c r="AC40" s="120"/>
      <c r="AD40" s="120"/>
      <c r="AE40" s="120"/>
      <c r="AF40" s="120"/>
    </row>
    <row r="41" spans="1:32" x14ac:dyDescent="0.25">
      <c r="A41" s="120"/>
      <c r="B41" s="115"/>
      <c r="C41" s="115"/>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row>
    <row r="42" spans="1:32" x14ac:dyDescent="0.25">
      <c r="A42" s="120"/>
      <c r="B42" s="115"/>
      <c r="C42" s="115"/>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row>
    <row r="43" spans="1:32" x14ac:dyDescent="0.25">
      <c r="A43" s="120"/>
      <c r="B43" s="115"/>
      <c r="C43" s="115"/>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row>
    <row r="44" spans="1:32" x14ac:dyDescent="0.2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row>
    <row r="45" spans="1:32" x14ac:dyDescent="0.2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row>
  </sheetData>
  <mergeCells count="65">
    <mergeCell ref="A16:A17"/>
    <mergeCell ref="B16:B17"/>
    <mergeCell ref="AB16:AC16"/>
    <mergeCell ref="AB17:AC17"/>
    <mergeCell ref="V1:AC1"/>
    <mergeCell ref="A2:F2"/>
    <mergeCell ref="G2:S2"/>
    <mergeCell ref="T2:AF2"/>
    <mergeCell ref="L4:V4"/>
    <mergeCell ref="A6:AC6"/>
    <mergeCell ref="A8:AC8"/>
    <mergeCell ref="A9:A11"/>
    <mergeCell ref="B9:C11"/>
    <mergeCell ref="D9:G10"/>
    <mergeCell ref="H9:AA9"/>
    <mergeCell ref="AB9:AC11"/>
    <mergeCell ref="H10:K10"/>
    <mergeCell ref="L10:O10"/>
    <mergeCell ref="P10:S10"/>
    <mergeCell ref="T10:W10"/>
    <mergeCell ref="X10:AA10"/>
    <mergeCell ref="A12:A13"/>
    <mergeCell ref="B12:B13"/>
    <mergeCell ref="AB12:AC12"/>
    <mergeCell ref="AB13:AC13"/>
    <mergeCell ref="A14:A15"/>
    <mergeCell ref="B14:B15"/>
    <mergeCell ref="AB14:AC14"/>
    <mergeCell ref="AB15:AC15"/>
    <mergeCell ref="A18:A19"/>
    <mergeCell ref="B18:B19"/>
    <mergeCell ref="AB18:AC19"/>
    <mergeCell ref="A20:A21"/>
    <mergeCell ref="B20:B21"/>
    <mergeCell ref="AB20:AC20"/>
    <mergeCell ref="AB21:AC21"/>
    <mergeCell ref="A22:A23"/>
    <mergeCell ref="B22:B23"/>
    <mergeCell ref="AB22:AC23"/>
    <mergeCell ref="A24:AC25"/>
    <mergeCell ref="A26:A28"/>
    <mergeCell ref="B26:C28"/>
    <mergeCell ref="D26:G27"/>
    <mergeCell ref="H26:AA26"/>
    <mergeCell ref="AB26:AC28"/>
    <mergeCell ref="H27:K27"/>
    <mergeCell ref="L27:O27"/>
    <mergeCell ref="P27:S27"/>
    <mergeCell ref="T27:W27"/>
    <mergeCell ref="X27:AA27"/>
    <mergeCell ref="A29:A30"/>
    <mergeCell ref="B29:B30"/>
    <mergeCell ref="AB29:AC29"/>
    <mergeCell ref="AB30:AC30"/>
    <mergeCell ref="A31:A32"/>
    <mergeCell ref="B31:B32"/>
    <mergeCell ref="AB31:AC31"/>
    <mergeCell ref="AB32:AC32"/>
    <mergeCell ref="B39:S39"/>
    <mergeCell ref="B40:S40"/>
    <mergeCell ref="B34:S34"/>
    <mergeCell ref="B35:S35"/>
    <mergeCell ref="B36:S36"/>
    <mergeCell ref="B37:S37"/>
    <mergeCell ref="B38:S38"/>
  </mergeCells>
  <pageMargins left="0.7" right="0.7" top="0.75" bottom="0.75" header="0.3" footer="0.3"/>
  <pageSetup paperSize="9" scale="27"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8"/>
  <sheetViews>
    <sheetView view="pageBreakPreview" topLeftCell="A4" zoomScale="60" zoomScaleNormal="100" workbookViewId="0">
      <selection activeCell="R22" sqref="R22"/>
    </sheetView>
  </sheetViews>
  <sheetFormatPr defaultRowHeight="15" x14ac:dyDescent="0.25"/>
  <cols>
    <col min="2" max="2" width="28.85546875" style="31" customWidth="1"/>
  </cols>
  <sheetData>
    <row r="1" spans="1:100" x14ac:dyDescent="0.25">
      <c r="B1" s="112"/>
    </row>
    <row r="2" spans="1:100" s="41" customFormat="1" ht="30" customHeight="1" x14ac:dyDescent="0.3">
      <c r="A2" s="816" t="s">
        <v>1</v>
      </c>
      <c r="B2" s="816"/>
      <c r="C2" s="816"/>
      <c r="D2" s="816"/>
      <c r="E2" s="816"/>
      <c r="F2" s="817" t="s">
        <v>185</v>
      </c>
      <c r="G2" s="817"/>
      <c r="H2" s="817"/>
      <c r="I2" s="817"/>
      <c r="J2" s="817"/>
      <c r="K2" s="817"/>
      <c r="L2" s="817"/>
      <c r="M2" s="817"/>
      <c r="N2" s="817"/>
      <c r="O2" s="817"/>
      <c r="P2" s="817"/>
      <c r="Q2" s="817"/>
      <c r="R2" s="817"/>
    </row>
    <row r="3" spans="1:100" s="41" customFormat="1" ht="30" customHeight="1" x14ac:dyDescent="0.3">
      <c r="A3" s="82"/>
      <c r="B3" s="113"/>
      <c r="C3" s="82"/>
      <c r="D3" s="82"/>
      <c r="E3" s="82"/>
      <c r="F3" s="818" t="s">
        <v>186</v>
      </c>
      <c r="G3" s="818"/>
      <c r="H3" s="818"/>
      <c r="I3" s="818"/>
      <c r="J3" s="818"/>
      <c r="K3" s="818"/>
      <c r="L3" s="818"/>
      <c r="M3" s="818"/>
      <c r="N3" s="818"/>
      <c r="O3" s="818"/>
      <c r="P3" s="818"/>
      <c r="Q3" s="818"/>
      <c r="R3" s="818"/>
    </row>
    <row r="4" spans="1:100" ht="31.5" customHeight="1" x14ac:dyDescent="0.35">
      <c r="A4" s="819" t="s">
        <v>86</v>
      </c>
      <c r="B4" s="819"/>
      <c r="C4" s="819"/>
      <c r="D4" s="819"/>
      <c r="E4" s="819"/>
      <c r="F4" s="819"/>
      <c r="G4" s="819"/>
      <c r="H4" s="819"/>
      <c r="I4" s="819"/>
      <c r="J4" s="819"/>
      <c r="K4" s="819"/>
      <c r="L4" s="819"/>
      <c r="M4" s="819"/>
      <c r="N4" s="819"/>
      <c r="O4" s="819"/>
      <c r="P4" s="819"/>
      <c r="Q4" s="819"/>
      <c r="R4" s="819"/>
      <c r="S4" s="819"/>
      <c r="T4" s="819"/>
      <c r="U4" s="819"/>
      <c r="V4" s="819"/>
      <c r="W4" s="819"/>
      <c r="X4" s="819"/>
      <c r="Y4" s="819"/>
      <c r="Z4" s="819"/>
    </row>
    <row r="5" spans="1:100" ht="44.25" customHeight="1" x14ac:dyDescent="0.25">
      <c r="A5" s="820" t="s">
        <v>6</v>
      </c>
      <c r="B5" s="823" t="s">
        <v>7</v>
      </c>
      <c r="C5" s="826" t="s">
        <v>87</v>
      </c>
      <c r="D5" s="827"/>
      <c r="E5" s="827"/>
      <c r="F5" s="828"/>
      <c r="G5" s="832" t="s">
        <v>9</v>
      </c>
      <c r="H5" s="832"/>
      <c r="I5" s="832"/>
      <c r="J5" s="832"/>
      <c r="K5" s="832"/>
      <c r="L5" s="832"/>
      <c r="M5" s="832"/>
      <c r="N5" s="832"/>
      <c r="O5" s="832"/>
      <c r="P5" s="832"/>
      <c r="Q5" s="832"/>
      <c r="R5" s="832"/>
      <c r="S5" s="832"/>
      <c r="T5" s="832"/>
      <c r="U5" s="832"/>
      <c r="V5" s="832"/>
      <c r="W5" s="832"/>
      <c r="X5" s="832"/>
      <c r="Y5" s="832"/>
      <c r="Z5" s="832"/>
      <c r="AB5" s="99"/>
    </row>
    <row r="6" spans="1:100" ht="44.25" customHeight="1" x14ac:dyDescent="0.25">
      <c r="A6" s="821"/>
      <c r="B6" s="824"/>
      <c r="C6" s="829"/>
      <c r="D6" s="830"/>
      <c r="E6" s="830"/>
      <c r="F6" s="831"/>
      <c r="G6" s="833" t="s">
        <v>11</v>
      </c>
      <c r="H6" s="833"/>
      <c r="I6" s="833"/>
      <c r="J6" s="833"/>
      <c r="K6" s="834" t="s">
        <v>12</v>
      </c>
      <c r="L6" s="834"/>
      <c r="M6" s="834"/>
      <c r="N6" s="834"/>
      <c r="O6" s="832" t="s">
        <v>13</v>
      </c>
      <c r="P6" s="832"/>
      <c r="Q6" s="832"/>
      <c r="R6" s="832"/>
      <c r="S6" s="832" t="s">
        <v>14</v>
      </c>
      <c r="T6" s="832"/>
      <c r="U6" s="832"/>
      <c r="V6" s="832"/>
      <c r="W6" s="832" t="s">
        <v>15</v>
      </c>
      <c r="X6" s="832"/>
      <c r="Y6" s="832"/>
      <c r="Z6" s="832"/>
      <c r="AB6" s="100"/>
    </row>
    <row r="7" spans="1:100" ht="75.75" customHeight="1" x14ac:dyDescent="0.25">
      <c r="A7" s="822"/>
      <c r="B7" s="825"/>
      <c r="C7" s="42" t="s">
        <v>16</v>
      </c>
      <c r="D7" s="42" t="s">
        <v>17</v>
      </c>
      <c r="E7" s="42" t="s">
        <v>90</v>
      </c>
      <c r="F7" s="42" t="s">
        <v>91</v>
      </c>
      <c r="G7" s="101" t="s">
        <v>16</v>
      </c>
      <c r="H7" s="101" t="s">
        <v>17</v>
      </c>
      <c r="I7" s="101" t="s">
        <v>20</v>
      </c>
      <c r="J7" s="101" t="s">
        <v>21</v>
      </c>
      <c r="K7" s="102" t="s">
        <v>16</v>
      </c>
      <c r="L7" s="102" t="s">
        <v>17</v>
      </c>
      <c r="M7" s="102" t="s">
        <v>20</v>
      </c>
      <c r="N7" s="102" t="s">
        <v>21</v>
      </c>
      <c r="O7" s="42" t="s">
        <v>16</v>
      </c>
      <c r="P7" s="42" t="s">
        <v>17</v>
      </c>
      <c r="Q7" s="42" t="s">
        <v>20</v>
      </c>
      <c r="R7" s="42" t="s">
        <v>21</v>
      </c>
      <c r="S7" s="42" t="s">
        <v>16</v>
      </c>
      <c r="T7" s="42" t="s">
        <v>17</v>
      </c>
      <c r="U7" s="42" t="s">
        <v>20</v>
      </c>
      <c r="V7" s="42" t="s">
        <v>21</v>
      </c>
      <c r="W7" s="42" t="s">
        <v>16</v>
      </c>
      <c r="X7" s="42" t="s">
        <v>17</v>
      </c>
      <c r="Y7" s="42" t="s">
        <v>20</v>
      </c>
      <c r="Z7" s="42" t="s">
        <v>21</v>
      </c>
    </row>
    <row r="8" spans="1:100" ht="83.25" customHeight="1" x14ac:dyDescent="0.25">
      <c r="A8" s="43" t="s">
        <v>22</v>
      </c>
      <c r="B8" s="43" t="s">
        <v>187</v>
      </c>
      <c r="C8" s="103">
        <v>0</v>
      </c>
      <c r="D8" s="103">
        <v>0</v>
      </c>
      <c r="E8" s="103">
        <v>0</v>
      </c>
      <c r="F8" s="103">
        <v>0</v>
      </c>
      <c r="G8" s="104">
        <v>615</v>
      </c>
      <c r="H8" s="104">
        <v>1320</v>
      </c>
      <c r="I8" s="104">
        <v>615</v>
      </c>
      <c r="J8" s="104">
        <v>1320</v>
      </c>
      <c r="K8" s="104">
        <v>569</v>
      </c>
      <c r="L8" s="104">
        <v>1502</v>
      </c>
      <c r="M8" s="104">
        <v>569</v>
      </c>
      <c r="N8" s="104">
        <v>1502</v>
      </c>
      <c r="O8" s="105">
        <v>633</v>
      </c>
      <c r="P8" s="105">
        <v>1235</v>
      </c>
      <c r="Q8" s="105">
        <v>633</v>
      </c>
      <c r="R8" s="105">
        <v>1235</v>
      </c>
      <c r="S8" s="103">
        <v>811</v>
      </c>
      <c r="T8" s="103">
        <v>1425</v>
      </c>
      <c r="U8" s="103">
        <v>811</v>
      </c>
      <c r="V8" s="103">
        <v>1425</v>
      </c>
      <c r="W8" s="103">
        <v>1102</v>
      </c>
      <c r="X8" s="103">
        <v>1436</v>
      </c>
      <c r="Y8" s="103">
        <v>1102</v>
      </c>
      <c r="Z8" s="103">
        <v>1436</v>
      </c>
      <c r="AA8" s="106"/>
    </row>
    <row r="9" spans="1:100" s="109" customFormat="1" ht="16.5" customHeight="1" x14ac:dyDescent="0.25">
      <c r="A9" s="107"/>
      <c r="B9" s="107" t="s">
        <v>188</v>
      </c>
      <c r="C9" s="108"/>
      <c r="D9" s="108"/>
      <c r="E9" s="108"/>
      <c r="F9" s="108"/>
      <c r="G9" s="108"/>
      <c r="H9" s="108"/>
      <c r="I9" s="108"/>
      <c r="J9" s="108"/>
      <c r="K9" s="108">
        <v>934</v>
      </c>
      <c r="L9" s="108">
        <v>1947</v>
      </c>
      <c r="M9" s="108">
        <v>934</v>
      </c>
      <c r="N9" s="108">
        <v>1947</v>
      </c>
      <c r="O9" s="108">
        <v>304</v>
      </c>
      <c r="P9" s="108">
        <v>972</v>
      </c>
      <c r="Q9" s="108">
        <v>304</v>
      </c>
      <c r="R9" s="108">
        <f>P9</f>
        <v>972</v>
      </c>
      <c r="S9" s="108"/>
      <c r="T9" s="108"/>
      <c r="U9" s="108"/>
      <c r="V9" s="108"/>
      <c r="W9" s="108"/>
      <c r="X9" s="108"/>
      <c r="Y9" s="108"/>
      <c r="Z9" s="108"/>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row>
    <row r="10" spans="1:100" ht="38.25" x14ac:dyDescent="0.25">
      <c r="A10" s="43" t="s">
        <v>72</v>
      </c>
      <c r="B10" s="43" t="s">
        <v>189</v>
      </c>
      <c r="C10" s="103">
        <v>0</v>
      </c>
      <c r="D10" s="103">
        <v>0</v>
      </c>
      <c r="E10" s="103">
        <v>0</v>
      </c>
      <c r="F10" s="103">
        <v>0</v>
      </c>
      <c r="G10" s="104">
        <v>0</v>
      </c>
      <c r="H10" s="104">
        <v>24</v>
      </c>
      <c r="I10" s="104">
        <v>0</v>
      </c>
      <c r="J10" s="104">
        <v>24</v>
      </c>
      <c r="K10" s="104">
        <v>24</v>
      </c>
      <c r="L10" s="104">
        <v>29</v>
      </c>
      <c r="M10" s="104">
        <v>24</v>
      </c>
      <c r="N10" s="104">
        <v>29</v>
      </c>
      <c r="O10" s="105">
        <v>18</v>
      </c>
      <c r="P10" s="105">
        <v>21</v>
      </c>
      <c r="Q10" s="105">
        <v>16</v>
      </c>
      <c r="R10" s="105">
        <v>21</v>
      </c>
      <c r="S10" s="103">
        <v>20</v>
      </c>
      <c r="T10" s="103">
        <v>21</v>
      </c>
      <c r="U10" s="103">
        <v>18</v>
      </c>
      <c r="V10" s="103">
        <v>21</v>
      </c>
      <c r="W10" s="103">
        <v>19</v>
      </c>
      <c r="X10" s="103">
        <v>37</v>
      </c>
      <c r="Y10" s="103">
        <v>19</v>
      </c>
      <c r="Z10" s="103">
        <v>37</v>
      </c>
      <c r="AA10" s="106"/>
    </row>
    <row r="11" spans="1:100" ht="17.25" customHeight="1" x14ac:dyDescent="0.25">
      <c r="A11" s="107"/>
      <c r="B11" s="107" t="s">
        <v>188</v>
      </c>
      <c r="C11" s="108"/>
      <c r="D11" s="108"/>
      <c r="E11" s="108"/>
      <c r="F11" s="108"/>
      <c r="G11" s="108"/>
      <c r="H11" s="108"/>
      <c r="I11" s="108"/>
      <c r="J11" s="108"/>
      <c r="K11" s="108">
        <v>8</v>
      </c>
      <c r="L11" s="108">
        <v>33</v>
      </c>
      <c r="M11" s="108">
        <v>8</v>
      </c>
      <c r="N11" s="108">
        <v>33</v>
      </c>
      <c r="O11" s="108">
        <v>0</v>
      </c>
      <c r="P11" s="108">
        <v>0</v>
      </c>
      <c r="Q11" s="108">
        <v>0</v>
      </c>
      <c r="R11" s="108">
        <v>0</v>
      </c>
      <c r="S11" s="108"/>
      <c r="T11" s="108"/>
      <c r="U11" s="108"/>
      <c r="V11" s="108"/>
      <c r="W11" s="108"/>
      <c r="X11" s="108"/>
      <c r="Y11" s="108"/>
      <c r="Z11" s="108"/>
      <c r="AA11" s="106"/>
    </row>
    <row r="12" spans="1:100" ht="25.5" x14ac:dyDescent="0.25">
      <c r="A12" s="43" t="s">
        <v>74</v>
      </c>
      <c r="B12" s="43" t="s">
        <v>190</v>
      </c>
      <c r="C12" s="103">
        <v>0</v>
      </c>
      <c r="D12" s="103">
        <v>0</v>
      </c>
      <c r="E12" s="103">
        <v>0</v>
      </c>
      <c r="F12" s="103">
        <v>0</v>
      </c>
      <c r="G12" s="104">
        <v>10</v>
      </c>
      <c r="H12" s="104">
        <v>1890</v>
      </c>
      <c r="I12" s="104">
        <v>0</v>
      </c>
      <c r="J12" s="104">
        <v>1807</v>
      </c>
      <c r="K12" s="104">
        <v>604</v>
      </c>
      <c r="L12" s="104">
        <v>2216</v>
      </c>
      <c r="M12" s="104">
        <v>604</v>
      </c>
      <c r="N12" s="104">
        <v>2216</v>
      </c>
      <c r="O12" s="105">
        <v>797</v>
      </c>
      <c r="P12" s="105">
        <v>2373</v>
      </c>
      <c r="Q12" s="105">
        <v>797</v>
      </c>
      <c r="R12" s="105">
        <v>2373</v>
      </c>
      <c r="S12" s="103">
        <v>1031</v>
      </c>
      <c r="T12" s="103">
        <v>2282</v>
      </c>
      <c r="U12" s="103">
        <v>1031</v>
      </c>
      <c r="V12" s="103">
        <v>2282</v>
      </c>
      <c r="W12" s="103">
        <v>1501</v>
      </c>
      <c r="X12" s="103">
        <v>2391</v>
      </c>
      <c r="Y12" s="103">
        <v>1501</v>
      </c>
      <c r="Z12" s="103">
        <v>2391</v>
      </c>
      <c r="AA12" s="106"/>
    </row>
    <row r="13" spans="1:100" ht="15" customHeight="1" x14ac:dyDescent="0.25">
      <c r="A13" s="107"/>
      <c r="B13" s="107" t="s">
        <v>188</v>
      </c>
      <c r="C13" s="108"/>
      <c r="D13" s="108"/>
      <c r="E13" s="108"/>
      <c r="F13" s="108"/>
      <c r="G13" s="108"/>
      <c r="H13" s="108"/>
      <c r="I13" s="108"/>
      <c r="J13" s="108"/>
      <c r="K13" s="108">
        <v>19</v>
      </c>
      <c r="L13" s="108">
        <v>2093</v>
      </c>
      <c r="M13" s="108">
        <v>19</v>
      </c>
      <c r="N13" s="108">
        <v>2093</v>
      </c>
      <c r="O13" s="108">
        <v>133</v>
      </c>
      <c r="P13" s="108">
        <v>1578</v>
      </c>
      <c r="Q13" s="108">
        <v>133</v>
      </c>
      <c r="R13" s="108">
        <f>P13</f>
        <v>1578</v>
      </c>
      <c r="S13" s="108"/>
      <c r="T13" s="108"/>
      <c r="U13" s="108"/>
      <c r="V13" s="108"/>
      <c r="W13" s="108"/>
      <c r="X13" s="108"/>
      <c r="Y13" s="108"/>
      <c r="Z13" s="108"/>
      <c r="AA13" s="106"/>
    </row>
    <row r="14" spans="1:100" ht="38.25" x14ac:dyDescent="0.25">
      <c r="A14" s="43" t="s">
        <v>92</v>
      </c>
      <c r="B14" s="110" t="s">
        <v>191</v>
      </c>
      <c r="C14" s="103">
        <v>0</v>
      </c>
      <c r="D14" s="103">
        <v>0</v>
      </c>
      <c r="E14" s="103">
        <v>0</v>
      </c>
      <c r="F14" s="103">
        <v>0</v>
      </c>
      <c r="G14" s="104">
        <v>0</v>
      </c>
      <c r="H14" s="104">
        <v>35</v>
      </c>
      <c r="I14" s="104">
        <v>0</v>
      </c>
      <c r="J14" s="104">
        <v>35</v>
      </c>
      <c r="K14" s="104">
        <v>20</v>
      </c>
      <c r="L14" s="104">
        <v>60</v>
      </c>
      <c r="M14" s="104">
        <v>20</v>
      </c>
      <c r="N14" s="104">
        <v>60</v>
      </c>
      <c r="O14" s="105">
        <v>30</v>
      </c>
      <c r="P14" s="105">
        <v>60</v>
      </c>
      <c r="Q14" s="105">
        <v>30</v>
      </c>
      <c r="R14" s="105">
        <v>60</v>
      </c>
      <c r="S14" s="103">
        <v>35</v>
      </c>
      <c r="T14" s="103">
        <v>60</v>
      </c>
      <c r="U14" s="103">
        <v>35</v>
      </c>
      <c r="V14" s="103">
        <v>60</v>
      </c>
      <c r="W14" s="103">
        <v>45</v>
      </c>
      <c r="X14" s="103">
        <v>60</v>
      </c>
      <c r="Y14" s="103">
        <v>45</v>
      </c>
      <c r="Z14" s="103">
        <v>60</v>
      </c>
      <c r="AA14" s="106"/>
    </row>
    <row r="15" spans="1:100" ht="13.5" customHeight="1" x14ac:dyDescent="0.25">
      <c r="A15" s="107"/>
      <c r="B15" s="107" t="s">
        <v>188</v>
      </c>
      <c r="C15" s="108"/>
      <c r="D15" s="108"/>
      <c r="E15" s="108"/>
      <c r="F15" s="108"/>
      <c r="G15" s="108"/>
      <c r="H15" s="108"/>
      <c r="I15" s="108"/>
      <c r="J15" s="108"/>
      <c r="K15" s="108">
        <v>1</v>
      </c>
      <c r="L15" s="108">
        <v>40</v>
      </c>
      <c r="M15" s="108">
        <v>1</v>
      </c>
      <c r="N15" s="108">
        <v>40</v>
      </c>
      <c r="O15" s="108">
        <v>0</v>
      </c>
      <c r="P15" s="108">
        <v>35</v>
      </c>
      <c r="Q15" s="108">
        <v>0</v>
      </c>
      <c r="R15" s="108">
        <f>P15</f>
        <v>35</v>
      </c>
      <c r="S15" s="108"/>
      <c r="T15" s="108"/>
      <c r="U15" s="108"/>
      <c r="V15" s="108"/>
      <c r="W15" s="108"/>
      <c r="X15" s="108"/>
      <c r="Y15" s="108"/>
      <c r="Z15" s="108"/>
      <c r="AA15" s="106"/>
    </row>
    <row r="16" spans="1:100" ht="33" customHeight="1" x14ac:dyDescent="0.25">
      <c r="A16" s="48"/>
      <c r="B16" s="108" t="s">
        <v>192</v>
      </c>
      <c r="C16" s="48">
        <f>C8+C10+C12+C14</f>
        <v>0</v>
      </c>
      <c r="D16" s="48">
        <f t="shared" ref="D16:J16" si="0">D8+D10+D12+D14</f>
        <v>0</v>
      </c>
      <c r="E16" s="48">
        <f t="shared" si="0"/>
        <v>0</v>
      </c>
      <c r="F16" s="48">
        <f t="shared" si="0"/>
        <v>0</v>
      </c>
      <c r="G16" s="48">
        <f t="shared" si="0"/>
        <v>625</v>
      </c>
      <c r="H16" s="48">
        <f t="shared" si="0"/>
        <v>3269</v>
      </c>
      <c r="I16" s="48">
        <f t="shared" si="0"/>
        <v>615</v>
      </c>
      <c r="J16" s="48">
        <f t="shared" si="0"/>
        <v>3186</v>
      </c>
      <c r="K16" s="48">
        <f>K9+K11+K13+K15</f>
        <v>962</v>
      </c>
      <c r="L16" s="48">
        <f>L9+L11+L13+L15</f>
        <v>4113</v>
      </c>
      <c r="M16" s="48">
        <f>M9+M11+M13+M15</f>
        <v>962</v>
      </c>
      <c r="N16" s="48">
        <f>N9+N11+N13+N15</f>
        <v>4113</v>
      </c>
      <c r="O16" s="48">
        <f>O9+O11+O13+O15</f>
        <v>437</v>
      </c>
      <c r="P16" s="48">
        <f t="shared" ref="P16:R16" si="1">P9+P11+P13+P15</f>
        <v>2585</v>
      </c>
      <c r="Q16" s="48">
        <f t="shared" si="1"/>
        <v>437</v>
      </c>
      <c r="R16" s="48">
        <f t="shared" si="1"/>
        <v>2585</v>
      </c>
      <c r="S16" s="48"/>
      <c r="T16" s="48"/>
      <c r="U16" s="48"/>
      <c r="V16" s="48"/>
      <c r="W16" s="48"/>
      <c r="X16" s="48"/>
      <c r="Y16" s="48"/>
      <c r="Z16" s="48"/>
    </row>
    <row r="17" spans="1:26" ht="39" customHeight="1" x14ac:dyDescent="0.35">
      <c r="A17" s="819" t="s">
        <v>80</v>
      </c>
      <c r="B17" s="819"/>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row>
    <row r="18" spans="1:26" ht="45.75" customHeight="1" x14ac:dyDescent="0.25">
      <c r="A18" s="820" t="s">
        <v>6</v>
      </c>
      <c r="B18" s="823" t="s">
        <v>31</v>
      </c>
      <c r="C18" s="826" t="s">
        <v>95</v>
      </c>
      <c r="D18" s="827"/>
      <c r="E18" s="827"/>
      <c r="F18" s="828"/>
      <c r="G18" s="832" t="s">
        <v>33</v>
      </c>
      <c r="H18" s="832"/>
      <c r="I18" s="832"/>
      <c r="J18" s="832"/>
      <c r="K18" s="832"/>
      <c r="L18" s="832"/>
      <c r="M18" s="832"/>
      <c r="N18" s="832"/>
      <c r="O18" s="832"/>
      <c r="P18" s="832"/>
      <c r="Q18" s="832"/>
      <c r="R18" s="832"/>
      <c r="S18" s="832"/>
      <c r="T18" s="832"/>
      <c r="U18" s="832"/>
      <c r="V18" s="832"/>
      <c r="W18" s="832"/>
      <c r="X18" s="832"/>
      <c r="Y18" s="832"/>
      <c r="Z18" s="832"/>
    </row>
    <row r="19" spans="1:26" ht="45" customHeight="1" x14ac:dyDescent="0.25">
      <c r="A19" s="821"/>
      <c r="B19" s="824"/>
      <c r="C19" s="829"/>
      <c r="D19" s="830"/>
      <c r="E19" s="830"/>
      <c r="F19" s="831"/>
      <c r="G19" s="832" t="s">
        <v>11</v>
      </c>
      <c r="H19" s="832"/>
      <c r="I19" s="832"/>
      <c r="J19" s="832"/>
      <c r="K19" s="832" t="s">
        <v>12</v>
      </c>
      <c r="L19" s="832"/>
      <c r="M19" s="832"/>
      <c r="N19" s="832"/>
      <c r="O19" s="832" t="s">
        <v>13</v>
      </c>
      <c r="P19" s="832"/>
      <c r="Q19" s="832"/>
      <c r="R19" s="832"/>
      <c r="S19" s="832" t="s">
        <v>14</v>
      </c>
      <c r="T19" s="832"/>
      <c r="U19" s="832"/>
      <c r="V19" s="832"/>
      <c r="W19" s="832" t="s">
        <v>15</v>
      </c>
      <c r="X19" s="832"/>
      <c r="Y19" s="832"/>
      <c r="Z19" s="832"/>
    </row>
    <row r="20" spans="1:26" ht="78.75" customHeight="1" x14ac:dyDescent="0.25">
      <c r="A20" s="822"/>
      <c r="B20" s="825"/>
      <c r="C20" s="42" t="s">
        <v>98</v>
      </c>
      <c r="D20" s="42" t="s">
        <v>35</v>
      </c>
      <c r="E20" s="42" t="s">
        <v>36</v>
      </c>
      <c r="F20" s="42" t="s">
        <v>91</v>
      </c>
      <c r="G20" s="42" t="s">
        <v>37</v>
      </c>
      <c r="H20" s="42" t="s">
        <v>35</v>
      </c>
      <c r="I20" s="42" t="s">
        <v>36</v>
      </c>
      <c r="J20" s="42" t="s">
        <v>21</v>
      </c>
      <c r="K20" s="42" t="s">
        <v>37</v>
      </c>
      <c r="L20" s="42" t="s">
        <v>35</v>
      </c>
      <c r="M20" s="42" t="s">
        <v>36</v>
      </c>
      <c r="N20" s="42" t="s">
        <v>21</v>
      </c>
      <c r="O20" s="42" t="s">
        <v>37</v>
      </c>
      <c r="P20" s="42" t="s">
        <v>35</v>
      </c>
      <c r="Q20" s="42" t="s">
        <v>36</v>
      </c>
      <c r="R20" s="42" t="s">
        <v>21</v>
      </c>
      <c r="S20" s="42" t="s">
        <v>37</v>
      </c>
      <c r="T20" s="42" t="s">
        <v>35</v>
      </c>
      <c r="U20" s="42" t="s">
        <v>36</v>
      </c>
      <c r="V20" s="42" t="s">
        <v>21</v>
      </c>
      <c r="W20" s="42" t="s">
        <v>37</v>
      </c>
      <c r="X20" s="42" t="s">
        <v>35</v>
      </c>
      <c r="Y20" s="42" t="s">
        <v>36</v>
      </c>
      <c r="Z20" s="42" t="s">
        <v>21</v>
      </c>
    </row>
    <row r="21" spans="1:26" ht="25.5" x14ac:dyDescent="0.25">
      <c r="A21" s="43" t="s">
        <v>22</v>
      </c>
      <c r="B21" s="43" t="s">
        <v>185</v>
      </c>
      <c r="C21" s="111"/>
      <c r="D21" s="111"/>
      <c r="E21" s="111"/>
      <c r="F21" s="43"/>
      <c r="G21" s="43"/>
      <c r="H21" s="43"/>
      <c r="I21" s="43"/>
      <c r="J21" s="43"/>
      <c r="K21" s="43"/>
      <c r="L21" s="43"/>
      <c r="M21" s="43"/>
      <c r="N21" s="43"/>
      <c r="O21" s="43"/>
      <c r="P21" s="43"/>
      <c r="Q21" s="43"/>
      <c r="R21" s="43"/>
      <c r="S21" s="43"/>
      <c r="T21" s="43"/>
      <c r="U21" s="43"/>
      <c r="V21" s="43"/>
      <c r="W21" s="43"/>
      <c r="X21" s="43"/>
      <c r="Y21" s="43"/>
      <c r="Z21" s="43"/>
    </row>
    <row r="22" spans="1:26" ht="15.75" x14ac:dyDescent="0.25">
      <c r="A22" s="43" t="s">
        <v>39</v>
      </c>
      <c r="B22" s="43" t="s">
        <v>193</v>
      </c>
      <c r="C22" s="111">
        <v>0</v>
      </c>
      <c r="D22" s="111">
        <v>0</v>
      </c>
      <c r="E22" s="111">
        <v>0</v>
      </c>
      <c r="F22" s="111"/>
      <c r="G22" s="43"/>
      <c r="H22" s="43"/>
      <c r="I22" s="43"/>
      <c r="J22" s="43">
        <f>J16+200</f>
        <v>3386</v>
      </c>
      <c r="K22" s="43"/>
      <c r="L22" s="43"/>
      <c r="M22" s="43"/>
      <c r="N22" s="43">
        <f>N16+200</f>
        <v>4313</v>
      </c>
      <c r="O22" s="43"/>
      <c r="P22" s="43"/>
      <c r="Q22" s="43"/>
      <c r="R22" s="43">
        <f>R16+200</f>
        <v>2785</v>
      </c>
      <c r="S22" s="43"/>
      <c r="T22" s="43"/>
      <c r="U22" s="43"/>
      <c r="V22" s="43">
        <f>V16+200</f>
        <v>200</v>
      </c>
      <c r="W22" s="43"/>
      <c r="X22" s="43"/>
      <c r="Y22" s="43"/>
      <c r="Z22" s="43">
        <f>Z16+200</f>
        <v>200</v>
      </c>
    </row>
    <row r="23" spans="1:26" x14ac:dyDescent="0.25">
      <c r="A23" s="43" t="s">
        <v>41</v>
      </c>
      <c r="B23" s="43" t="s">
        <v>194</v>
      </c>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x14ac:dyDescent="0.25">
      <c r="A24" s="43" t="s">
        <v>72</v>
      </c>
      <c r="B24" s="43" t="s">
        <v>194</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5">
      <c r="A25" s="43" t="s">
        <v>124</v>
      </c>
      <c r="B25" s="43" t="s">
        <v>194</v>
      </c>
      <c r="C25" s="43"/>
      <c r="D25" s="43"/>
      <c r="E25" s="43"/>
      <c r="F25" s="43"/>
      <c r="G25" s="43"/>
      <c r="H25" s="43"/>
      <c r="I25" s="43"/>
      <c r="J25" s="43"/>
      <c r="K25" s="43"/>
      <c r="L25" s="43"/>
      <c r="M25" s="43"/>
      <c r="N25" s="43"/>
      <c r="O25" s="43"/>
      <c r="P25" s="43"/>
      <c r="Q25" s="43"/>
      <c r="R25" s="43"/>
      <c r="S25" s="43"/>
      <c r="T25" s="43"/>
      <c r="U25" s="43"/>
      <c r="V25" s="43"/>
      <c r="W25" s="43"/>
      <c r="X25" s="43"/>
      <c r="Y25" s="43"/>
      <c r="Z25" s="43"/>
    </row>
    <row r="27" spans="1:26" x14ac:dyDescent="0.25">
      <c r="A27" s="46"/>
      <c r="B27" s="46" t="s">
        <v>43</v>
      </c>
    </row>
    <row r="29" spans="1:26" ht="31.5" customHeight="1" x14ac:dyDescent="0.25">
      <c r="A29" s="14" t="s">
        <v>44</v>
      </c>
      <c r="B29" s="836" t="s">
        <v>45</v>
      </c>
      <c r="C29" s="836"/>
      <c r="D29" s="836"/>
      <c r="E29" s="836"/>
      <c r="F29" s="836"/>
      <c r="G29" s="836"/>
      <c r="H29" s="836"/>
      <c r="I29" s="836"/>
      <c r="J29" s="836"/>
      <c r="K29" s="836"/>
      <c r="L29" s="836"/>
      <c r="M29" s="836"/>
      <c r="N29" s="836"/>
      <c r="O29" s="836"/>
      <c r="P29" s="836"/>
      <c r="Q29" s="836"/>
      <c r="R29" s="836"/>
    </row>
    <row r="30" spans="1:26" ht="31.5" customHeight="1" x14ac:dyDescent="0.25">
      <c r="A30" s="14" t="s">
        <v>46</v>
      </c>
      <c r="B30" s="836" t="s">
        <v>47</v>
      </c>
      <c r="C30" s="836"/>
      <c r="D30" s="836"/>
      <c r="E30" s="836"/>
      <c r="F30" s="836"/>
      <c r="G30" s="836"/>
      <c r="H30" s="836"/>
      <c r="I30" s="836"/>
      <c r="J30" s="836"/>
      <c r="K30" s="836"/>
      <c r="L30" s="836"/>
      <c r="M30" s="836"/>
      <c r="N30" s="836"/>
      <c r="O30" s="836"/>
      <c r="P30" s="836"/>
      <c r="Q30" s="836"/>
      <c r="R30" s="836"/>
    </row>
    <row r="31" spans="1:26" ht="31.5" customHeight="1" x14ac:dyDescent="0.25">
      <c r="B31" s="836" t="s">
        <v>99</v>
      </c>
      <c r="C31" s="836"/>
      <c r="D31" s="836"/>
      <c r="E31" s="836"/>
      <c r="F31" s="836"/>
      <c r="G31" s="836"/>
      <c r="H31" s="836"/>
      <c r="I31" s="836"/>
      <c r="J31" s="836"/>
      <c r="K31" s="836"/>
      <c r="L31" s="836"/>
      <c r="M31" s="836"/>
      <c r="N31" s="836"/>
      <c r="O31" s="836"/>
      <c r="P31" s="836"/>
      <c r="Q31" s="836"/>
      <c r="R31" s="836"/>
    </row>
    <row r="32" spans="1:26" ht="31.5" customHeight="1" x14ac:dyDescent="0.25">
      <c r="B32" s="836" t="s">
        <v>100</v>
      </c>
      <c r="C32" s="836"/>
      <c r="D32" s="836"/>
      <c r="E32" s="836"/>
      <c r="F32" s="836"/>
      <c r="G32" s="836"/>
      <c r="H32" s="836"/>
      <c r="I32" s="836"/>
      <c r="J32" s="836"/>
      <c r="K32" s="836"/>
      <c r="L32" s="836"/>
      <c r="M32" s="836"/>
      <c r="N32" s="836"/>
      <c r="O32" s="836"/>
      <c r="P32" s="836"/>
      <c r="Q32" s="836"/>
      <c r="R32" s="836"/>
    </row>
    <row r="33" spans="2:18" ht="31.5" customHeight="1" x14ac:dyDescent="0.25">
      <c r="B33" s="836" t="s">
        <v>101</v>
      </c>
      <c r="C33" s="836"/>
      <c r="D33" s="836"/>
      <c r="E33" s="836"/>
      <c r="F33" s="836"/>
      <c r="G33" s="836"/>
      <c r="H33" s="836"/>
      <c r="I33" s="836"/>
      <c r="J33" s="836"/>
      <c r="K33" s="836"/>
      <c r="L33" s="836"/>
      <c r="M33" s="836"/>
      <c r="N33" s="836"/>
      <c r="O33" s="836"/>
      <c r="P33" s="836"/>
      <c r="Q33" s="836"/>
      <c r="R33" s="836"/>
    </row>
    <row r="34" spans="2:18" ht="31.5" customHeight="1" x14ac:dyDescent="0.25">
      <c r="B34" s="836" t="s">
        <v>102</v>
      </c>
      <c r="C34" s="836"/>
      <c r="D34" s="836"/>
      <c r="E34" s="836"/>
      <c r="F34" s="836"/>
      <c r="G34" s="836"/>
      <c r="H34" s="836"/>
      <c r="I34" s="836"/>
      <c r="J34" s="836"/>
      <c r="K34" s="836"/>
      <c r="L34" s="836"/>
      <c r="M34" s="836"/>
      <c r="N34" s="836"/>
      <c r="O34" s="836"/>
      <c r="P34" s="836"/>
      <c r="Q34" s="836"/>
      <c r="R34" s="836"/>
    </row>
    <row r="35" spans="2:18" ht="73.5" customHeight="1" x14ac:dyDescent="0.25">
      <c r="B35" s="836" t="s">
        <v>103</v>
      </c>
      <c r="C35" s="836"/>
      <c r="D35" s="836"/>
      <c r="E35" s="836"/>
      <c r="F35" s="836"/>
      <c r="G35" s="836"/>
      <c r="H35" s="836"/>
      <c r="I35" s="836"/>
      <c r="J35" s="836"/>
      <c r="K35" s="836"/>
      <c r="L35" s="836"/>
      <c r="M35" s="836"/>
      <c r="N35" s="836"/>
      <c r="O35" s="836"/>
      <c r="P35" s="836"/>
      <c r="Q35" s="836"/>
      <c r="R35" s="836"/>
    </row>
    <row r="36" spans="2:18" ht="39" customHeight="1" x14ac:dyDescent="0.25">
      <c r="B36" s="836" t="s">
        <v>104</v>
      </c>
      <c r="C36" s="836"/>
      <c r="D36" s="836"/>
      <c r="E36" s="836"/>
      <c r="F36" s="836"/>
      <c r="G36" s="836"/>
      <c r="H36" s="836"/>
      <c r="I36" s="836"/>
      <c r="J36" s="836"/>
      <c r="K36" s="836"/>
      <c r="L36" s="836"/>
      <c r="M36" s="836"/>
      <c r="N36" s="836"/>
      <c r="O36" s="836"/>
      <c r="P36" s="836"/>
      <c r="Q36" s="836"/>
      <c r="R36" s="836"/>
    </row>
    <row r="37" spans="2:18" x14ac:dyDescent="0.25">
      <c r="B37" s="114" t="s">
        <v>195</v>
      </c>
    </row>
    <row r="38" spans="2:18" ht="51" customHeight="1" x14ac:dyDescent="0.25">
      <c r="B38" s="835" t="s">
        <v>196</v>
      </c>
      <c r="C38" s="835"/>
      <c r="D38" s="835"/>
      <c r="E38" s="835"/>
      <c r="F38" s="835"/>
      <c r="G38" s="835"/>
      <c r="H38" s="835"/>
      <c r="I38" s="835"/>
      <c r="J38" s="835"/>
      <c r="K38" s="835"/>
      <c r="L38" s="835"/>
      <c r="M38" s="835"/>
      <c r="N38" s="835"/>
      <c r="O38" s="835"/>
      <c r="P38" s="835"/>
      <c r="Q38" s="835"/>
      <c r="R38" s="835"/>
    </row>
  </sheetData>
  <mergeCells count="32">
    <mergeCell ref="B38:R38"/>
    <mergeCell ref="O19:R19"/>
    <mergeCell ref="S19:V19"/>
    <mergeCell ref="W19:Z19"/>
    <mergeCell ref="B29:R29"/>
    <mergeCell ref="B30:R30"/>
    <mergeCell ref="B31:R31"/>
    <mergeCell ref="B32:R32"/>
    <mergeCell ref="B33:R33"/>
    <mergeCell ref="B34:R34"/>
    <mergeCell ref="B35:R35"/>
    <mergeCell ref="B36:R36"/>
    <mergeCell ref="A17:Z17"/>
    <mergeCell ref="A18:A20"/>
    <mergeCell ref="B18:B20"/>
    <mergeCell ref="C18:F19"/>
    <mergeCell ref="G18:Z18"/>
    <mergeCell ref="G19:J19"/>
    <mergeCell ref="K19:N19"/>
    <mergeCell ref="A2:E2"/>
    <mergeCell ref="F2:R2"/>
    <mergeCell ref="F3:R3"/>
    <mergeCell ref="A4:Z4"/>
    <mergeCell ref="A5:A7"/>
    <mergeCell ref="B5:B7"/>
    <mergeCell ref="C5:F6"/>
    <mergeCell ref="G5:Z5"/>
    <mergeCell ref="G6:J6"/>
    <mergeCell ref="K6:N6"/>
    <mergeCell ref="O6:R6"/>
    <mergeCell ref="S6:V6"/>
    <mergeCell ref="W6:Z6"/>
  </mergeCells>
  <pageMargins left="0.7" right="0.7" top="0.75" bottom="0.75" header="0.3" footer="0.3"/>
  <pageSetup paperSize="9" scale="24"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view="pageBreakPreview" zoomScale="60" zoomScaleNormal="100" workbookViewId="0">
      <selection activeCell="W36" sqref="W36"/>
    </sheetView>
  </sheetViews>
  <sheetFormatPr defaultRowHeight="15" x14ac:dyDescent="0.25"/>
  <cols>
    <col min="2" max="2" width="33.42578125" style="31" customWidth="1"/>
    <col min="3" max="3" width="16.140625" style="33" customWidth="1"/>
    <col min="28" max="28" width="72" style="435" customWidth="1"/>
  </cols>
  <sheetData>
    <row r="1" spans="1:28" s="120" customFormat="1" x14ac:dyDescent="0.25">
      <c r="B1" s="31"/>
      <c r="C1" s="33"/>
      <c r="L1" s="45"/>
      <c r="M1" s="45"/>
      <c r="N1" s="45"/>
      <c r="O1" s="45"/>
      <c r="P1" s="415"/>
      <c r="Q1" s="415"/>
      <c r="R1" s="415"/>
      <c r="S1" s="415"/>
      <c r="X1" s="120" t="s">
        <v>371</v>
      </c>
      <c r="AB1" s="435"/>
    </row>
    <row r="2" spans="1:28" s="123" customFormat="1" ht="43.5" customHeight="1" x14ac:dyDescent="0.3">
      <c r="A2" s="698" t="s">
        <v>1</v>
      </c>
      <c r="B2" s="698"/>
      <c r="C2" s="698"/>
      <c r="D2" s="698"/>
      <c r="E2" s="698"/>
      <c r="F2" s="698"/>
      <c r="G2" s="699" t="s">
        <v>372</v>
      </c>
      <c r="H2" s="699"/>
      <c r="I2" s="699"/>
      <c r="J2" s="699"/>
      <c r="K2" s="699"/>
      <c r="L2" s="699"/>
      <c r="M2" s="699"/>
      <c r="N2" s="699"/>
      <c r="O2" s="699"/>
      <c r="P2" s="699"/>
      <c r="Q2" s="699"/>
      <c r="R2" s="699"/>
      <c r="S2" s="699"/>
      <c r="AB2" s="436"/>
    </row>
    <row r="3" spans="1:28" s="120" customFormat="1" ht="23.25" customHeight="1" x14ac:dyDescent="0.35">
      <c r="A3" s="772" t="s">
        <v>86</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435"/>
    </row>
    <row r="4" spans="1:28" s="120" customFormat="1" ht="44.25" customHeight="1" x14ac:dyDescent="0.25">
      <c r="A4" s="676" t="s">
        <v>6</v>
      </c>
      <c r="B4" s="679" t="s">
        <v>7</v>
      </c>
      <c r="C4" s="680"/>
      <c r="D4" s="685" t="s">
        <v>87</v>
      </c>
      <c r="E4" s="686"/>
      <c r="F4" s="686"/>
      <c r="G4" s="687"/>
      <c r="H4" s="673" t="s">
        <v>373</v>
      </c>
      <c r="I4" s="673"/>
      <c r="J4" s="673"/>
      <c r="K4" s="673"/>
      <c r="L4" s="673"/>
      <c r="M4" s="673"/>
      <c r="N4" s="673"/>
      <c r="O4" s="673"/>
      <c r="P4" s="673"/>
      <c r="Q4" s="673"/>
      <c r="R4" s="673"/>
      <c r="S4" s="673"/>
      <c r="T4" s="673"/>
      <c r="U4" s="673"/>
      <c r="V4" s="673"/>
      <c r="W4" s="673"/>
      <c r="X4" s="673"/>
      <c r="Y4" s="673"/>
      <c r="Z4" s="673"/>
      <c r="AA4" s="673"/>
      <c r="AB4" s="381" t="s">
        <v>374</v>
      </c>
    </row>
    <row r="5" spans="1:28" s="120" customFormat="1" ht="44.25" customHeight="1" x14ac:dyDescent="0.25">
      <c r="A5" s="677"/>
      <c r="B5" s="681"/>
      <c r="C5" s="682"/>
      <c r="D5" s="688"/>
      <c r="E5" s="689"/>
      <c r="F5" s="689"/>
      <c r="G5" s="690"/>
      <c r="H5" s="673" t="s">
        <v>11</v>
      </c>
      <c r="I5" s="673"/>
      <c r="J5" s="673"/>
      <c r="K5" s="673"/>
      <c r="L5" s="747" t="s">
        <v>12</v>
      </c>
      <c r="M5" s="747"/>
      <c r="N5" s="747"/>
      <c r="O5" s="747"/>
      <c r="P5" s="847" t="s">
        <v>375</v>
      </c>
      <c r="Q5" s="847"/>
      <c r="R5" s="847"/>
      <c r="S5" s="847"/>
      <c r="T5" s="673" t="s">
        <v>14</v>
      </c>
      <c r="U5" s="673"/>
      <c r="V5" s="673"/>
      <c r="W5" s="673"/>
      <c r="X5" s="673" t="s">
        <v>15</v>
      </c>
      <c r="Y5" s="673"/>
      <c r="Z5" s="673"/>
      <c r="AA5" s="673"/>
      <c r="AB5" s="437"/>
    </row>
    <row r="6" spans="1:28" s="120" customFormat="1" ht="75.75" customHeight="1" x14ac:dyDescent="0.25">
      <c r="A6" s="678"/>
      <c r="B6" s="683"/>
      <c r="C6" s="684"/>
      <c r="D6" s="122" t="s">
        <v>16</v>
      </c>
      <c r="E6" s="122" t="s">
        <v>17</v>
      </c>
      <c r="F6" s="122" t="s">
        <v>90</v>
      </c>
      <c r="G6" s="122" t="s">
        <v>91</v>
      </c>
      <c r="H6" s="122" t="s">
        <v>16</v>
      </c>
      <c r="I6" s="122" t="s">
        <v>17</v>
      </c>
      <c r="J6" s="122" t="s">
        <v>20</v>
      </c>
      <c r="K6" s="122" t="s">
        <v>21</v>
      </c>
      <c r="L6" s="416" t="s">
        <v>16</v>
      </c>
      <c r="M6" s="416" t="s">
        <v>17</v>
      </c>
      <c r="N6" s="416" t="s">
        <v>20</v>
      </c>
      <c r="O6" s="416" t="s">
        <v>21</v>
      </c>
      <c r="P6" s="417" t="s">
        <v>16</v>
      </c>
      <c r="Q6" s="417" t="s">
        <v>17</v>
      </c>
      <c r="R6" s="417" t="s">
        <v>20</v>
      </c>
      <c r="S6" s="417" t="s">
        <v>21</v>
      </c>
      <c r="T6" s="122" t="s">
        <v>16</v>
      </c>
      <c r="U6" s="122" t="s">
        <v>17</v>
      </c>
      <c r="V6" s="122" t="s">
        <v>20</v>
      </c>
      <c r="W6" s="122" t="s">
        <v>21</v>
      </c>
      <c r="X6" s="122" t="s">
        <v>16</v>
      </c>
      <c r="Y6" s="122" t="s">
        <v>17</v>
      </c>
      <c r="Z6" s="122" t="s">
        <v>20</v>
      </c>
      <c r="AA6" s="122" t="s">
        <v>21</v>
      </c>
      <c r="AB6" s="437"/>
    </row>
    <row r="7" spans="1:28" s="420" customFormat="1" ht="12.75" x14ac:dyDescent="0.2">
      <c r="A7" s="845" t="s">
        <v>22</v>
      </c>
      <c r="B7" s="846" t="s">
        <v>376</v>
      </c>
      <c r="C7" s="427" t="s">
        <v>377</v>
      </c>
      <c r="D7" s="418">
        <v>0</v>
      </c>
      <c r="E7" s="8">
        <v>0</v>
      </c>
      <c r="F7" s="8">
        <v>0</v>
      </c>
      <c r="G7" s="8">
        <v>0</v>
      </c>
      <c r="H7" s="8">
        <v>100000</v>
      </c>
      <c r="I7" s="8">
        <v>100000</v>
      </c>
      <c r="J7" s="8">
        <v>29000</v>
      </c>
      <c r="K7" s="8">
        <v>29000</v>
      </c>
      <c r="L7" s="90">
        <v>105000</v>
      </c>
      <c r="M7" s="90">
        <v>105000</v>
      </c>
      <c r="N7" s="90">
        <v>29000</v>
      </c>
      <c r="O7" s="90">
        <v>29000</v>
      </c>
      <c r="P7" s="419">
        <v>107000</v>
      </c>
      <c r="Q7" s="419">
        <v>107000</v>
      </c>
      <c r="R7" s="419">
        <v>29500</v>
      </c>
      <c r="S7" s="419">
        <v>29500</v>
      </c>
      <c r="T7" s="8">
        <v>109000</v>
      </c>
      <c r="U7" s="8">
        <v>109000</v>
      </c>
      <c r="V7" s="8">
        <v>30000</v>
      </c>
      <c r="W7" s="8">
        <v>30000</v>
      </c>
      <c r="X7" s="8">
        <v>109000</v>
      </c>
      <c r="Y7" s="8">
        <v>109000</v>
      </c>
      <c r="Z7" s="8">
        <v>30000</v>
      </c>
      <c r="AA7" s="8">
        <v>30000</v>
      </c>
      <c r="AB7" s="438"/>
    </row>
    <row r="8" spans="1:28" s="420" customFormat="1" ht="51.75" customHeight="1" x14ac:dyDescent="0.2">
      <c r="A8" s="845"/>
      <c r="B8" s="846"/>
      <c r="C8" s="427" t="s">
        <v>378</v>
      </c>
      <c r="D8" s="418"/>
      <c r="E8" s="8"/>
      <c r="F8" s="8"/>
      <c r="G8" s="8"/>
      <c r="H8" s="8">
        <v>118936</v>
      </c>
      <c r="I8" s="8">
        <v>118936</v>
      </c>
      <c r="J8" s="8">
        <v>15885</v>
      </c>
      <c r="K8" s="8">
        <v>15885</v>
      </c>
      <c r="L8" s="8">
        <v>134943</v>
      </c>
      <c r="M8" s="8">
        <v>134943</v>
      </c>
      <c r="N8" s="8">
        <v>19551</v>
      </c>
      <c r="O8" s="421">
        <v>19551</v>
      </c>
      <c r="P8" s="419">
        <v>136040</v>
      </c>
      <c r="Q8" s="419">
        <v>136040</v>
      </c>
      <c r="R8" s="419">
        <v>22452</v>
      </c>
      <c r="S8" s="419">
        <v>22452</v>
      </c>
      <c r="T8" s="8"/>
      <c r="U8" s="8"/>
      <c r="V8" s="8"/>
      <c r="W8" s="8"/>
      <c r="X8" s="8"/>
      <c r="Y8" s="8"/>
      <c r="Z8" s="8"/>
      <c r="AA8" s="8"/>
      <c r="AB8" s="438"/>
    </row>
    <row r="9" spans="1:28" s="420" customFormat="1" ht="12.75" x14ac:dyDescent="0.2">
      <c r="A9" s="845" t="s">
        <v>72</v>
      </c>
      <c r="B9" s="846" t="s">
        <v>379</v>
      </c>
      <c r="C9" s="427" t="s">
        <v>377</v>
      </c>
      <c r="D9" s="418">
        <v>600000</v>
      </c>
      <c r="E9" s="8">
        <v>600000</v>
      </c>
      <c r="F9" s="8">
        <v>22000</v>
      </c>
      <c r="G9" s="8">
        <v>22000</v>
      </c>
      <c r="H9" s="8">
        <v>800000</v>
      </c>
      <c r="I9" s="8">
        <v>800000</v>
      </c>
      <c r="J9" s="8">
        <v>149000</v>
      </c>
      <c r="K9" s="8">
        <v>149000</v>
      </c>
      <c r="L9" s="90">
        <v>850000</v>
      </c>
      <c r="M9" s="90">
        <v>850000</v>
      </c>
      <c r="N9" s="90">
        <v>152000</v>
      </c>
      <c r="O9" s="90">
        <v>152000</v>
      </c>
      <c r="P9" s="419">
        <v>880000</v>
      </c>
      <c r="Q9" s="419">
        <v>880000</v>
      </c>
      <c r="R9" s="419">
        <v>153000</v>
      </c>
      <c r="S9" s="419">
        <v>153000</v>
      </c>
      <c r="T9" s="8">
        <v>890000</v>
      </c>
      <c r="U9" s="8">
        <v>890000</v>
      </c>
      <c r="V9" s="8">
        <v>153500</v>
      </c>
      <c r="W9" s="8">
        <v>153500</v>
      </c>
      <c r="X9" s="8">
        <v>890000</v>
      </c>
      <c r="Y9" s="8">
        <v>890000</v>
      </c>
      <c r="Z9" s="8">
        <v>153500</v>
      </c>
      <c r="AA9" s="8">
        <v>153500</v>
      </c>
      <c r="AB9" s="438"/>
    </row>
    <row r="10" spans="1:28" s="420" customFormat="1" ht="25.5" customHeight="1" x14ac:dyDescent="0.2">
      <c r="A10" s="845"/>
      <c r="B10" s="846"/>
      <c r="C10" s="427" t="s">
        <v>378</v>
      </c>
      <c r="D10" s="418"/>
      <c r="E10" s="8"/>
      <c r="F10" s="8"/>
      <c r="G10" s="8"/>
      <c r="H10" s="8">
        <v>854978</v>
      </c>
      <c r="I10" s="8">
        <v>854978</v>
      </c>
      <c r="J10" s="8">
        <v>47796</v>
      </c>
      <c r="K10" s="8">
        <v>47796</v>
      </c>
      <c r="L10" s="8">
        <v>872747</v>
      </c>
      <c r="M10" s="8">
        <v>872747</v>
      </c>
      <c r="N10" s="8">
        <v>54464</v>
      </c>
      <c r="O10" s="421">
        <v>54464</v>
      </c>
      <c r="P10" s="419">
        <v>920998</v>
      </c>
      <c r="Q10" s="419">
        <v>920998</v>
      </c>
      <c r="R10" s="419">
        <v>59998</v>
      </c>
      <c r="S10" s="419">
        <v>59998</v>
      </c>
      <c r="T10" s="8"/>
      <c r="U10" s="8"/>
      <c r="V10" s="8"/>
      <c r="W10" s="8"/>
      <c r="X10" s="8"/>
      <c r="Y10" s="8"/>
      <c r="Z10" s="8"/>
      <c r="AA10" s="8"/>
      <c r="AB10" s="439"/>
    </row>
    <row r="11" spans="1:28" s="423" customFormat="1" ht="108" customHeight="1" x14ac:dyDescent="0.2">
      <c r="A11" s="848" t="s">
        <v>74</v>
      </c>
      <c r="B11" s="849" t="s">
        <v>380</v>
      </c>
      <c r="C11" s="428" t="s">
        <v>377</v>
      </c>
      <c r="D11" s="422"/>
      <c r="E11" s="90"/>
      <c r="F11" s="90"/>
      <c r="G11" s="90"/>
      <c r="H11" s="90"/>
      <c r="I11" s="90"/>
      <c r="J11" s="90"/>
      <c r="K11" s="90"/>
      <c r="L11" s="90"/>
      <c r="M11" s="90"/>
      <c r="N11" s="90"/>
      <c r="O11" s="90"/>
      <c r="P11" s="90"/>
      <c r="Q11" s="90"/>
      <c r="R11" s="90"/>
      <c r="S11" s="90"/>
      <c r="T11" s="90"/>
      <c r="U11" s="90"/>
      <c r="V11" s="90"/>
      <c r="W11" s="90"/>
      <c r="X11" s="90"/>
      <c r="Y11" s="90"/>
      <c r="Z11" s="90"/>
      <c r="AA11" s="90"/>
      <c r="AB11" s="440" t="s">
        <v>381</v>
      </c>
    </row>
    <row r="12" spans="1:28" s="423" customFormat="1" ht="12.75" x14ac:dyDescent="0.2">
      <c r="A12" s="848"/>
      <c r="B12" s="849"/>
      <c r="C12" s="428" t="s">
        <v>378</v>
      </c>
      <c r="D12" s="422"/>
      <c r="E12" s="90"/>
      <c r="F12" s="90"/>
      <c r="G12" s="90"/>
      <c r="H12" s="90"/>
      <c r="I12" s="90"/>
      <c r="J12" s="90"/>
      <c r="K12" s="90"/>
      <c r="L12" s="90">
        <v>107847</v>
      </c>
      <c r="M12" s="90">
        <v>107847</v>
      </c>
      <c r="N12" s="90">
        <v>8798</v>
      </c>
      <c r="O12" s="424">
        <v>8798</v>
      </c>
      <c r="P12" s="419">
        <v>145344</v>
      </c>
      <c r="Q12" s="419">
        <v>145344</v>
      </c>
      <c r="R12" s="419">
        <v>11696</v>
      </c>
      <c r="S12" s="419">
        <v>11696</v>
      </c>
      <c r="T12" s="90"/>
      <c r="U12" s="90"/>
      <c r="V12" s="90"/>
      <c r="W12" s="90"/>
      <c r="X12" s="90"/>
      <c r="Y12" s="90"/>
      <c r="Z12" s="90"/>
      <c r="AA12" s="90"/>
      <c r="AB12" s="440"/>
    </row>
    <row r="13" spans="1:28" s="420" customFormat="1" ht="12.75" x14ac:dyDescent="0.2">
      <c r="A13" s="845" t="s">
        <v>92</v>
      </c>
      <c r="B13" s="846" t="s">
        <v>382</v>
      </c>
      <c r="C13" s="427" t="s">
        <v>377</v>
      </c>
      <c r="D13" s="418">
        <v>0</v>
      </c>
      <c r="E13" s="8">
        <v>0</v>
      </c>
      <c r="F13" s="8">
        <v>0</v>
      </c>
      <c r="G13" s="8">
        <v>0</v>
      </c>
      <c r="H13" s="8">
        <v>5500</v>
      </c>
      <c r="I13" s="8">
        <v>5500</v>
      </c>
      <c r="J13" s="8">
        <v>14900</v>
      </c>
      <c r="K13" s="8">
        <v>14900</v>
      </c>
      <c r="L13" s="90">
        <v>5500</v>
      </c>
      <c r="M13" s="90">
        <v>5500</v>
      </c>
      <c r="N13" s="90">
        <v>15000</v>
      </c>
      <c r="O13" s="90">
        <v>15000</v>
      </c>
      <c r="P13" s="419">
        <v>5500</v>
      </c>
      <c r="Q13" s="419">
        <v>5500</v>
      </c>
      <c r="R13" s="419">
        <v>15000</v>
      </c>
      <c r="S13" s="419">
        <v>15000</v>
      </c>
      <c r="T13" s="8">
        <v>5500</v>
      </c>
      <c r="U13" s="8">
        <v>5500</v>
      </c>
      <c r="V13" s="8">
        <v>15000</v>
      </c>
      <c r="W13" s="8">
        <v>15000</v>
      </c>
      <c r="X13" s="8">
        <v>5500</v>
      </c>
      <c r="Y13" s="8">
        <v>5500</v>
      </c>
      <c r="Z13" s="8">
        <v>15000</v>
      </c>
      <c r="AA13" s="8">
        <v>15000</v>
      </c>
      <c r="AB13" s="439"/>
    </row>
    <row r="14" spans="1:28" s="420" customFormat="1" ht="37.5" customHeight="1" x14ac:dyDescent="0.2">
      <c r="A14" s="845"/>
      <c r="B14" s="846"/>
      <c r="C14" s="427" t="s">
        <v>378</v>
      </c>
      <c r="D14" s="8"/>
      <c r="E14" s="8"/>
      <c r="F14" s="8"/>
      <c r="G14" s="8"/>
      <c r="H14" s="8">
        <v>11409</v>
      </c>
      <c r="I14" s="8">
        <v>11409</v>
      </c>
      <c r="J14" s="8">
        <v>3984</v>
      </c>
      <c r="K14" s="8">
        <v>3984</v>
      </c>
      <c r="L14" s="8">
        <v>10946</v>
      </c>
      <c r="M14" s="8">
        <v>10946</v>
      </c>
      <c r="N14" s="8">
        <v>4015</v>
      </c>
      <c r="O14" s="421">
        <v>4015</v>
      </c>
      <c r="P14" s="419">
        <v>9413</v>
      </c>
      <c r="Q14" s="419">
        <v>9413</v>
      </c>
      <c r="R14" s="419">
        <v>3360</v>
      </c>
      <c r="S14" s="419">
        <v>3360</v>
      </c>
      <c r="T14" s="8"/>
      <c r="U14" s="8"/>
      <c r="V14" s="8"/>
      <c r="W14" s="8"/>
      <c r="X14" s="8"/>
      <c r="Y14" s="8"/>
      <c r="Z14" s="8"/>
      <c r="AA14" s="8"/>
      <c r="AB14" s="439"/>
    </row>
    <row r="15" spans="1:28" s="120" customFormat="1" ht="23.25" x14ac:dyDescent="0.35">
      <c r="A15" s="772" t="s">
        <v>80</v>
      </c>
      <c r="B15" s="772"/>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439"/>
    </row>
    <row r="16" spans="1:28" s="120" customFormat="1" ht="45.75" customHeight="1" x14ac:dyDescent="0.25">
      <c r="A16" s="676" t="s">
        <v>6</v>
      </c>
      <c r="B16" s="842" t="s">
        <v>31</v>
      </c>
      <c r="C16" s="429"/>
      <c r="D16" s="685" t="s">
        <v>95</v>
      </c>
      <c r="E16" s="686"/>
      <c r="F16" s="686"/>
      <c r="G16" s="687"/>
      <c r="H16" s="673" t="s">
        <v>33</v>
      </c>
      <c r="I16" s="673"/>
      <c r="J16" s="673"/>
      <c r="K16" s="673"/>
      <c r="L16" s="673"/>
      <c r="M16" s="673"/>
      <c r="N16" s="673"/>
      <c r="O16" s="673"/>
      <c r="P16" s="673"/>
      <c r="Q16" s="673"/>
      <c r="R16" s="673"/>
      <c r="S16" s="673"/>
      <c r="T16" s="673"/>
      <c r="U16" s="673"/>
      <c r="V16" s="673"/>
      <c r="W16" s="673"/>
      <c r="X16" s="673"/>
      <c r="Y16" s="673"/>
      <c r="Z16" s="673"/>
      <c r="AA16" s="673"/>
      <c r="AB16" s="439"/>
    </row>
    <row r="17" spans="1:28" s="120" customFormat="1" ht="45" customHeight="1" x14ac:dyDescent="0.25">
      <c r="A17" s="677"/>
      <c r="B17" s="843"/>
      <c r="C17" s="430"/>
      <c r="D17" s="688"/>
      <c r="E17" s="689"/>
      <c r="F17" s="689"/>
      <c r="G17" s="690"/>
      <c r="H17" s="673" t="s">
        <v>11</v>
      </c>
      <c r="I17" s="673"/>
      <c r="J17" s="673"/>
      <c r="K17" s="673"/>
      <c r="L17" s="747" t="s">
        <v>12</v>
      </c>
      <c r="M17" s="747"/>
      <c r="N17" s="747"/>
      <c r="O17" s="747"/>
      <c r="P17" s="847" t="s">
        <v>375</v>
      </c>
      <c r="Q17" s="847"/>
      <c r="R17" s="847"/>
      <c r="S17" s="847"/>
      <c r="T17" s="673" t="s">
        <v>14</v>
      </c>
      <c r="U17" s="673"/>
      <c r="V17" s="673"/>
      <c r="W17" s="673"/>
      <c r="X17" s="673" t="s">
        <v>15</v>
      </c>
      <c r="Y17" s="673"/>
      <c r="Z17" s="673"/>
      <c r="AA17" s="673"/>
      <c r="AB17" s="439"/>
    </row>
    <row r="18" spans="1:28" s="120" customFormat="1" ht="98.25" customHeight="1" x14ac:dyDescent="0.25">
      <c r="A18" s="678"/>
      <c r="B18" s="844"/>
      <c r="C18" s="431"/>
      <c r="D18" s="122" t="s">
        <v>98</v>
      </c>
      <c r="E18" s="122" t="s">
        <v>35</v>
      </c>
      <c r="F18" s="122" t="s">
        <v>36</v>
      </c>
      <c r="G18" s="122" t="s">
        <v>91</v>
      </c>
      <c r="H18" s="122" t="s">
        <v>37</v>
      </c>
      <c r="I18" s="122" t="s">
        <v>35</v>
      </c>
      <c r="J18" s="122" t="s">
        <v>36</v>
      </c>
      <c r="K18" s="122" t="s">
        <v>21</v>
      </c>
      <c r="L18" s="416" t="s">
        <v>37</v>
      </c>
      <c r="M18" s="416" t="s">
        <v>35</v>
      </c>
      <c r="N18" s="416" t="s">
        <v>36</v>
      </c>
      <c r="O18" s="416" t="s">
        <v>21</v>
      </c>
      <c r="P18" s="417" t="s">
        <v>37</v>
      </c>
      <c r="Q18" s="417" t="s">
        <v>35</v>
      </c>
      <c r="R18" s="417" t="s">
        <v>36</v>
      </c>
      <c r="S18" s="417" t="s">
        <v>21</v>
      </c>
      <c r="T18" s="122" t="s">
        <v>37</v>
      </c>
      <c r="U18" s="122" t="s">
        <v>35</v>
      </c>
      <c r="V18" s="122" t="s">
        <v>36</v>
      </c>
      <c r="W18" s="122" t="s">
        <v>21</v>
      </c>
      <c r="X18" s="122" t="s">
        <v>37</v>
      </c>
      <c r="Y18" s="122" t="s">
        <v>35</v>
      </c>
      <c r="Z18" s="122" t="s">
        <v>36</v>
      </c>
      <c r="AA18" s="122" t="s">
        <v>21</v>
      </c>
      <c r="AB18" s="439"/>
    </row>
    <row r="19" spans="1:28" s="120" customFormat="1" ht="38.25" x14ac:dyDescent="0.25">
      <c r="A19" s="9" t="s">
        <v>22</v>
      </c>
      <c r="B19" s="9" t="s">
        <v>383</v>
      </c>
      <c r="C19" s="432"/>
      <c r="D19" s="9"/>
      <c r="E19" s="9"/>
      <c r="F19" s="9"/>
      <c r="G19" s="9"/>
      <c r="H19" s="9"/>
      <c r="I19" s="9"/>
      <c r="J19" s="9"/>
      <c r="K19" s="9"/>
      <c r="L19" s="34"/>
      <c r="M19" s="34"/>
      <c r="N19" s="34"/>
      <c r="O19" s="34"/>
      <c r="P19" s="425"/>
      <c r="Q19" s="425"/>
      <c r="R19" s="425"/>
      <c r="S19" s="425"/>
      <c r="T19" s="9"/>
      <c r="U19" s="9"/>
      <c r="V19" s="9"/>
      <c r="W19" s="9"/>
      <c r="X19" s="9"/>
      <c r="Y19" s="9"/>
      <c r="Z19" s="25"/>
      <c r="AA19" s="25"/>
      <c r="AB19" s="439"/>
    </row>
    <row r="20" spans="1:28" s="45" customFormat="1" ht="51" x14ac:dyDescent="0.25">
      <c r="A20" s="840" t="s">
        <v>39</v>
      </c>
      <c r="B20" s="840" t="s">
        <v>384</v>
      </c>
      <c r="C20" s="433" t="s">
        <v>377</v>
      </c>
      <c r="D20" s="36">
        <v>0</v>
      </c>
      <c r="E20" s="36">
        <v>0</v>
      </c>
      <c r="F20" s="36">
        <v>5</v>
      </c>
      <c r="G20" s="36">
        <v>5</v>
      </c>
      <c r="H20" s="36">
        <v>22000</v>
      </c>
      <c r="I20" s="36">
        <v>22000</v>
      </c>
      <c r="J20" s="36">
        <v>5</v>
      </c>
      <c r="K20" s="36">
        <v>5</v>
      </c>
      <c r="L20" s="36">
        <v>43000</v>
      </c>
      <c r="M20" s="36">
        <v>43000</v>
      </c>
      <c r="N20" s="36">
        <v>5</v>
      </c>
      <c r="O20" s="36">
        <v>5</v>
      </c>
      <c r="P20" s="426">
        <v>65000</v>
      </c>
      <c r="Q20" s="426">
        <v>65000</v>
      </c>
      <c r="R20" s="426">
        <v>5</v>
      </c>
      <c r="S20" s="426">
        <v>5</v>
      </c>
      <c r="T20" s="36">
        <v>87000</v>
      </c>
      <c r="U20" s="36">
        <v>87000</v>
      </c>
      <c r="V20" s="36">
        <v>5</v>
      </c>
      <c r="W20" s="36">
        <v>5</v>
      </c>
      <c r="X20" s="36">
        <v>108000</v>
      </c>
      <c r="Y20" s="36">
        <v>108000</v>
      </c>
      <c r="Z20" s="36">
        <v>5</v>
      </c>
      <c r="AA20" s="36">
        <v>5</v>
      </c>
      <c r="AB20" s="440" t="s">
        <v>385</v>
      </c>
    </row>
    <row r="21" spans="1:28" s="45" customFormat="1" x14ac:dyDescent="0.25">
      <c r="A21" s="841"/>
      <c r="B21" s="841"/>
      <c r="C21" s="433" t="s">
        <v>378</v>
      </c>
      <c r="D21" s="36"/>
      <c r="E21" s="36"/>
      <c r="F21" s="36"/>
      <c r="G21" s="36"/>
      <c r="H21" s="90">
        <v>2300</v>
      </c>
      <c r="I21" s="90">
        <v>20300</v>
      </c>
      <c r="J21" s="90">
        <v>5</v>
      </c>
      <c r="K21" s="90">
        <v>5</v>
      </c>
      <c r="L21" s="90">
        <v>19250</v>
      </c>
      <c r="M21" s="90">
        <v>19250</v>
      </c>
      <c r="N21" s="90">
        <v>5</v>
      </c>
      <c r="O21" s="424">
        <v>5</v>
      </c>
      <c r="P21" s="426">
        <v>23800</v>
      </c>
      <c r="Q21" s="426">
        <v>23800</v>
      </c>
      <c r="R21" s="426">
        <v>5</v>
      </c>
      <c r="S21" s="426">
        <v>5</v>
      </c>
      <c r="T21" s="36"/>
      <c r="U21" s="36"/>
      <c r="V21" s="36"/>
      <c r="W21" s="36"/>
      <c r="X21" s="36"/>
      <c r="Y21" s="36"/>
      <c r="Z21" s="36"/>
      <c r="AA21" s="36"/>
      <c r="AB21" s="440"/>
    </row>
    <row r="22" spans="1:28" s="120" customFormat="1" ht="42" customHeight="1" x14ac:dyDescent="0.25">
      <c r="A22" s="9" t="s">
        <v>72</v>
      </c>
      <c r="B22" s="9" t="s">
        <v>386</v>
      </c>
      <c r="C22" s="432"/>
      <c r="D22" s="9"/>
      <c r="E22" s="9"/>
      <c r="F22" s="9"/>
      <c r="G22" s="9"/>
      <c r="H22" s="9"/>
      <c r="I22" s="9"/>
      <c r="J22" s="9"/>
      <c r="K22" s="9"/>
      <c r="L22" s="34"/>
      <c r="M22" s="34"/>
      <c r="N22" s="34"/>
      <c r="O22" s="34"/>
      <c r="P22" s="425"/>
      <c r="Q22" s="425"/>
      <c r="R22" s="425"/>
      <c r="S22" s="425"/>
      <c r="T22" s="9"/>
      <c r="U22" s="9"/>
      <c r="V22" s="9"/>
      <c r="W22" s="9"/>
      <c r="X22" s="9"/>
      <c r="Y22" s="9"/>
      <c r="Z22" s="25"/>
      <c r="AA22" s="25"/>
      <c r="AB22" s="439"/>
    </row>
    <row r="23" spans="1:28" s="45" customFormat="1" ht="32.25" customHeight="1" x14ac:dyDescent="0.25">
      <c r="A23" s="840" t="s">
        <v>287</v>
      </c>
      <c r="B23" s="840" t="s">
        <v>387</v>
      </c>
      <c r="C23" s="433" t="s">
        <v>377</v>
      </c>
      <c r="D23" s="36">
        <v>600000</v>
      </c>
      <c r="E23" s="36">
        <v>600000</v>
      </c>
      <c r="F23" s="36">
        <v>22000</v>
      </c>
      <c r="G23" s="36">
        <v>22000</v>
      </c>
      <c r="H23" s="36">
        <v>900000</v>
      </c>
      <c r="I23" s="36">
        <v>900000</v>
      </c>
      <c r="J23" s="36">
        <v>178000</v>
      </c>
      <c r="K23" s="36">
        <v>178000</v>
      </c>
      <c r="L23" s="36">
        <v>955000</v>
      </c>
      <c r="M23" s="36">
        <v>955000</v>
      </c>
      <c r="N23" s="36">
        <v>181000</v>
      </c>
      <c r="O23" s="36">
        <v>181000</v>
      </c>
      <c r="P23" s="426">
        <v>987000</v>
      </c>
      <c r="Q23" s="426">
        <v>987000</v>
      </c>
      <c r="R23" s="426">
        <v>182500</v>
      </c>
      <c r="S23" s="426">
        <v>182500</v>
      </c>
      <c r="T23" s="36">
        <v>999000</v>
      </c>
      <c r="U23" s="36">
        <v>999000</v>
      </c>
      <c r="V23" s="36">
        <v>183500</v>
      </c>
      <c r="W23" s="36">
        <v>183500</v>
      </c>
      <c r="X23" s="36">
        <v>999000</v>
      </c>
      <c r="Y23" s="36">
        <v>999000</v>
      </c>
      <c r="Z23" s="36">
        <v>183500</v>
      </c>
      <c r="AA23" s="36">
        <v>183500</v>
      </c>
      <c r="AB23" s="837" t="s">
        <v>388</v>
      </c>
    </row>
    <row r="24" spans="1:28" s="45" customFormat="1" ht="36.75" customHeight="1" x14ac:dyDescent="0.25">
      <c r="A24" s="841"/>
      <c r="B24" s="841"/>
      <c r="C24" s="433" t="s">
        <v>378</v>
      </c>
      <c r="D24" s="36"/>
      <c r="E24" s="36"/>
      <c r="F24" s="36"/>
      <c r="G24" s="36"/>
      <c r="H24" s="90">
        <v>973914</v>
      </c>
      <c r="I24" s="90">
        <v>973914</v>
      </c>
      <c r="J24" s="90">
        <v>63681</v>
      </c>
      <c r="K24" s="90">
        <v>63681</v>
      </c>
      <c r="L24" s="90">
        <f>L8+L10</f>
        <v>1007690</v>
      </c>
      <c r="M24" s="90">
        <f>M8+M10</f>
        <v>1007690</v>
      </c>
      <c r="N24" s="90">
        <f>N8+N10</f>
        <v>74015</v>
      </c>
      <c r="O24" s="424">
        <f>O8+O10</f>
        <v>74015</v>
      </c>
      <c r="P24" s="426">
        <v>1057038</v>
      </c>
      <c r="Q24" s="426">
        <v>1057038</v>
      </c>
      <c r="R24" s="426">
        <v>82450</v>
      </c>
      <c r="S24" s="426">
        <v>82450</v>
      </c>
      <c r="T24" s="36"/>
      <c r="U24" s="36"/>
      <c r="V24" s="36"/>
      <c r="W24" s="36"/>
      <c r="X24" s="36"/>
      <c r="Y24" s="36"/>
      <c r="Z24" s="36"/>
      <c r="AA24" s="36"/>
      <c r="AB24" s="838"/>
    </row>
    <row r="25" spans="1:28" s="120" customFormat="1" ht="25.5" x14ac:dyDescent="0.25">
      <c r="A25" s="9" t="s">
        <v>74</v>
      </c>
      <c r="B25" s="9" t="s">
        <v>389</v>
      </c>
      <c r="C25" s="432"/>
      <c r="D25" s="9"/>
      <c r="E25" s="9"/>
      <c r="F25" s="9"/>
      <c r="G25" s="9"/>
      <c r="H25" s="9"/>
      <c r="I25" s="9"/>
      <c r="J25" s="9"/>
      <c r="K25" s="9"/>
      <c r="L25" s="34"/>
      <c r="M25" s="34"/>
      <c r="N25" s="34"/>
      <c r="O25" s="34"/>
      <c r="P25" s="425"/>
      <c r="Q25" s="425"/>
      <c r="R25" s="425"/>
      <c r="S25" s="425"/>
      <c r="T25" s="9"/>
      <c r="U25" s="9"/>
      <c r="V25" s="9"/>
      <c r="W25" s="9"/>
      <c r="X25" s="9"/>
      <c r="Y25" s="9"/>
      <c r="Z25" s="25"/>
      <c r="AA25" s="25"/>
      <c r="AB25" s="439"/>
    </row>
    <row r="26" spans="1:28" s="45" customFormat="1" ht="63.75" x14ac:dyDescent="0.25">
      <c r="A26" s="840" t="s">
        <v>390</v>
      </c>
      <c r="B26" s="840" t="s">
        <v>391</v>
      </c>
      <c r="C26" s="433" t="s">
        <v>377</v>
      </c>
      <c r="D26" s="36">
        <v>0</v>
      </c>
      <c r="E26" s="36">
        <v>0</v>
      </c>
      <c r="F26" s="36"/>
      <c r="G26" s="36"/>
      <c r="H26" s="36">
        <v>2</v>
      </c>
      <c r="I26" s="36">
        <v>2</v>
      </c>
      <c r="J26" s="36"/>
      <c r="K26" s="36"/>
      <c r="L26" s="36">
        <v>2</v>
      </c>
      <c r="M26" s="36">
        <v>2</v>
      </c>
      <c r="N26" s="36"/>
      <c r="O26" s="36"/>
      <c r="P26" s="425">
        <v>1</v>
      </c>
      <c r="Q26" s="425">
        <v>1</v>
      </c>
      <c r="R26" s="425"/>
      <c r="S26" s="425"/>
      <c r="T26" s="36">
        <v>1</v>
      </c>
      <c r="U26" s="36">
        <v>1</v>
      </c>
      <c r="V26" s="36"/>
      <c r="W26" s="36"/>
      <c r="X26" s="36">
        <v>1</v>
      </c>
      <c r="Y26" s="36">
        <v>1</v>
      </c>
      <c r="Z26" s="36"/>
      <c r="AA26" s="36"/>
      <c r="AB26" s="440" t="s">
        <v>392</v>
      </c>
    </row>
    <row r="27" spans="1:28" s="45" customFormat="1" x14ac:dyDescent="0.25">
      <c r="A27" s="841"/>
      <c r="B27" s="841"/>
      <c r="C27" s="433" t="s">
        <v>378</v>
      </c>
      <c r="D27" s="36"/>
      <c r="E27" s="36"/>
      <c r="F27" s="36"/>
      <c r="G27" s="36"/>
      <c r="H27" s="36">
        <v>1</v>
      </c>
      <c r="I27" s="36">
        <v>1</v>
      </c>
      <c r="J27" s="36"/>
      <c r="K27" s="36"/>
      <c r="L27" s="90">
        <v>1</v>
      </c>
      <c r="M27" s="90">
        <v>1</v>
      </c>
      <c r="N27" s="90"/>
      <c r="O27" s="424"/>
      <c r="P27" s="425">
        <v>0</v>
      </c>
      <c r="Q27" s="425">
        <v>0</v>
      </c>
      <c r="R27" s="425"/>
      <c r="S27" s="425"/>
      <c r="T27" s="36"/>
      <c r="U27" s="36"/>
      <c r="V27" s="36"/>
      <c r="W27" s="36"/>
      <c r="X27" s="36"/>
      <c r="Y27" s="36"/>
      <c r="Z27" s="36"/>
      <c r="AA27" s="36"/>
      <c r="AB27" s="440"/>
    </row>
    <row r="28" spans="1:28" s="120" customFormat="1" ht="39.75" customHeight="1" x14ac:dyDescent="0.25">
      <c r="A28" s="9" t="s">
        <v>92</v>
      </c>
      <c r="B28" s="9" t="s">
        <v>393</v>
      </c>
      <c r="C28" s="432"/>
      <c r="D28" s="9"/>
      <c r="E28" s="9"/>
      <c r="F28" s="9"/>
      <c r="G28" s="9"/>
      <c r="H28" s="9"/>
      <c r="I28" s="9"/>
      <c r="J28" s="9"/>
      <c r="K28" s="9"/>
      <c r="L28" s="34"/>
      <c r="M28" s="34"/>
      <c r="N28" s="34"/>
      <c r="O28" s="34"/>
      <c r="P28" s="425"/>
      <c r="Q28" s="425"/>
      <c r="R28" s="425"/>
      <c r="S28" s="425"/>
      <c r="T28" s="9"/>
      <c r="U28" s="9"/>
      <c r="V28" s="9"/>
      <c r="W28" s="9"/>
      <c r="X28" s="9"/>
      <c r="Y28" s="9"/>
      <c r="Z28" s="25"/>
      <c r="AA28" s="25"/>
      <c r="AB28" s="439"/>
    </row>
    <row r="29" spans="1:28" s="45" customFormat="1" x14ac:dyDescent="0.25">
      <c r="A29" s="840" t="s">
        <v>394</v>
      </c>
      <c r="B29" s="840" t="s">
        <v>395</v>
      </c>
      <c r="C29" s="433" t="s">
        <v>377</v>
      </c>
      <c r="D29" s="36"/>
      <c r="E29" s="36"/>
      <c r="F29" s="36"/>
      <c r="G29" s="36"/>
      <c r="H29" s="36">
        <v>3940</v>
      </c>
      <c r="I29" s="36">
        <v>3940</v>
      </c>
      <c r="J29" s="36">
        <v>1</v>
      </c>
      <c r="K29" s="36">
        <v>1</v>
      </c>
      <c r="L29" s="36">
        <v>4840</v>
      </c>
      <c r="M29" s="36">
        <v>4840</v>
      </c>
      <c r="N29" s="36">
        <v>1</v>
      </c>
      <c r="O29" s="36">
        <v>1</v>
      </c>
      <c r="P29" s="426">
        <v>6040</v>
      </c>
      <c r="Q29" s="426">
        <v>6040</v>
      </c>
      <c r="R29" s="426">
        <v>1</v>
      </c>
      <c r="S29" s="426">
        <v>1</v>
      </c>
      <c r="T29" s="36">
        <v>7240</v>
      </c>
      <c r="U29" s="36">
        <v>7240</v>
      </c>
      <c r="V29" s="36">
        <v>1</v>
      </c>
      <c r="W29" s="36">
        <v>1</v>
      </c>
      <c r="X29" s="36">
        <v>8440</v>
      </c>
      <c r="Y29" s="36">
        <v>8440</v>
      </c>
      <c r="Z29" s="36">
        <v>1</v>
      </c>
      <c r="AA29" s="36">
        <v>1</v>
      </c>
      <c r="AB29" s="440"/>
    </row>
    <row r="30" spans="1:28" s="45" customFormat="1" x14ac:dyDescent="0.25">
      <c r="A30" s="841"/>
      <c r="B30" s="841"/>
      <c r="C30" s="433" t="s">
        <v>378</v>
      </c>
      <c r="D30" s="36"/>
      <c r="E30" s="36"/>
      <c r="F30" s="36"/>
      <c r="G30" s="36"/>
      <c r="H30" s="36">
        <v>8</v>
      </c>
      <c r="I30" s="36">
        <v>8</v>
      </c>
      <c r="J30" s="36">
        <v>1</v>
      </c>
      <c r="K30" s="36">
        <v>1</v>
      </c>
      <c r="L30" s="90">
        <v>191</v>
      </c>
      <c r="M30" s="90">
        <v>191</v>
      </c>
      <c r="N30" s="90">
        <v>1</v>
      </c>
      <c r="O30" s="424">
        <v>1</v>
      </c>
      <c r="P30" s="426">
        <v>3636</v>
      </c>
      <c r="Q30" s="426">
        <v>3636</v>
      </c>
      <c r="R30" s="426">
        <v>1</v>
      </c>
      <c r="S30" s="426">
        <v>1</v>
      </c>
      <c r="T30" s="36"/>
      <c r="U30" s="36"/>
      <c r="V30" s="36"/>
      <c r="W30" s="36"/>
      <c r="X30" s="36"/>
      <c r="Y30" s="36"/>
      <c r="Z30" s="36"/>
      <c r="AA30" s="36"/>
      <c r="AB30" s="440"/>
    </row>
    <row r="31" spans="1:28" s="120" customFormat="1" ht="25.5" x14ac:dyDescent="0.25">
      <c r="A31" s="9" t="s">
        <v>93</v>
      </c>
      <c r="B31" s="9" t="s">
        <v>396</v>
      </c>
      <c r="C31" s="432"/>
      <c r="D31" s="9"/>
      <c r="E31" s="9"/>
      <c r="F31" s="9"/>
      <c r="G31" s="9"/>
      <c r="H31" s="9"/>
      <c r="I31" s="9"/>
      <c r="J31" s="9"/>
      <c r="K31" s="9"/>
      <c r="L31" s="34"/>
      <c r="M31" s="34"/>
      <c r="N31" s="34"/>
      <c r="O31" s="34"/>
      <c r="P31" s="425"/>
      <c r="Q31" s="425"/>
      <c r="R31" s="425"/>
      <c r="S31" s="425"/>
      <c r="T31" s="9"/>
      <c r="U31" s="9"/>
      <c r="V31" s="9"/>
      <c r="W31" s="9"/>
      <c r="X31" s="9"/>
      <c r="Y31" s="9"/>
      <c r="Z31" s="25"/>
      <c r="AA31" s="25"/>
      <c r="AB31" s="439"/>
    </row>
    <row r="32" spans="1:28" s="120" customFormat="1" ht="25.5" customHeight="1" x14ac:dyDescent="0.25">
      <c r="A32" s="839" t="s">
        <v>397</v>
      </c>
      <c r="B32" s="839" t="s">
        <v>387</v>
      </c>
      <c r="C32" s="432" t="s">
        <v>377</v>
      </c>
      <c r="D32" s="126"/>
      <c r="E32" s="126"/>
      <c r="F32" s="126"/>
      <c r="G32" s="126"/>
      <c r="H32" s="8">
        <v>14900</v>
      </c>
      <c r="I32" s="8">
        <v>14900</v>
      </c>
      <c r="J32" s="8">
        <v>5500</v>
      </c>
      <c r="K32" s="8">
        <v>5500</v>
      </c>
      <c r="L32" s="90">
        <v>15000</v>
      </c>
      <c r="M32" s="90">
        <v>15000</v>
      </c>
      <c r="N32" s="90">
        <v>5500</v>
      </c>
      <c r="O32" s="90">
        <v>5500</v>
      </c>
      <c r="P32" s="419">
        <v>15000</v>
      </c>
      <c r="Q32" s="419">
        <v>15000</v>
      </c>
      <c r="R32" s="419">
        <v>5500</v>
      </c>
      <c r="S32" s="419">
        <v>5500</v>
      </c>
      <c r="T32" s="8">
        <v>15000</v>
      </c>
      <c r="U32" s="8">
        <v>15000</v>
      </c>
      <c r="V32" s="8">
        <v>5500</v>
      </c>
      <c r="W32" s="8">
        <v>5500</v>
      </c>
      <c r="X32" s="8">
        <v>15000</v>
      </c>
      <c r="Y32" s="8">
        <v>15000</v>
      </c>
      <c r="Z32" s="8">
        <v>5500</v>
      </c>
      <c r="AA32" s="8">
        <v>5500</v>
      </c>
      <c r="AB32" s="439"/>
    </row>
    <row r="33" spans="1:28" s="120" customFormat="1" x14ac:dyDescent="0.25">
      <c r="A33" s="839"/>
      <c r="B33" s="839"/>
      <c r="C33" s="432" t="s">
        <v>378</v>
      </c>
      <c r="D33" s="126"/>
      <c r="E33" s="126"/>
      <c r="F33" s="126"/>
      <c r="G33" s="126"/>
      <c r="H33" s="90">
        <v>11409</v>
      </c>
      <c r="I33" s="90">
        <v>11409</v>
      </c>
      <c r="J33" s="90">
        <v>3984</v>
      </c>
      <c r="K33" s="90">
        <v>3984</v>
      </c>
      <c r="L33" s="8">
        <v>10946</v>
      </c>
      <c r="M33" s="8">
        <v>10946</v>
      </c>
      <c r="N33" s="8">
        <v>4015</v>
      </c>
      <c r="O33" s="421">
        <v>4015</v>
      </c>
      <c r="P33" s="419">
        <v>9413</v>
      </c>
      <c r="Q33" s="419">
        <v>9413</v>
      </c>
      <c r="R33" s="419">
        <v>3360</v>
      </c>
      <c r="S33" s="419">
        <v>3360</v>
      </c>
      <c r="T33" s="8"/>
      <c r="U33" s="8"/>
      <c r="V33" s="8"/>
      <c r="W33" s="8"/>
      <c r="X33" s="8"/>
      <c r="Y33" s="8"/>
      <c r="Z33" s="8"/>
      <c r="AA33" s="8"/>
      <c r="AB33" s="439"/>
    </row>
    <row r="34" spans="1:28" s="120" customFormat="1" x14ac:dyDescent="0.25">
      <c r="A34" s="121"/>
      <c r="B34" s="121" t="s">
        <v>43</v>
      </c>
      <c r="C34" s="434"/>
      <c r="L34" s="45"/>
      <c r="M34" s="45"/>
      <c r="N34" s="45"/>
      <c r="O34" s="45"/>
      <c r="P34" s="415"/>
      <c r="Q34" s="415"/>
      <c r="R34" s="415"/>
      <c r="S34" s="415"/>
      <c r="AB34" s="435"/>
    </row>
    <row r="35" spans="1:28" s="120" customFormat="1" ht="29.25" customHeight="1" x14ac:dyDescent="0.25">
      <c r="A35" s="124" t="s">
        <v>44</v>
      </c>
      <c r="B35" s="668" t="s">
        <v>45</v>
      </c>
      <c r="C35" s="668"/>
      <c r="D35" s="668"/>
      <c r="E35" s="668"/>
      <c r="F35" s="668"/>
      <c r="G35" s="668"/>
      <c r="H35" s="668"/>
      <c r="I35" s="668"/>
      <c r="J35" s="668"/>
      <c r="K35" s="668"/>
      <c r="L35" s="668"/>
      <c r="M35" s="668"/>
      <c r="N35" s="668"/>
      <c r="O35" s="668"/>
      <c r="P35" s="668"/>
      <c r="Q35" s="668"/>
      <c r="R35" s="668"/>
      <c r="S35" s="668"/>
      <c r="AB35" s="435"/>
    </row>
    <row r="36" spans="1:28" s="120" customFormat="1" ht="28.5" customHeight="1" x14ac:dyDescent="0.25">
      <c r="A36" s="124" t="s">
        <v>46</v>
      </c>
      <c r="B36" s="668" t="s">
        <v>47</v>
      </c>
      <c r="C36" s="668"/>
      <c r="D36" s="668"/>
      <c r="E36" s="668"/>
      <c r="F36" s="668"/>
      <c r="G36" s="668"/>
      <c r="H36" s="668"/>
      <c r="I36" s="668"/>
      <c r="J36" s="668"/>
      <c r="K36" s="668"/>
      <c r="L36" s="668"/>
      <c r="M36" s="668"/>
      <c r="N36" s="668"/>
      <c r="O36" s="668"/>
      <c r="P36" s="668"/>
      <c r="Q36" s="668"/>
      <c r="R36" s="668"/>
      <c r="S36" s="668"/>
      <c r="AB36" s="435"/>
    </row>
    <row r="37" spans="1:28" s="120" customFormat="1" ht="20.25" customHeight="1" x14ac:dyDescent="0.25">
      <c r="B37" s="668" t="s">
        <v>99</v>
      </c>
      <c r="C37" s="668"/>
      <c r="D37" s="668"/>
      <c r="E37" s="668"/>
      <c r="F37" s="668"/>
      <c r="G37" s="668"/>
      <c r="H37" s="668"/>
      <c r="I37" s="668"/>
      <c r="J37" s="668"/>
      <c r="K37" s="668"/>
      <c r="L37" s="668"/>
      <c r="M37" s="668"/>
      <c r="N37" s="668"/>
      <c r="O37" s="668"/>
      <c r="P37" s="668"/>
      <c r="Q37" s="668"/>
      <c r="R37" s="668"/>
      <c r="S37" s="668"/>
      <c r="AB37" s="435"/>
    </row>
    <row r="38" spans="1:28" s="120" customFormat="1" ht="19.5" customHeight="1" x14ac:dyDescent="0.25">
      <c r="B38" s="668" t="s">
        <v>100</v>
      </c>
      <c r="C38" s="668"/>
      <c r="D38" s="668"/>
      <c r="E38" s="668"/>
      <c r="F38" s="668"/>
      <c r="G38" s="668"/>
      <c r="H38" s="668"/>
      <c r="I38" s="668"/>
      <c r="J38" s="668"/>
      <c r="K38" s="668"/>
      <c r="L38" s="668"/>
      <c r="M38" s="668"/>
      <c r="N38" s="668"/>
      <c r="O38" s="668"/>
      <c r="P38" s="668"/>
      <c r="Q38" s="668"/>
      <c r="R38" s="668"/>
      <c r="S38" s="668"/>
      <c r="AB38" s="435"/>
    </row>
    <row r="39" spans="1:28" s="120" customFormat="1" ht="28.5" customHeight="1" x14ac:dyDescent="0.25">
      <c r="B39" s="668" t="s">
        <v>101</v>
      </c>
      <c r="C39" s="668"/>
      <c r="D39" s="668"/>
      <c r="E39" s="668"/>
      <c r="F39" s="668"/>
      <c r="G39" s="668"/>
      <c r="H39" s="668"/>
      <c r="I39" s="668"/>
      <c r="J39" s="668"/>
      <c r="K39" s="668"/>
      <c r="L39" s="668"/>
      <c r="M39" s="668"/>
      <c r="N39" s="668"/>
      <c r="O39" s="668"/>
      <c r="P39" s="668"/>
      <c r="Q39" s="668"/>
      <c r="R39" s="668"/>
      <c r="S39" s="668"/>
      <c r="AB39" s="435"/>
    </row>
    <row r="40" spans="1:28" s="120" customFormat="1" ht="29.25" customHeight="1" x14ac:dyDescent="0.25">
      <c r="B40" s="668" t="s">
        <v>102</v>
      </c>
      <c r="C40" s="668"/>
      <c r="D40" s="668"/>
      <c r="E40" s="668"/>
      <c r="F40" s="668"/>
      <c r="G40" s="668"/>
      <c r="H40" s="668"/>
      <c r="I40" s="668"/>
      <c r="J40" s="668"/>
      <c r="K40" s="668"/>
      <c r="L40" s="668"/>
      <c r="M40" s="668"/>
      <c r="N40" s="668"/>
      <c r="O40" s="668"/>
      <c r="P40" s="668"/>
      <c r="Q40" s="668"/>
      <c r="R40" s="668"/>
      <c r="S40" s="668"/>
      <c r="AB40" s="435"/>
    </row>
    <row r="41" spans="1:28" s="120" customFormat="1" ht="90" customHeight="1" x14ac:dyDescent="0.25">
      <c r="B41" s="668" t="s">
        <v>398</v>
      </c>
      <c r="C41" s="668"/>
      <c r="D41" s="668"/>
      <c r="E41" s="668"/>
      <c r="F41" s="668"/>
      <c r="G41" s="668"/>
      <c r="H41" s="668"/>
      <c r="I41" s="668"/>
      <c r="J41" s="668"/>
      <c r="K41" s="668"/>
      <c r="L41" s="668"/>
      <c r="M41" s="668"/>
      <c r="N41" s="668"/>
      <c r="O41" s="668"/>
      <c r="P41" s="668"/>
      <c r="Q41" s="668"/>
      <c r="R41" s="668"/>
      <c r="S41" s="668"/>
      <c r="AB41" s="435"/>
    </row>
  </sheetData>
  <mergeCells count="48">
    <mergeCell ref="A2:F2"/>
    <mergeCell ref="G2:S2"/>
    <mergeCell ref="A3:AA3"/>
    <mergeCell ref="A4:A6"/>
    <mergeCell ref="B4:C6"/>
    <mergeCell ref="D4:G5"/>
    <mergeCell ref="H4:AA4"/>
    <mergeCell ref="H5:K5"/>
    <mergeCell ref="L5:O5"/>
    <mergeCell ref="P5:S5"/>
    <mergeCell ref="T5:W5"/>
    <mergeCell ref="X5:AA5"/>
    <mergeCell ref="A7:A8"/>
    <mergeCell ref="B7:B8"/>
    <mergeCell ref="A9:A10"/>
    <mergeCell ref="B9:B10"/>
    <mergeCell ref="A11:A12"/>
    <mergeCell ref="B11:B12"/>
    <mergeCell ref="A13:A14"/>
    <mergeCell ref="B13:B14"/>
    <mergeCell ref="A15:AA15"/>
    <mergeCell ref="L17:O17"/>
    <mergeCell ref="P17:S17"/>
    <mergeCell ref="T17:W17"/>
    <mergeCell ref="X17:AA17"/>
    <mergeCell ref="H16:AA16"/>
    <mergeCell ref="H17:K17"/>
    <mergeCell ref="A20:A21"/>
    <mergeCell ref="B20:B21"/>
    <mergeCell ref="A16:A18"/>
    <mergeCell ref="B16:B18"/>
    <mergeCell ref="D16:G17"/>
    <mergeCell ref="B39:S39"/>
    <mergeCell ref="B40:S40"/>
    <mergeCell ref="B41:S41"/>
    <mergeCell ref="AB23:AB24"/>
    <mergeCell ref="A32:A33"/>
    <mergeCell ref="B32:B33"/>
    <mergeCell ref="B35:S35"/>
    <mergeCell ref="B36:S36"/>
    <mergeCell ref="B37:S37"/>
    <mergeCell ref="B38:S38"/>
    <mergeCell ref="A23:A24"/>
    <mergeCell ref="B23:B24"/>
    <mergeCell ref="A26:A27"/>
    <mergeCell ref="B26:B27"/>
    <mergeCell ref="A29:A30"/>
    <mergeCell ref="B29:B30"/>
  </mergeCells>
  <pageMargins left="0.7" right="0.7" top="0.75" bottom="0.75" header="0.3" footer="0.3"/>
  <pageSetup paperSize="9" scale="24"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zoomScale="60" zoomScaleNormal="100" workbookViewId="0">
      <selection activeCell="AB36" sqref="AB36:AC38"/>
    </sheetView>
  </sheetViews>
  <sheetFormatPr defaultRowHeight="15" x14ac:dyDescent="0.25"/>
  <cols>
    <col min="2" max="2" width="18.85546875" style="31" customWidth="1"/>
    <col min="28" max="29" width="22.85546875" style="31" customWidth="1"/>
  </cols>
  <sheetData>
    <row r="1" spans="1:29" s="120" customFormat="1" ht="37.5" customHeight="1" x14ac:dyDescent="0.25">
      <c r="V1" s="697"/>
      <c r="W1" s="697"/>
      <c r="X1" s="697"/>
      <c r="Y1" s="697"/>
      <c r="Z1" s="697"/>
      <c r="AA1" s="697"/>
      <c r="AB1" s="697"/>
      <c r="AC1" s="697"/>
    </row>
    <row r="2" spans="1:29" s="123" customFormat="1" ht="64.5" customHeight="1" x14ac:dyDescent="0.3">
      <c r="A2" s="698" t="s">
        <v>1</v>
      </c>
      <c r="B2" s="698"/>
      <c r="C2" s="698"/>
      <c r="D2" s="698"/>
      <c r="E2" s="698"/>
      <c r="F2" s="698"/>
      <c r="G2" s="853" t="s">
        <v>105</v>
      </c>
      <c r="H2" s="853"/>
      <c r="I2" s="853"/>
      <c r="J2" s="853"/>
      <c r="K2" s="853"/>
      <c r="L2" s="853"/>
      <c r="M2" s="853"/>
      <c r="N2" s="853"/>
      <c r="O2" s="853"/>
      <c r="P2" s="853"/>
      <c r="Q2" s="853"/>
      <c r="R2" s="853"/>
      <c r="S2" s="853"/>
      <c r="AB2" s="457"/>
      <c r="AC2" s="457"/>
    </row>
    <row r="3" spans="1:29" s="123" customFormat="1" ht="24.75" customHeight="1" x14ac:dyDescent="0.3">
      <c r="A3" s="380"/>
      <c r="B3" s="380"/>
      <c r="C3" s="380"/>
      <c r="D3" s="380"/>
      <c r="E3" s="380"/>
      <c r="F3" s="380"/>
      <c r="G3" s="129"/>
      <c r="H3" s="129"/>
      <c r="I3" s="129"/>
      <c r="J3" s="129"/>
      <c r="K3" s="129"/>
      <c r="L3" s="129"/>
      <c r="M3" s="129"/>
      <c r="N3" s="129"/>
      <c r="O3" s="129"/>
      <c r="P3" s="129"/>
      <c r="Q3" s="129"/>
      <c r="R3" s="129"/>
      <c r="S3" s="129"/>
      <c r="AB3" s="457"/>
      <c r="AC3" s="457"/>
    </row>
    <row r="4" spans="1:29" s="120" customFormat="1" ht="15.75" x14ac:dyDescent="0.25">
      <c r="L4" s="700" t="s">
        <v>3</v>
      </c>
      <c r="M4" s="700"/>
      <c r="N4" s="700"/>
      <c r="O4" s="700"/>
      <c r="P4" s="700"/>
      <c r="Q4" s="700"/>
      <c r="R4" s="700"/>
      <c r="S4" s="700"/>
      <c r="T4" s="700"/>
      <c r="U4" s="700"/>
      <c r="V4" s="700"/>
      <c r="W4" s="854">
        <v>42580</v>
      </c>
      <c r="X4" s="855"/>
      <c r="Y4" s="130"/>
      <c r="Z4" s="130"/>
      <c r="AA4" s="130"/>
      <c r="AB4" s="31"/>
      <c r="AC4" s="31"/>
    </row>
    <row r="5" spans="1:29" s="123" customFormat="1" ht="24.75" customHeight="1" x14ac:dyDescent="0.3">
      <c r="A5" s="380"/>
      <c r="B5" s="380"/>
      <c r="C5" s="380"/>
      <c r="D5" s="380"/>
      <c r="E5" s="380"/>
      <c r="F5" s="380"/>
      <c r="G5" s="129"/>
      <c r="H5" s="129"/>
      <c r="I5" s="129"/>
      <c r="J5" s="129"/>
      <c r="K5" s="129"/>
      <c r="L5" s="129"/>
      <c r="M5" s="129"/>
      <c r="N5" s="129"/>
      <c r="O5" s="129"/>
      <c r="P5" s="129"/>
      <c r="Q5" s="129"/>
      <c r="R5" s="129"/>
      <c r="S5" s="129"/>
      <c r="AB5" s="457"/>
      <c r="AC5" s="457"/>
    </row>
    <row r="6" spans="1:29" s="123" customFormat="1" ht="24.75" customHeight="1" x14ac:dyDescent="0.3">
      <c r="A6" s="696" t="s">
        <v>4</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s="123" customFormat="1" ht="24.75" customHeight="1" x14ac:dyDescent="0.3">
      <c r="A7" s="380"/>
      <c r="B7" s="380"/>
      <c r="C7" s="380"/>
      <c r="D7" s="380"/>
      <c r="E7" s="380"/>
      <c r="F7" s="380"/>
      <c r="G7" s="129"/>
      <c r="H7" s="129"/>
      <c r="I7" s="129"/>
      <c r="J7" s="129"/>
      <c r="K7" s="129"/>
      <c r="L7" s="129"/>
      <c r="M7" s="129"/>
      <c r="N7" s="129"/>
      <c r="O7" s="129"/>
      <c r="P7" s="129"/>
      <c r="Q7" s="129"/>
      <c r="R7" s="129"/>
      <c r="S7" s="129"/>
      <c r="AB7" s="457"/>
      <c r="AC7" s="457"/>
    </row>
    <row r="8" spans="1:29" s="123" customFormat="1" ht="24.75" customHeight="1" x14ac:dyDescent="0.3">
      <c r="A8" s="707" t="s">
        <v>5</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row>
    <row r="9" spans="1:29" s="120" customFormat="1" ht="30.75" customHeight="1" x14ac:dyDescent="0.25">
      <c r="A9" s="676" t="s">
        <v>6</v>
      </c>
      <c r="B9" s="679" t="s">
        <v>7</v>
      </c>
      <c r="C9" s="680"/>
      <c r="D9" s="685" t="s">
        <v>8</v>
      </c>
      <c r="E9" s="686"/>
      <c r="F9" s="686"/>
      <c r="G9" s="687"/>
      <c r="H9" s="673" t="s">
        <v>9</v>
      </c>
      <c r="I9" s="673"/>
      <c r="J9" s="673"/>
      <c r="K9" s="673"/>
      <c r="L9" s="673"/>
      <c r="M9" s="673"/>
      <c r="N9" s="673"/>
      <c r="O9" s="673"/>
      <c r="P9" s="673"/>
      <c r="Q9" s="673"/>
      <c r="R9" s="673"/>
      <c r="S9" s="673"/>
      <c r="T9" s="673"/>
      <c r="U9" s="673"/>
      <c r="V9" s="673"/>
      <c r="W9" s="673"/>
      <c r="X9" s="673"/>
      <c r="Y9" s="673"/>
      <c r="Z9" s="673"/>
      <c r="AA9" s="673"/>
      <c r="AB9" s="850" t="s">
        <v>10</v>
      </c>
      <c r="AC9" s="850"/>
    </row>
    <row r="10" spans="1:29" s="120" customFormat="1" ht="44.25" customHeight="1" x14ac:dyDescent="0.25">
      <c r="A10" s="677"/>
      <c r="B10" s="681"/>
      <c r="C10" s="682"/>
      <c r="D10" s="688"/>
      <c r="E10" s="689"/>
      <c r="F10" s="689"/>
      <c r="G10" s="690"/>
      <c r="H10" s="673" t="s">
        <v>11</v>
      </c>
      <c r="I10" s="673"/>
      <c r="J10" s="673"/>
      <c r="K10" s="673"/>
      <c r="L10" s="673" t="s">
        <v>12</v>
      </c>
      <c r="M10" s="673"/>
      <c r="N10" s="673"/>
      <c r="O10" s="673"/>
      <c r="P10" s="673" t="s">
        <v>13</v>
      </c>
      <c r="Q10" s="673"/>
      <c r="R10" s="673"/>
      <c r="S10" s="673"/>
      <c r="T10" s="673" t="s">
        <v>14</v>
      </c>
      <c r="U10" s="673"/>
      <c r="V10" s="673"/>
      <c r="W10" s="673"/>
      <c r="X10" s="673" t="s">
        <v>15</v>
      </c>
      <c r="Y10" s="673"/>
      <c r="Z10" s="673"/>
      <c r="AA10" s="673"/>
      <c r="AB10" s="850"/>
      <c r="AC10" s="850"/>
    </row>
    <row r="11" spans="1:29" s="120" customFormat="1" ht="75.75" customHeight="1" x14ac:dyDescent="0.25">
      <c r="A11" s="678"/>
      <c r="B11" s="683"/>
      <c r="C11" s="684"/>
      <c r="D11" s="122" t="s">
        <v>16</v>
      </c>
      <c r="E11" s="122" t="s">
        <v>17</v>
      </c>
      <c r="F11" s="122" t="s">
        <v>18</v>
      </c>
      <c r="G11" s="122" t="s">
        <v>19</v>
      </c>
      <c r="H11" s="122" t="s">
        <v>16</v>
      </c>
      <c r="I11" s="122" t="s">
        <v>17</v>
      </c>
      <c r="J11" s="122" t="s">
        <v>20</v>
      </c>
      <c r="K11" s="122" t="s">
        <v>21</v>
      </c>
      <c r="L11" s="122" t="s">
        <v>16</v>
      </c>
      <c r="M11" s="122" t="s">
        <v>17</v>
      </c>
      <c r="N11" s="122" t="s">
        <v>20</v>
      </c>
      <c r="O11" s="122" t="s">
        <v>21</v>
      </c>
      <c r="P11" s="122" t="s">
        <v>16</v>
      </c>
      <c r="Q11" s="122" t="s">
        <v>17</v>
      </c>
      <c r="R11" s="122" t="s">
        <v>20</v>
      </c>
      <c r="S11" s="122" t="s">
        <v>21</v>
      </c>
      <c r="T11" s="122" t="s">
        <v>16</v>
      </c>
      <c r="U11" s="122" t="s">
        <v>17</v>
      </c>
      <c r="V11" s="122" t="s">
        <v>20</v>
      </c>
      <c r="W11" s="122" t="s">
        <v>21</v>
      </c>
      <c r="X11" s="122" t="s">
        <v>16</v>
      </c>
      <c r="Y11" s="122" t="s">
        <v>17</v>
      </c>
      <c r="Z11" s="122" t="s">
        <v>20</v>
      </c>
      <c r="AA11" s="122" t="s">
        <v>21</v>
      </c>
      <c r="AB11" s="850"/>
      <c r="AC11" s="850"/>
    </row>
    <row r="12" spans="1:29" s="120" customFormat="1" ht="22.5" customHeight="1" x14ac:dyDescent="0.25">
      <c r="A12" s="670" t="s">
        <v>22</v>
      </c>
      <c r="B12" s="801" t="s">
        <v>106</v>
      </c>
      <c r="C12" s="383" t="s">
        <v>24</v>
      </c>
      <c r="D12" s="122">
        <v>0</v>
      </c>
      <c r="E12" s="122">
        <v>0</v>
      </c>
      <c r="F12" s="122">
        <v>0</v>
      </c>
      <c r="G12" s="122">
        <v>0</v>
      </c>
      <c r="H12" s="122">
        <v>35</v>
      </c>
      <c r="I12" s="122">
        <v>35</v>
      </c>
      <c r="J12" s="122">
        <v>50</v>
      </c>
      <c r="K12" s="122">
        <v>100</v>
      </c>
      <c r="L12" s="122">
        <v>100</v>
      </c>
      <c r="M12" s="122">
        <v>100</v>
      </c>
      <c r="N12" s="122">
        <v>100</v>
      </c>
      <c r="O12" s="122">
        <v>200</v>
      </c>
      <c r="P12" s="122">
        <v>200</v>
      </c>
      <c r="Q12" s="122">
        <v>200</v>
      </c>
      <c r="R12" s="122">
        <v>200</v>
      </c>
      <c r="S12" s="122">
        <v>350</v>
      </c>
      <c r="T12" s="122">
        <v>400</v>
      </c>
      <c r="U12" s="122">
        <v>400</v>
      </c>
      <c r="V12" s="122">
        <v>400</v>
      </c>
      <c r="W12" s="122">
        <v>500</v>
      </c>
      <c r="X12" s="122"/>
      <c r="Y12" s="122"/>
      <c r="Z12" s="122"/>
      <c r="AA12" s="122"/>
      <c r="AB12" s="851"/>
      <c r="AC12" s="852"/>
    </row>
    <row r="13" spans="1:29" s="120" customFormat="1" ht="18.75" customHeight="1" x14ac:dyDescent="0.25">
      <c r="A13" s="671"/>
      <c r="B13" s="809"/>
      <c r="C13" s="383" t="s">
        <v>25</v>
      </c>
      <c r="D13" s="122">
        <v>0</v>
      </c>
      <c r="E13" s="122">
        <v>0</v>
      </c>
      <c r="F13" s="122">
        <v>0</v>
      </c>
      <c r="G13" s="122">
        <v>0</v>
      </c>
      <c r="H13" s="122">
        <v>35</v>
      </c>
      <c r="I13" s="122">
        <v>35</v>
      </c>
      <c r="J13" s="122">
        <v>50</v>
      </c>
      <c r="K13" s="122">
        <v>100</v>
      </c>
      <c r="L13" s="122">
        <v>105</v>
      </c>
      <c r="M13" s="122">
        <v>105</v>
      </c>
      <c r="N13" s="122">
        <v>100</v>
      </c>
      <c r="O13" s="122">
        <v>200</v>
      </c>
      <c r="P13" s="122">
        <v>220</v>
      </c>
      <c r="Q13" s="122">
        <v>220</v>
      </c>
      <c r="R13" s="122">
        <v>250</v>
      </c>
      <c r="S13" s="122">
        <v>350</v>
      </c>
      <c r="T13" s="122">
        <v>400</v>
      </c>
      <c r="U13" s="122">
        <v>400</v>
      </c>
      <c r="V13" s="122">
        <v>400</v>
      </c>
      <c r="W13" s="122">
        <v>500</v>
      </c>
      <c r="X13" s="122"/>
      <c r="Y13" s="122"/>
      <c r="Z13" s="122"/>
      <c r="AA13" s="122"/>
      <c r="AB13" s="851"/>
      <c r="AC13" s="852"/>
    </row>
    <row r="14" spans="1:29" s="120" customFormat="1" ht="18.75" customHeight="1" x14ac:dyDescent="0.25">
      <c r="A14" s="670" t="s">
        <v>28</v>
      </c>
      <c r="B14" s="801" t="s">
        <v>107</v>
      </c>
      <c r="C14" s="383" t="s">
        <v>24</v>
      </c>
      <c r="D14" s="122">
        <v>0</v>
      </c>
      <c r="E14" s="122">
        <v>0</v>
      </c>
      <c r="F14" s="122">
        <v>0</v>
      </c>
      <c r="G14" s="122">
        <v>0</v>
      </c>
      <c r="H14" s="122">
        <v>70</v>
      </c>
      <c r="I14" s="122">
        <v>350</v>
      </c>
      <c r="J14" s="122">
        <v>100</v>
      </c>
      <c r="K14" s="122">
        <v>400</v>
      </c>
      <c r="L14" s="122">
        <v>400</v>
      </c>
      <c r="M14" s="122">
        <v>400</v>
      </c>
      <c r="N14" s="122">
        <v>400</v>
      </c>
      <c r="O14" s="122">
        <v>400</v>
      </c>
      <c r="P14" s="122">
        <v>450</v>
      </c>
      <c r="Q14" s="122">
        <v>450</v>
      </c>
      <c r="R14" s="122">
        <v>450</v>
      </c>
      <c r="S14" s="122">
        <v>450</v>
      </c>
      <c r="T14" s="122">
        <v>500</v>
      </c>
      <c r="U14" s="122">
        <v>500</v>
      </c>
      <c r="V14" s="122">
        <v>500</v>
      </c>
      <c r="W14" s="122">
        <v>500</v>
      </c>
      <c r="X14" s="122"/>
      <c r="Y14" s="122"/>
      <c r="Z14" s="122"/>
      <c r="AA14" s="47"/>
      <c r="AB14" s="851"/>
      <c r="AC14" s="852"/>
    </row>
    <row r="15" spans="1:29" s="120" customFormat="1" ht="25.5" x14ac:dyDescent="0.25">
      <c r="A15" s="671"/>
      <c r="B15" s="809"/>
      <c r="C15" s="383" t="s">
        <v>25</v>
      </c>
      <c r="D15" s="122">
        <v>0</v>
      </c>
      <c r="E15" s="122">
        <v>0</v>
      </c>
      <c r="F15" s="122">
        <v>0</v>
      </c>
      <c r="G15" s="122">
        <v>0</v>
      </c>
      <c r="H15" s="122">
        <v>70</v>
      </c>
      <c r="I15" s="122">
        <v>350</v>
      </c>
      <c r="J15" s="122">
        <v>100</v>
      </c>
      <c r="K15" s="122">
        <v>400</v>
      </c>
      <c r="L15" s="122">
        <v>420</v>
      </c>
      <c r="M15" s="122">
        <v>420</v>
      </c>
      <c r="N15" s="122">
        <v>400</v>
      </c>
      <c r="O15" s="122">
        <v>400</v>
      </c>
      <c r="P15" s="122">
        <v>450</v>
      </c>
      <c r="Q15" s="122">
        <v>450</v>
      </c>
      <c r="R15" s="122">
        <v>450</v>
      </c>
      <c r="S15" s="122">
        <v>450</v>
      </c>
      <c r="T15" s="122">
        <v>500</v>
      </c>
      <c r="U15" s="122">
        <v>500</v>
      </c>
      <c r="V15" s="122">
        <v>500</v>
      </c>
      <c r="W15" s="122">
        <v>500</v>
      </c>
      <c r="X15" s="122"/>
      <c r="Y15" s="122"/>
      <c r="Z15" s="122"/>
      <c r="AA15" s="122"/>
      <c r="AB15" s="851"/>
      <c r="AC15" s="852"/>
    </row>
    <row r="16" spans="1:29" s="120" customFormat="1" x14ac:dyDescent="0.25">
      <c r="A16" s="670">
        <v>3</v>
      </c>
      <c r="B16" s="801" t="s">
        <v>108</v>
      </c>
      <c r="C16" s="383" t="s">
        <v>24</v>
      </c>
      <c r="D16" s="122">
        <v>0</v>
      </c>
      <c r="E16" s="122">
        <v>0</v>
      </c>
      <c r="F16" s="122">
        <v>0</v>
      </c>
      <c r="G16" s="122">
        <v>0</v>
      </c>
      <c r="H16" s="122">
        <v>60</v>
      </c>
      <c r="I16" s="122">
        <v>300</v>
      </c>
      <c r="J16" s="122">
        <v>100</v>
      </c>
      <c r="K16" s="122">
        <v>1000</v>
      </c>
      <c r="L16" s="122">
        <v>200</v>
      </c>
      <c r="M16" s="122">
        <v>1000</v>
      </c>
      <c r="N16" s="122">
        <v>200</v>
      </c>
      <c r="O16" s="122">
        <v>1000</v>
      </c>
      <c r="P16" s="122">
        <v>300</v>
      </c>
      <c r="Q16" s="122">
        <v>1100</v>
      </c>
      <c r="R16" s="122">
        <v>300</v>
      </c>
      <c r="S16" s="122">
        <v>1100</v>
      </c>
      <c r="T16" s="122">
        <v>300</v>
      </c>
      <c r="U16" s="122">
        <v>1100</v>
      </c>
      <c r="V16" s="122">
        <v>300</v>
      </c>
      <c r="W16" s="122">
        <v>1100</v>
      </c>
      <c r="X16" s="122"/>
      <c r="Y16" s="122"/>
      <c r="Z16" s="122"/>
      <c r="AA16" s="47"/>
      <c r="AB16" s="851"/>
      <c r="AC16" s="852"/>
    </row>
    <row r="17" spans="1:30" s="120" customFormat="1" ht="25.5" x14ac:dyDescent="0.25">
      <c r="A17" s="671"/>
      <c r="B17" s="809"/>
      <c r="C17" s="383" t="s">
        <v>25</v>
      </c>
      <c r="D17" s="122">
        <v>0</v>
      </c>
      <c r="E17" s="122">
        <v>0</v>
      </c>
      <c r="F17" s="122">
        <v>0</v>
      </c>
      <c r="G17" s="122">
        <v>0</v>
      </c>
      <c r="H17" s="122">
        <v>60</v>
      </c>
      <c r="I17" s="122">
        <v>300</v>
      </c>
      <c r="J17" s="122">
        <v>100</v>
      </c>
      <c r="K17" s="122">
        <v>1000</v>
      </c>
      <c r="L17" s="122">
        <v>205</v>
      </c>
      <c r="M17" s="122">
        <v>1000</v>
      </c>
      <c r="N17" s="122">
        <v>200</v>
      </c>
      <c r="O17" s="122">
        <v>1000</v>
      </c>
      <c r="P17" s="122">
        <v>310</v>
      </c>
      <c r="Q17" s="122">
        <v>1100</v>
      </c>
      <c r="R17" s="122">
        <v>310</v>
      </c>
      <c r="S17" s="122">
        <v>1100</v>
      </c>
      <c r="T17" s="122">
        <v>300</v>
      </c>
      <c r="U17" s="122">
        <v>1100</v>
      </c>
      <c r="V17" s="122">
        <v>300</v>
      </c>
      <c r="W17" s="122">
        <v>1100</v>
      </c>
      <c r="X17" s="122"/>
      <c r="Y17" s="122"/>
      <c r="Z17" s="122"/>
      <c r="AA17" s="122"/>
      <c r="AB17" s="851"/>
      <c r="AC17" s="852"/>
    </row>
    <row r="18" spans="1:30" s="120" customFormat="1" x14ac:dyDescent="0.25">
      <c r="A18" s="670">
        <v>4</v>
      </c>
      <c r="B18" s="801" t="s">
        <v>109</v>
      </c>
      <c r="C18" s="383" t="s">
        <v>24</v>
      </c>
      <c r="D18" s="122">
        <v>0</v>
      </c>
      <c r="E18" s="122">
        <v>0</v>
      </c>
      <c r="F18" s="122">
        <v>0</v>
      </c>
      <c r="G18" s="122">
        <v>0</v>
      </c>
      <c r="H18" s="122">
        <v>35</v>
      </c>
      <c r="I18" s="122">
        <v>550</v>
      </c>
      <c r="J18" s="122">
        <v>50</v>
      </c>
      <c r="K18" s="122">
        <v>1700</v>
      </c>
      <c r="L18" s="122">
        <v>500</v>
      </c>
      <c r="M18" s="122">
        <v>1700</v>
      </c>
      <c r="N18" s="122">
        <v>500</v>
      </c>
      <c r="O18" s="122">
        <v>1700</v>
      </c>
      <c r="P18" s="122">
        <v>1000</v>
      </c>
      <c r="Q18" s="122">
        <v>1700</v>
      </c>
      <c r="R18" s="122">
        <v>1000</v>
      </c>
      <c r="S18" s="122">
        <v>1700</v>
      </c>
      <c r="T18" s="122">
        <v>1500</v>
      </c>
      <c r="U18" s="122">
        <v>1700</v>
      </c>
      <c r="V18" s="122">
        <v>1500</v>
      </c>
      <c r="W18" s="122">
        <v>1700</v>
      </c>
      <c r="X18" s="122"/>
      <c r="Y18" s="122"/>
      <c r="Z18" s="122"/>
      <c r="AA18" s="47"/>
      <c r="AB18" s="851"/>
      <c r="AC18" s="852"/>
    </row>
    <row r="19" spans="1:30" s="120" customFormat="1" ht="25.5" x14ac:dyDescent="0.25">
      <c r="A19" s="671"/>
      <c r="B19" s="809"/>
      <c r="C19" s="383" t="s">
        <v>25</v>
      </c>
      <c r="D19" s="122">
        <v>0</v>
      </c>
      <c r="E19" s="122">
        <v>0</v>
      </c>
      <c r="F19" s="122">
        <v>0</v>
      </c>
      <c r="G19" s="122">
        <v>0</v>
      </c>
      <c r="H19" s="122">
        <v>35</v>
      </c>
      <c r="I19" s="122">
        <v>550</v>
      </c>
      <c r="J19" s="122">
        <v>50</v>
      </c>
      <c r="K19" s="122">
        <v>1700</v>
      </c>
      <c r="L19" s="122">
        <v>530</v>
      </c>
      <c r="M19" s="122">
        <v>1700</v>
      </c>
      <c r="N19" s="122">
        <v>550</v>
      </c>
      <c r="O19" s="122">
        <v>2000</v>
      </c>
      <c r="P19" s="122">
        <v>1045</v>
      </c>
      <c r="Q19" s="122">
        <v>1700</v>
      </c>
      <c r="R19" s="122">
        <v>1030</v>
      </c>
      <c r="S19" s="122">
        <v>1700</v>
      </c>
      <c r="T19" s="122">
        <v>1500</v>
      </c>
      <c r="U19" s="122">
        <v>1700</v>
      </c>
      <c r="V19" s="122">
        <v>1500</v>
      </c>
      <c r="W19" s="122">
        <v>1700</v>
      </c>
      <c r="X19" s="122"/>
      <c r="Y19" s="122"/>
      <c r="Z19" s="122"/>
      <c r="AA19" s="122"/>
      <c r="AB19" s="851"/>
      <c r="AC19" s="852"/>
    </row>
    <row r="20" spans="1:30" s="120" customFormat="1" x14ac:dyDescent="0.25">
      <c r="A20" s="670">
        <v>5</v>
      </c>
      <c r="B20" s="801" t="s">
        <v>110</v>
      </c>
      <c r="C20" s="383" t="s">
        <v>24</v>
      </c>
      <c r="D20" s="122">
        <v>0</v>
      </c>
      <c r="E20" s="122">
        <v>0</v>
      </c>
      <c r="F20" s="122">
        <v>0</v>
      </c>
      <c r="G20" s="122">
        <v>0</v>
      </c>
      <c r="H20" s="122">
        <v>30</v>
      </c>
      <c r="I20" s="122">
        <v>60</v>
      </c>
      <c r="J20" s="122">
        <v>50</v>
      </c>
      <c r="K20" s="122">
        <v>100</v>
      </c>
      <c r="L20" s="122">
        <v>90</v>
      </c>
      <c r="M20" s="122">
        <v>100</v>
      </c>
      <c r="N20" s="122">
        <v>90</v>
      </c>
      <c r="O20" s="122">
        <v>100</v>
      </c>
      <c r="P20" s="122">
        <v>200</v>
      </c>
      <c r="Q20" s="122">
        <v>200</v>
      </c>
      <c r="R20" s="122">
        <v>200</v>
      </c>
      <c r="S20" s="122">
        <v>200</v>
      </c>
      <c r="T20" s="122">
        <v>300</v>
      </c>
      <c r="U20" s="122">
        <v>300</v>
      </c>
      <c r="V20" s="122">
        <v>350</v>
      </c>
      <c r="W20" s="122">
        <v>350</v>
      </c>
      <c r="X20" s="122"/>
      <c r="Y20" s="122"/>
      <c r="Z20" s="122"/>
      <c r="AA20" s="47"/>
      <c r="AB20" s="851"/>
      <c r="AC20" s="852"/>
    </row>
    <row r="21" spans="1:30" s="120" customFormat="1" ht="25.5" x14ac:dyDescent="0.25">
      <c r="A21" s="671"/>
      <c r="B21" s="809"/>
      <c r="C21" s="383" t="s">
        <v>25</v>
      </c>
      <c r="D21" s="122">
        <v>0</v>
      </c>
      <c r="E21" s="122">
        <v>0</v>
      </c>
      <c r="F21" s="122">
        <v>0</v>
      </c>
      <c r="G21" s="122">
        <v>0</v>
      </c>
      <c r="H21" s="122">
        <v>30</v>
      </c>
      <c r="I21" s="122">
        <v>60</v>
      </c>
      <c r="J21" s="122">
        <v>50</v>
      </c>
      <c r="K21" s="122">
        <v>100</v>
      </c>
      <c r="L21" s="122">
        <v>100</v>
      </c>
      <c r="M21" s="122">
        <v>120</v>
      </c>
      <c r="N21" s="122">
        <v>100</v>
      </c>
      <c r="O21" s="122">
        <v>120</v>
      </c>
      <c r="P21" s="122">
        <v>210</v>
      </c>
      <c r="Q21" s="122">
        <v>210</v>
      </c>
      <c r="R21" s="122">
        <v>210</v>
      </c>
      <c r="S21" s="122">
        <v>210</v>
      </c>
      <c r="T21" s="122">
        <v>300</v>
      </c>
      <c r="U21" s="122">
        <v>300</v>
      </c>
      <c r="V21" s="122">
        <v>350</v>
      </c>
      <c r="W21" s="122">
        <v>350</v>
      </c>
      <c r="X21" s="122"/>
      <c r="Y21" s="122"/>
      <c r="Z21" s="122"/>
      <c r="AA21" s="122"/>
      <c r="AB21" s="851"/>
      <c r="AC21" s="852"/>
    </row>
    <row r="22" spans="1:30" s="120" customFormat="1" x14ac:dyDescent="0.25">
      <c r="A22" s="670">
        <v>6</v>
      </c>
      <c r="B22" s="801" t="s">
        <v>111</v>
      </c>
      <c r="C22" s="383" t="s">
        <v>24</v>
      </c>
      <c r="D22" s="122">
        <v>0</v>
      </c>
      <c r="E22" s="122">
        <v>0</v>
      </c>
      <c r="F22" s="122">
        <v>0</v>
      </c>
      <c r="G22" s="122">
        <v>0</v>
      </c>
      <c r="H22" s="122">
        <v>45</v>
      </c>
      <c r="I22" s="122">
        <v>50</v>
      </c>
      <c r="J22" s="122">
        <v>50</v>
      </c>
      <c r="K22" s="122">
        <v>50</v>
      </c>
      <c r="L22" s="122">
        <v>100</v>
      </c>
      <c r="M22" s="122">
        <v>100</v>
      </c>
      <c r="N22" s="122">
        <v>100</v>
      </c>
      <c r="O22" s="122">
        <v>100</v>
      </c>
      <c r="P22" s="122">
        <v>400</v>
      </c>
      <c r="Q22" s="122">
        <v>400</v>
      </c>
      <c r="R22" s="122">
        <v>400</v>
      </c>
      <c r="S22" s="122">
        <v>400</v>
      </c>
      <c r="T22" s="122">
        <v>400</v>
      </c>
      <c r="U22" s="122">
        <v>400</v>
      </c>
      <c r="V22" s="122">
        <v>400</v>
      </c>
      <c r="W22" s="122">
        <v>400</v>
      </c>
      <c r="X22" s="122"/>
      <c r="Y22" s="122"/>
      <c r="Z22" s="122"/>
      <c r="AA22" s="122"/>
      <c r="AB22" s="851"/>
      <c r="AC22" s="852"/>
    </row>
    <row r="23" spans="1:30" s="120" customFormat="1" ht="25.5" x14ac:dyDescent="0.25">
      <c r="A23" s="671"/>
      <c r="B23" s="809"/>
      <c r="C23" s="383" t="s">
        <v>25</v>
      </c>
      <c r="D23" s="122">
        <v>0</v>
      </c>
      <c r="E23" s="122">
        <v>0</v>
      </c>
      <c r="F23" s="122">
        <v>0</v>
      </c>
      <c r="G23" s="122">
        <v>0</v>
      </c>
      <c r="H23" s="122">
        <v>45</v>
      </c>
      <c r="I23" s="122">
        <v>50</v>
      </c>
      <c r="J23" s="122">
        <v>50</v>
      </c>
      <c r="K23" s="122">
        <v>50</v>
      </c>
      <c r="L23" s="122">
        <v>140</v>
      </c>
      <c r="M23" s="122">
        <v>140</v>
      </c>
      <c r="N23" s="122">
        <v>140</v>
      </c>
      <c r="O23" s="122">
        <v>140</v>
      </c>
      <c r="P23" s="122">
        <v>440</v>
      </c>
      <c r="Q23" s="122">
        <v>440</v>
      </c>
      <c r="R23" s="122">
        <v>440</v>
      </c>
      <c r="S23" s="122">
        <v>440</v>
      </c>
      <c r="T23" s="122">
        <v>400</v>
      </c>
      <c r="U23" s="122">
        <v>400</v>
      </c>
      <c r="V23" s="122">
        <v>400</v>
      </c>
      <c r="W23" s="122">
        <v>400</v>
      </c>
      <c r="X23" s="122"/>
      <c r="Y23" s="122"/>
      <c r="Z23" s="122"/>
      <c r="AA23" s="122"/>
      <c r="AB23" s="851"/>
      <c r="AC23" s="852"/>
    </row>
    <row r="24" spans="1:30" s="120" customFormat="1" x14ac:dyDescent="0.25">
      <c r="A24" s="670">
        <v>7</v>
      </c>
      <c r="B24" s="801" t="s">
        <v>113</v>
      </c>
      <c r="C24" s="383" t="s">
        <v>24</v>
      </c>
      <c r="D24" s="122">
        <v>0</v>
      </c>
      <c r="E24" s="122">
        <v>0</v>
      </c>
      <c r="F24" s="122">
        <v>0</v>
      </c>
      <c r="G24" s="122">
        <v>0</v>
      </c>
      <c r="H24" s="122">
        <v>30</v>
      </c>
      <c r="I24" s="122">
        <v>50</v>
      </c>
      <c r="J24" s="122">
        <v>50</v>
      </c>
      <c r="K24" s="122">
        <v>50</v>
      </c>
      <c r="L24" s="122">
        <v>350</v>
      </c>
      <c r="M24" s="122">
        <v>350</v>
      </c>
      <c r="N24" s="122">
        <v>350</v>
      </c>
      <c r="O24" s="122">
        <v>400</v>
      </c>
      <c r="P24" s="122">
        <v>350</v>
      </c>
      <c r="Q24" s="122">
        <v>350</v>
      </c>
      <c r="R24" s="122">
        <v>350</v>
      </c>
      <c r="S24" s="122">
        <v>400</v>
      </c>
      <c r="T24" s="122">
        <v>400</v>
      </c>
      <c r="U24" s="122">
        <v>400</v>
      </c>
      <c r="V24" s="122">
        <v>400</v>
      </c>
      <c r="W24" s="122">
        <v>450</v>
      </c>
      <c r="X24" s="122"/>
      <c r="Y24" s="122"/>
      <c r="Z24" s="122"/>
      <c r="AA24" s="122"/>
      <c r="AB24" s="851"/>
      <c r="AC24" s="852"/>
    </row>
    <row r="25" spans="1:30" s="120" customFormat="1" ht="25.5" x14ac:dyDescent="0.25">
      <c r="A25" s="671"/>
      <c r="B25" s="809"/>
      <c r="C25" s="383" t="s">
        <v>25</v>
      </c>
      <c r="D25" s="122">
        <v>0</v>
      </c>
      <c r="E25" s="122">
        <v>0</v>
      </c>
      <c r="F25" s="122">
        <v>0</v>
      </c>
      <c r="G25" s="122">
        <v>0</v>
      </c>
      <c r="H25" s="122">
        <v>30</v>
      </c>
      <c r="I25" s="122">
        <v>50</v>
      </c>
      <c r="J25" s="122">
        <v>50</v>
      </c>
      <c r="K25" s="122">
        <v>50</v>
      </c>
      <c r="L25" s="122">
        <v>350</v>
      </c>
      <c r="M25" s="122">
        <v>350</v>
      </c>
      <c r="N25" s="122">
        <v>350</v>
      </c>
      <c r="O25" s="122">
        <v>400</v>
      </c>
      <c r="P25" s="122">
        <v>350</v>
      </c>
      <c r="Q25" s="122">
        <v>350</v>
      </c>
      <c r="R25" s="122">
        <v>350</v>
      </c>
      <c r="S25" s="122">
        <v>400</v>
      </c>
      <c r="T25" s="122">
        <v>400</v>
      </c>
      <c r="U25" s="122">
        <v>400</v>
      </c>
      <c r="V25" s="122">
        <v>400</v>
      </c>
      <c r="W25" s="122">
        <v>450</v>
      </c>
      <c r="X25" s="122"/>
      <c r="Y25" s="122"/>
      <c r="Z25" s="122"/>
      <c r="AA25" s="122"/>
      <c r="AB25" s="851"/>
      <c r="AC25" s="852"/>
    </row>
    <row r="26" spans="1:30" s="120" customFormat="1" x14ac:dyDescent="0.25">
      <c r="A26" s="670">
        <v>8</v>
      </c>
      <c r="B26" s="801" t="s">
        <v>114</v>
      </c>
      <c r="C26" s="383" t="s">
        <v>24</v>
      </c>
      <c r="D26" s="122">
        <v>400</v>
      </c>
      <c r="E26" s="122">
        <v>400</v>
      </c>
      <c r="F26" s="122">
        <v>400</v>
      </c>
      <c r="G26" s="122">
        <v>1700</v>
      </c>
      <c r="H26" s="122">
        <v>350</v>
      </c>
      <c r="I26" s="122">
        <v>400</v>
      </c>
      <c r="J26" s="122">
        <v>300</v>
      </c>
      <c r="K26" s="122">
        <v>400</v>
      </c>
      <c r="L26" s="122">
        <v>700</v>
      </c>
      <c r="M26" s="122">
        <v>700</v>
      </c>
      <c r="N26" s="122">
        <v>700</v>
      </c>
      <c r="O26" s="122">
        <v>750</v>
      </c>
      <c r="P26" s="122">
        <v>1700</v>
      </c>
      <c r="Q26" s="122">
        <v>1800</v>
      </c>
      <c r="R26" s="122">
        <v>1700</v>
      </c>
      <c r="S26" s="122">
        <v>1800</v>
      </c>
      <c r="T26" s="122">
        <v>1700</v>
      </c>
      <c r="U26" s="122">
        <v>1800</v>
      </c>
      <c r="V26" s="122">
        <v>1700</v>
      </c>
      <c r="W26" s="122">
        <v>1800</v>
      </c>
      <c r="X26" s="122"/>
      <c r="Y26" s="122"/>
      <c r="Z26" s="122"/>
      <c r="AA26" s="122"/>
      <c r="AB26" s="851"/>
      <c r="AC26" s="852"/>
    </row>
    <row r="27" spans="1:30" s="120" customFormat="1" ht="25.5" x14ac:dyDescent="0.25">
      <c r="A27" s="671"/>
      <c r="B27" s="809"/>
      <c r="C27" s="383" t="s">
        <v>25</v>
      </c>
      <c r="D27" s="122">
        <v>400</v>
      </c>
      <c r="E27" s="122">
        <v>400</v>
      </c>
      <c r="F27" s="122">
        <v>400</v>
      </c>
      <c r="G27" s="122">
        <v>1700</v>
      </c>
      <c r="H27" s="122">
        <v>350</v>
      </c>
      <c r="I27" s="122">
        <v>400</v>
      </c>
      <c r="J27" s="122">
        <v>300</v>
      </c>
      <c r="K27" s="122">
        <v>400</v>
      </c>
      <c r="L27" s="122">
        <v>750</v>
      </c>
      <c r="M27" s="122">
        <v>750</v>
      </c>
      <c r="N27" s="122">
        <v>750</v>
      </c>
      <c r="O27" s="122">
        <v>750</v>
      </c>
      <c r="P27" s="122">
        <v>1850</v>
      </c>
      <c r="Q27" s="122">
        <v>1850</v>
      </c>
      <c r="R27" s="122">
        <v>1850</v>
      </c>
      <c r="S27" s="122">
        <v>1850</v>
      </c>
      <c r="T27" s="122">
        <v>1700</v>
      </c>
      <c r="U27" s="122">
        <v>1800</v>
      </c>
      <c r="V27" s="122">
        <v>1700</v>
      </c>
      <c r="W27" s="122">
        <v>1800</v>
      </c>
      <c r="X27" s="122"/>
      <c r="Y27" s="122"/>
      <c r="Z27" s="122"/>
      <c r="AA27" s="122"/>
      <c r="AB27" s="851"/>
      <c r="AC27" s="852"/>
    </row>
    <row r="28" spans="1:30" s="120" customFormat="1" x14ac:dyDescent="0.25">
      <c r="A28" s="670">
        <v>9</v>
      </c>
      <c r="B28" s="801" t="s">
        <v>115</v>
      </c>
      <c r="C28" s="383" t="s">
        <v>24</v>
      </c>
      <c r="D28" s="122">
        <v>80</v>
      </c>
      <c r="E28" s="122">
        <v>100</v>
      </c>
      <c r="F28" s="122">
        <v>800</v>
      </c>
      <c r="G28" s="122">
        <v>2000</v>
      </c>
      <c r="H28" s="122">
        <v>450</v>
      </c>
      <c r="I28" s="122">
        <v>90</v>
      </c>
      <c r="J28" s="122">
        <v>800</v>
      </c>
      <c r="K28" s="122">
        <v>2000</v>
      </c>
      <c r="L28" s="122">
        <v>300</v>
      </c>
      <c r="M28" s="122">
        <v>300</v>
      </c>
      <c r="N28" s="122">
        <v>800</v>
      </c>
      <c r="O28" s="122">
        <v>2000</v>
      </c>
      <c r="P28" s="122">
        <v>1200</v>
      </c>
      <c r="Q28" s="122">
        <v>1200</v>
      </c>
      <c r="R28" s="122">
        <v>1200</v>
      </c>
      <c r="S28" s="122">
        <v>2000</v>
      </c>
      <c r="T28" s="122">
        <v>1500</v>
      </c>
      <c r="U28" s="122">
        <v>1500</v>
      </c>
      <c r="V28" s="122">
        <v>1500</v>
      </c>
      <c r="W28" s="122">
        <v>2000</v>
      </c>
      <c r="X28" s="122"/>
      <c r="Y28" s="122"/>
      <c r="Z28" s="122"/>
      <c r="AA28" s="122"/>
      <c r="AB28" s="851"/>
      <c r="AC28" s="852"/>
    </row>
    <row r="29" spans="1:30" s="120" customFormat="1" ht="25.5" x14ac:dyDescent="0.25">
      <c r="A29" s="671"/>
      <c r="B29" s="809"/>
      <c r="C29" s="383" t="s">
        <v>25</v>
      </c>
      <c r="D29" s="122">
        <v>80</v>
      </c>
      <c r="E29" s="122">
        <v>100</v>
      </c>
      <c r="F29" s="122">
        <v>800</v>
      </c>
      <c r="G29" s="122">
        <v>2000</v>
      </c>
      <c r="H29" s="122">
        <v>450</v>
      </c>
      <c r="I29" s="122">
        <v>90</v>
      </c>
      <c r="J29" s="122">
        <v>800</v>
      </c>
      <c r="K29" s="122">
        <v>2000</v>
      </c>
      <c r="L29" s="122">
        <v>300</v>
      </c>
      <c r="M29" s="122">
        <v>300</v>
      </c>
      <c r="N29" s="122">
        <v>800</v>
      </c>
      <c r="O29" s="122">
        <v>2000</v>
      </c>
      <c r="P29" s="122">
        <v>1200</v>
      </c>
      <c r="Q29" s="122">
        <v>1200</v>
      </c>
      <c r="R29" s="122">
        <v>1200</v>
      </c>
      <c r="S29" s="122">
        <v>2000</v>
      </c>
      <c r="T29" s="122">
        <v>1500</v>
      </c>
      <c r="U29" s="122">
        <v>1500</v>
      </c>
      <c r="V29" s="122">
        <v>1500</v>
      </c>
      <c r="W29" s="122">
        <v>2000</v>
      </c>
      <c r="X29" s="122"/>
      <c r="Y29" s="122"/>
      <c r="Z29" s="122"/>
      <c r="AA29" s="122"/>
      <c r="AB29" s="851"/>
      <c r="AC29" s="852"/>
    </row>
    <row r="30" spans="1:30" s="120" customFormat="1" x14ac:dyDescent="0.25">
      <c r="A30" s="382"/>
      <c r="B30" s="148"/>
      <c r="C30" s="149"/>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458"/>
      <c r="AC30" s="458"/>
    </row>
    <row r="31" spans="1:30" s="120" customFormat="1" x14ac:dyDescent="0.25">
      <c r="A31" s="38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row>
    <row r="32" spans="1:30" s="120" customFormat="1" x14ac:dyDescent="0.25">
      <c r="A32" s="38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row>
    <row r="33" spans="1:30" s="120" customFormat="1" x14ac:dyDescent="0.25">
      <c r="A33" s="382"/>
      <c r="B33" s="148"/>
      <c r="C33" s="148"/>
      <c r="D33" s="382"/>
      <c r="E33" s="148"/>
      <c r="F33" s="148"/>
      <c r="G33" s="382"/>
      <c r="H33" s="148"/>
      <c r="I33" s="148"/>
      <c r="J33" s="382"/>
      <c r="K33" s="148"/>
      <c r="L33" s="148"/>
      <c r="M33" s="382"/>
      <c r="N33" s="148"/>
      <c r="O33" s="148"/>
      <c r="P33" s="382"/>
      <c r="Q33" s="148"/>
      <c r="R33" s="148"/>
      <c r="S33" s="382"/>
      <c r="T33" s="148"/>
      <c r="U33" s="148"/>
      <c r="V33" s="382"/>
      <c r="W33" s="148"/>
      <c r="X33" s="148"/>
      <c r="Y33" s="382"/>
      <c r="Z33" s="148"/>
      <c r="AA33" s="148"/>
      <c r="AB33" s="414"/>
      <c r="AC33" s="148"/>
      <c r="AD33" s="148"/>
    </row>
    <row r="34" spans="1:30" s="120" customFormat="1" ht="15" customHeight="1" x14ac:dyDescent="0.25">
      <c r="A34" s="674" t="s">
        <v>30</v>
      </c>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row>
    <row r="35" spans="1:30" s="120" customFormat="1" ht="23.25" customHeight="1" x14ac:dyDescent="0.25">
      <c r="A35" s="675"/>
      <c r="B35" s="675"/>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row>
    <row r="36" spans="1:30" s="120" customFormat="1" ht="24.75" customHeight="1" x14ac:dyDescent="0.25">
      <c r="A36" s="676" t="s">
        <v>6</v>
      </c>
      <c r="B36" s="679" t="s">
        <v>31</v>
      </c>
      <c r="C36" s="680"/>
      <c r="D36" s="685" t="s">
        <v>32</v>
      </c>
      <c r="E36" s="686"/>
      <c r="F36" s="686"/>
      <c r="G36" s="687"/>
      <c r="H36" s="673" t="s">
        <v>33</v>
      </c>
      <c r="I36" s="673"/>
      <c r="J36" s="673"/>
      <c r="K36" s="673"/>
      <c r="L36" s="673"/>
      <c r="M36" s="673"/>
      <c r="N36" s="673"/>
      <c r="O36" s="673"/>
      <c r="P36" s="673"/>
      <c r="Q36" s="673"/>
      <c r="R36" s="673"/>
      <c r="S36" s="673"/>
      <c r="T36" s="673"/>
      <c r="U36" s="673"/>
      <c r="V36" s="673"/>
      <c r="W36" s="673"/>
      <c r="X36" s="673"/>
      <c r="Y36" s="673"/>
      <c r="Z36" s="673"/>
      <c r="AA36" s="673"/>
      <c r="AB36" s="850" t="s">
        <v>10</v>
      </c>
      <c r="AC36" s="850"/>
    </row>
    <row r="37" spans="1:30" s="120" customFormat="1" ht="34.5" customHeight="1" x14ac:dyDescent="0.25">
      <c r="A37" s="677"/>
      <c r="B37" s="681"/>
      <c r="C37" s="682"/>
      <c r="D37" s="688"/>
      <c r="E37" s="689"/>
      <c r="F37" s="689"/>
      <c r="G37" s="690"/>
      <c r="H37" s="673" t="s">
        <v>11</v>
      </c>
      <c r="I37" s="673"/>
      <c r="J37" s="673"/>
      <c r="K37" s="673"/>
      <c r="L37" s="673" t="s">
        <v>12</v>
      </c>
      <c r="M37" s="673"/>
      <c r="N37" s="673"/>
      <c r="O37" s="673"/>
      <c r="P37" s="673" t="s">
        <v>13</v>
      </c>
      <c r="Q37" s="673"/>
      <c r="R37" s="673"/>
      <c r="S37" s="673"/>
      <c r="T37" s="673" t="s">
        <v>14</v>
      </c>
      <c r="U37" s="673"/>
      <c r="V37" s="673"/>
      <c r="W37" s="673"/>
      <c r="X37" s="673" t="s">
        <v>15</v>
      </c>
      <c r="Y37" s="673"/>
      <c r="Z37" s="673"/>
      <c r="AA37" s="673"/>
      <c r="AB37" s="850"/>
      <c r="AC37" s="850"/>
    </row>
    <row r="38" spans="1:30" s="120" customFormat="1" ht="98.25" customHeight="1" x14ac:dyDescent="0.25">
      <c r="A38" s="678"/>
      <c r="B38" s="683"/>
      <c r="C38" s="684"/>
      <c r="D38" s="122" t="s">
        <v>34</v>
      </c>
      <c r="E38" s="122" t="s">
        <v>35</v>
      </c>
      <c r="F38" s="122" t="s">
        <v>36</v>
      </c>
      <c r="G38" s="122" t="s">
        <v>19</v>
      </c>
      <c r="H38" s="122" t="s">
        <v>37</v>
      </c>
      <c r="I38" s="122" t="s">
        <v>35</v>
      </c>
      <c r="J38" s="122" t="s">
        <v>36</v>
      </c>
      <c r="K38" s="122" t="s">
        <v>21</v>
      </c>
      <c r="L38" s="122" t="s">
        <v>37</v>
      </c>
      <c r="M38" s="122" t="s">
        <v>35</v>
      </c>
      <c r="N38" s="122" t="s">
        <v>36</v>
      </c>
      <c r="O38" s="122" t="s">
        <v>21</v>
      </c>
      <c r="P38" s="122" t="s">
        <v>37</v>
      </c>
      <c r="Q38" s="122" t="s">
        <v>35</v>
      </c>
      <c r="R38" s="122" t="s">
        <v>36</v>
      </c>
      <c r="S38" s="122" t="s">
        <v>21</v>
      </c>
      <c r="T38" s="122" t="s">
        <v>37</v>
      </c>
      <c r="U38" s="122" t="s">
        <v>35</v>
      </c>
      <c r="V38" s="122" t="s">
        <v>36</v>
      </c>
      <c r="W38" s="122" t="s">
        <v>21</v>
      </c>
      <c r="X38" s="122" t="s">
        <v>37</v>
      </c>
      <c r="Y38" s="122" t="s">
        <v>35</v>
      </c>
      <c r="Z38" s="122" t="s">
        <v>36</v>
      </c>
      <c r="AA38" s="122" t="s">
        <v>21</v>
      </c>
      <c r="AB38" s="850"/>
      <c r="AC38" s="850"/>
    </row>
    <row r="39" spans="1:30" s="120" customFormat="1" ht="18" customHeight="1" x14ac:dyDescent="0.25">
      <c r="A39" s="670" t="s">
        <v>22</v>
      </c>
      <c r="B39" s="670" t="s">
        <v>116</v>
      </c>
      <c r="C39" s="383" t="s">
        <v>24</v>
      </c>
      <c r="D39" s="9"/>
      <c r="E39" s="9"/>
      <c r="F39" s="9"/>
      <c r="G39" s="9"/>
      <c r="H39" s="9"/>
      <c r="I39" s="9"/>
      <c r="J39" s="9"/>
      <c r="K39" s="9"/>
      <c r="L39" s="9"/>
      <c r="M39" s="9"/>
      <c r="N39" s="9"/>
      <c r="O39" s="9"/>
      <c r="P39" s="9"/>
      <c r="Q39" s="9"/>
      <c r="R39" s="9"/>
      <c r="S39" s="9"/>
      <c r="T39" s="9"/>
      <c r="U39" s="9"/>
      <c r="V39" s="9"/>
      <c r="W39" s="9"/>
      <c r="X39" s="9"/>
      <c r="Y39" s="9"/>
      <c r="Z39" s="126"/>
      <c r="AA39" s="126"/>
      <c r="AB39" s="800"/>
      <c r="AC39" s="800"/>
    </row>
    <row r="40" spans="1:30" s="120" customFormat="1" ht="25.5" x14ac:dyDescent="0.25">
      <c r="A40" s="671"/>
      <c r="B40" s="671"/>
      <c r="C40" s="383" t="s">
        <v>25</v>
      </c>
      <c r="D40" s="9"/>
      <c r="E40" s="9"/>
      <c r="F40" s="9"/>
      <c r="G40" s="9"/>
      <c r="H40" s="9"/>
      <c r="I40" s="9"/>
      <c r="J40" s="9"/>
      <c r="K40" s="9"/>
      <c r="L40" s="9"/>
      <c r="M40" s="9"/>
      <c r="N40" s="9"/>
      <c r="O40" s="9"/>
      <c r="P40" s="9"/>
      <c r="Q40" s="9"/>
      <c r="R40" s="9"/>
      <c r="S40" s="9"/>
      <c r="T40" s="9"/>
      <c r="U40" s="9"/>
      <c r="V40" s="9"/>
      <c r="W40" s="9"/>
      <c r="X40" s="9"/>
      <c r="Y40" s="9"/>
      <c r="Z40" s="125"/>
      <c r="AA40" s="125"/>
      <c r="AB40" s="800"/>
      <c r="AC40" s="800"/>
    </row>
    <row r="41" spans="1:30" s="120" customFormat="1" ht="17.25" customHeight="1" x14ac:dyDescent="0.25">
      <c r="A41" s="670" t="s">
        <v>39</v>
      </c>
      <c r="B41" s="670" t="s">
        <v>117</v>
      </c>
      <c r="C41" s="383" t="s">
        <v>24</v>
      </c>
      <c r="D41" s="9">
        <v>1000</v>
      </c>
      <c r="E41" s="9">
        <v>1000</v>
      </c>
      <c r="F41" s="9">
        <v>35</v>
      </c>
      <c r="G41" s="9">
        <v>40</v>
      </c>
      <c r="H41" s="9">
        <v>1250</v>
      </c>
      <c r="I41" s="9">
        <v>1250</v>
      </c>
      <c r="J41" s="9">
        <v>25</v>
      </c>
      <c r="K41" s="9">
        <v>30</v>
      </c>
      <c r="L41" s="9">
        <v>1500</v>
      </c>
      <c r="M41" s="9">
        <v>1500</v>
      </c>
      <c r="N41" s="9">
        <v>35</v>
      </c>
      <c r="O41" s="9">
        <v>40</v>
      </c>
      <c r="P41" s="9">
        <v>1550</v>
      </c>
      <c r="Q41" s="9">
        <v>1550</v>
      </c>
      <c r="R41" s="9">
        <v>35</v>
      </c>
      <c r="S41" s="9">
        <v>40</v>
      </c>
      <c r="T41" s="9">
        <v>1700</v>
      </c>
      <c r="U41" s="9">
        <v>1700</v>
      </c>
      <c r="V41" s="9">
        <v>35</v>
      </c>
      <c r="W41" s="9">
        <v>40</v>
      </c>
      <c r="X41" s="9"/>
      <c r="Y41" s="9"/>
      <c r="Z41" s="9"/>
      <c r="AA41" s="9"/>
      <c r="AB41" s="800"/>
      <c r="AC41" s="800"/>
    </row>
    <row r="42" spans="1:30" s="120" customFormat="1" ht="25.5" x14ac:dyDescent="0.25">
      <c r="A42" s="671"/>
      <c r="B42" s="671"/>
      <c r="C42" s="383" t="s">
        <v>25</v>
      </c>
      <c r="D42" s="9">
        <v>1000</v>
      </c>
      <c r="E42" s="9">
        <v>1000</v>
      </c>
      <c r="F42" s="9">
        <v>35</v>
      </c>
      <c r="G42" s="9">
        <v>40</v>
      </c>
      <c r="H42" s="9">
        <v>1250</v>
      </c>
      <c r="I42" s="9">
        <v>1250</v>
      </c>
      <c r="J42" s="9">
        <v>25</v>
      </c>
      <c r="K42" s="9">
        <v>30</v>
      </c>
      <c r="L42" s="9">
        <v>1600</v>
      </c>
      <c r="M42" s="9">
        <v>1600</v>
      </c>
      <c r="N42" s="9">
        <v>35</v>
      </c>
      <c r="O42" s="9">
        <v>40</v>
      </c>
      <c r="P42" s="9">
        <v>1750</v>
      </c>
      <c r="Q42" s="9">
        <v>1750</v>
      </c>
      <c r="R42" s="9">
        <v>35</v>
      </c>
      <c r="S42" s="9">
        <v>40</v>
      </c>
      <c r="T42" s="9">
        <v>1900</v>
      </c>
      <c r="U42" s="9">
        <v>1900</v>
      </c>
      <c r="V42" s="9">
        <v>35</v>
      </c>
      <c r="W42" s="9">
        <v>40</v>
      </c>
      <c r="X42" s="9"/>
      <c r="Y42" s="9"/>
      <c r="Z42" s="9"/>
      <c r="AA42" s="9"/>
      <c r="AB42" s="800" t="s">
        <v>399</v>
      </c>
      <c r="AC42" s="800"/>
    </row>
    <row r="43" spans="1:30" s="120" customFormat="1" x14ac:dyDescent="0.25">
      <c r="A43" s="670" t="s">
        <v>41</v>
      </c>
      <c r="B43" s="670" t="s">
        <v>118</v>
      </c>
      <c r="C43" s="383" t="s">
        <v>24</v>
      </c>
      <c r="D43" s="9">
        <v>800</v>
      </c>
      <c r="E43" s="9">
        <v>800</v>
      </c>
      <c r="F43" s="9">
        <v>10</v>
      </c>
      <c r="G43" s="9">
        <v>40</v>
      </c>
      <c r="H43" s="9">
        <v>600</v>
      </c>
      <c r="I43" s="9">
        <v>600</v>
      </c>
      <c r="J43" s="9">
        <v>10</v>
      </c>
      <c r="K43" s="9">
        <v>40</v>
      </c>
      <c r="L43" s="9">
        <v>850</v>
      </c>
      <c r="M43" s="9">
        <v>850</v>
      </c>
      <c r="N43" s="9">
        <v>10</v>
      </c>
      <c r="O43" s="9">
        <v>40</v>
      </c>
      <c r="P43" s="9">
        <v>850</v>
      </c>
      <c r="Q43" s="9">
        <v>850</v>
      </c>
      <c r="R43" s="9">
        <v>10</v>
      </c>
      <c r="S43" s="9">
        <v>40</v>
      </c>
      <c r="T43" s="9">
        <v>850</v>
      </c>
      <c r="U43" s="9">
        <v>850</v>
      </c>
      <c r="V43" s="9">
        <v>10</v>
      </c>
      <c r="W43" s="9">
        <v>40</v>
      </c>
      <c r="X43" s="9"/>
      <c r="Y43" s="9"/>
      <c r="Z43" s="9"/>
      <c r="AA43" s="9"/>
      <c r="AB43" s="800"/>
      <c r="AC43" s="800"/>
    </row>
    <row r="44" spans="1:30" s="120" customFormat="1" ht="25.5" x14ac:dyDescent="0.25">
      <c r="A44" s="671"/>
      <c r="B44" s="671"/>
      <c r="C44" s="383" t="s">
        <v>25</v>
      </c>
      <c r="D44" s="9">
        <v>800</v>
      </c>
      <c r="E44" s="9">
        <v>800</v>
      </c>
      <c r="F44" s="9">
        <v>10</v>
      </c>
      <c r="G44" s="9">
        <v>40</v>
      </c>
      <c r="H44" s="9">
        <v>600</v>
      </c>
      <c r="I44" s="9">
        <v>600</v>
      </c>
      <c r="J44" s="9">
        <v>10</v>
      </c>
      <c r="K44" s="9">
        <v>40</v>
      </c>
      <c r="L44" s="9">
        <v>950</v>
      </c>
      <c r="M44" s="9">
        <v>950</v>
      </c>
      <c r="N44" s="9">
        <v>10</v>
      </c>
      <c r="O44" s="9">
        <v>40</v>
      </c>
      <c r="P44" s="9">
        <v>900</v>
      </c>
      <c r="Q44" s="9">
        <v>900</v>
      </c>
      <c r="R44" s="9">
        <v>15</v>
      </c>
      <c r="S44" s="9">
        <v>40</v>
      </c>
      <c r="T44" s="9">
        <v>950</v>
      </c>
      <c r="U44" s="9">
        <v>950</v>
      </c>
      <c r="V44" s="9">
        <v>15</v>
      </c>
      <c r="W44" s="9">
        <v>40</v>
      </c>
      <c r="X44" s="9"/>
      <c r="Y44" s="9"/>
      <c r="Z44" s="9"/>
      <c r="AA44" s="9"/>
      <c r="AB44" s="800" t="s">
        <v>400</v>
      </c>
      <c r="AC44" s="800"/>
    </row>
    <row r="45" spans="1:30" s="120" customFormat="1" x14ac:dyDescent="0.25">
      <c r="A45" s="670">
        <v>2</v>
      </c>
      <c r="B45" s="670" t="s">
        <v>119</v>
      </c>
      <c r="C45" s="383" t="s">
        <v>24</v>
      </c>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800"/>
      <c r="AC45" s="800"/>
    </row>
    <row r="46" spans="1:30" s="120" customFormat="1" ht="25.5" x14ac:dyDescent="0.25">
      <c r="A46" s="671"/>
      <c r="B46" s="671"/>
      <c r="C46" s="383" t="s">
        <v>25</v>
      </c>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800"/>
      <c r="AC46" s="800"/>
    </row>
    <row r="47" spans="1:30" s="120" customFormat="1" x14ac:dyDescent="0.25">
      <c r="A47" s="670">
        <v>2.1</v>
      </c>
      <c r="B47" s="670" t="s">
        <v>120</v>
      </c>
      <c r="C47" s="383" t="s">
        <v>24</v>
      </c>
      <c r="D47" s="9">
        <v>1500</v>
      </c>
      <c r="E47" s="9">
        <v>1500</v>
      </c>
      <c r="F47" s="9">
        <v>1500</v>
      </c>
      <c r="G47" s="9">
        <v>1500</v>
      </c>
      <c r="H47" s="9">
        <v>1100</v>
      </c>
      <c r="I47" s="9">
        <v>1100</v>
      </c>
      <c r="J47" s="9">
        <v>1100</v>
      </c>
      <c r="K47" s="9">
        <v>1100</v>
      </c>
      <c r="L47" s="9">
        <v>2000</v>
      </c>
      <c r="M47" s="9">
        <v>2000</v>
      </c>
      <c r="N47" s="9">
        <v>2000</v>
      </c>
      <c r="O47" s="9">
        <v>2000</v>
      </c>
      <c r="P47" s="9">
        <v>2300</v>
      </c>
      <c r="Q47" s="9">
        <v>2300</v>
      </c>
      <c r="R47" s="9">
        <v>2300</v>
      </c>
      <c r="S47" s="9">
        <v>2300</v>
      </c>
      <c r="T47" s="9">
        <v>2400</v>
      </c>
      <c r="U47" s="9">
        <v>2400</v>
      </c>
      <c r="V47" s="9">
        <v>2400</v>
      </c>
      <c r="W47" s="9">
        <v>2400</v>
      </c>
      <c r="X47" s="9"/>
      <c r="Y47" s="9"/>
      <c r="Z47" s="9"/>
      <c r="AA47" s="9"/>
      <c r="AB47" s="800"/>
      <c r="AC47" s="800"/>
    </row>
    <row r="48" spans="1:30" s="120" customFormat="1" ht="25.5" x14ac:dyDescent="0.25">
      <c r="A48" s="671"/>
      <c r="B48" s="671"/>
      <c r="C48" s="383" t="s">
        <v>25</v>
      </c>
      <c r="D48" s="9">
        <v>1500</v>
      </c>
      <c r="E48" s="9">
        <v>1500</v>
      </c>
      <c r="F48" s="9">
        <v>1500</v>
      </c>
      <c r="G48" s="9">
        <v>1500</v>
      </c>
      <c r="H48" s="9">
        <v>1100</v>
      </c>
      <c r="I48" s="9">
        <v>1100</v>
      </c>
      <c r="J48" s="9">
        <v>1100</v>
      </c>
      <c r="K48" s="9">
        <v>1100</v>
      </c>
      <c r="L48" s="9">
        <v>2200</v>
      </c>
      <c r="M48" s="9">
        <v>2200</v>
      </c>
      <c r="N48" s="9">
        <v>2000</v>
      </c>
      <c r="O48" s="9">
        <v>2000</v>
      </c>
      <c r="P48" s="9">
        <v>2650</v>
      </c>
      <c r="Q48" s="9">
        <v>2650</v>
      </c>
      <c r="R48" s="9">
        <v>2650</v>
      </c>
      <c r="S48" s="9">
        <v>2650</v>
      </c>
      <c r="T48" s="9">
        <v>2900</v>
      </c>
      <c r="U48" s="9">
        <v>2900</v>
      </c>
      <c r="V48" s="9">
        <v>2900</v>
      </c>
      <c r="W48" s="9">
        <v>2900</v>
      </c>
      <c r="X48" s="9"/>
      <c r="Y48" s="9"/>
      <c r="Z48" s="9"/>
      <c r="AA48" s="9"/>
      <c r="AB48" s="800" t="s">
        <v>401</v>
      </c>
      <c r="AC48" s="800"/>
    </row>
    <row r="49" spans="1:29" s="120" customFormat="1" x14ac:dyDescent="0.25">
      <c r="A49" s="670">
        <v>3</v>
      </c>
      <c r="B49" s="670" t="s">
        <v>121</v>
      </c>
      <c r="C49" s="383" t="s">
        <v>24</v>
      </c>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800"/>
      <c r="AC49" s="800"/>
    </row>
    <row r="50" spans="1:29" s="120" customFormat="1" ht="25.5" x14ac:dyDescent="0.25">
      <c r="A50" s="671"/>
      <c r="B50" s="671"/>
      <c r="C50" s="383" t="s">
        <v>25</v>
      </c>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800"/>
      <c r="AC50" s="800"/>
    </row>
    <row r="51" spans="1:29" s="120" customFormat="1" x14ac:dyDescent="0.25">
      <c r="A51" s="670">
        <v>3.1</v>
      </c>
      <c r="B51" s="670" t="s">
        <v>122</v>
      </c>
      <c r="C51" s="383" t="s">
        <v>24</v>
      </c>
      <c r="D51" s="122">
        <v>0</v>
      </c>
      <c r="E51" s="122">
        <v>0</v>
      </c>
      <c r="F51" s="122">
        <v>0</v>
      </c>
      <c r="G51" s="122">
        <v>0</v>
      </c>
      <c r="H51" s="122">
        <v>60</v>
      </c>
      <c r="I51" s="122">
        <v>60</v>
      </c>
      <c r="J51" s="122">
        <v>65</v>
      </c>
      <c r="K51" s="122">
        <v>65</v>
      </c>
      <c r="L51" s="122">
        <v>400</v>
      </c>
      <c r="M51" s="122">
        <v>400</v>
      </c>
      <c r="N51" s="122">
        <v>400</v>
      </c>
      <c r="O51" s="122">
        <v>400</v>
      </c>
      <c r="P51" s="122">
        <v>450</v>
      </c>
      <c r="Q51" s="122">
        <v>450</v>
      </c>
      <c r="R51" s="122">
        <v>450</v>
      </c>
      <c r="S51" s="122">
        <v>450</v>
      </c>
      <c r="T51" s="122">
        <v>500</v>
      </c>
      <c r="U51" s="122">
        <v>500</v>
      </c>
      <c r="V51" s="122">
        <v>500</v>
      </c>
      <c r="W51" s="122">
        <v>500</v>
      </c>
      <c r="X51" s="122"/>
      <c r="Y51" s="122"/>
      <c r="Z51" s="122"/>
      <c r="AA51" s="47"/>
      <c r="AB51" s="800"/>
      <c r="AC51" s="800"/>
    </row>
    <row r="52" spans="1:29" s="120" customFormat="1" ht="25.5" x14ac:dyDescent="0.25">
      <c r="A52" s="671"/>
      <c r="B52" s="671"/>
      <c r="C52" s="383" t="s">
        <v>25</v>
      </c>
      <c r="D52" s="122">
        <v>0</v>
      </c>
      <c r="E52" s="122">
        <v>0</v>
      </c>
      <c r="F52" s="122">
        <v>0</v>
      </c>
      <c r="G52" s="122">
        <v>0</v>
      </c>
      <c r="H52" s="122">
        <v>60</v>
      </c>
      <c r="I52" s="122">
        <v>60</v>
      </c>
      <c r="J52" s="122">
        <v>65</v>
      </c>
      <c r="K52" s="122">
        <v>65</v>
      </c>
      <c r="L52" s="122">
        <v>410</v>
      </c>
      <c r="M52" s="122">
        <v>410</v>
      </c>
      <c r="N52" s="122">
        <v>410</v>
      </c>
      <c r="O52" s="122">
        <v>410</v>
      </c>
      <c r="P52" s="122">
        <v>470</v>
      </c>
      <c r="Q52" s="122">
        <v>470</v>
      </c>
      <c r="R52" s="122">
        <v>470</v>
      </c>
      <c r="S52" s="122">
        <v>470</v>
      </c>
      <c r="T52" s="122">
        <v>510</v>
      </c>
      <c r="U52" s="122">
        <v>510</v>
      </c>
      <c r="V52" s="122">
        <v>510</v>
      </c>
      <c r="W52" s="122">
        <v>510</v>
      </c>
      <c r="X52" s="122"/>
      <c r="Y52" s="122"/>
      <c r="Z52" s="122"/>
      <c r="AA52" s="47"/>
      <c r="AB52" s="800"/>
      <c r="AC52" s="800"/>
    </row>
    <row r="53" spans="1:29" s="120" customFormat="1" x14ac:dyDescent="0.25">
      <c r="A53" s="670">
        <v>4</v>
      </c>
      <c r="B53" s="670" t="s">
        <v>123</v>
      </c>
      <c r="C53" s="383" t="s">
        <v>24</v>
      </c>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800"/>
      <c r="AC53" s="800"/>
    </row>
    <row r="54" spans="1:29" s="120" customFormat="1" ht="25.5" x14ac:dyDescent="0.25">
      <c r="A54" s="671"/>
      <c r="B54" s="671"/>
      <c r="C54" s="383" t="s">
        <v>25</v>
      </c>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800"/>
      <c r="AC54" s="800"/>
    </row>
    <row r="55" spans="1:29" s="120" customFormat="1" x14ac:dyDescent="0.25">
      <c r="A55" s="670">
        <v>4.0999999999999996</v>
      </c>
      <c r="B55" s="670" t="s">
        <v>125</v>
      </c>
      <c r="C55" s="383" t="s">
        <v>24</v>
      </c>
      <c r="D55" s="9">
        <v>2</v>
      </c>
      <c r="E55" s="9">
        <v>2</v>
      </c>
      <c r="F55" s="9">
        <v>50</v>
      </c>
      <c r="G55" s="9">
        <v>60</v>
      </c>
      <c r="H55" s="9">
        <v>0</v>
      </c>
      <c r="I55" s="9">
        <v>0</v>
      </c>
      <c r="J55" s="9">
        <v>70</v>
      </c>
      <c r="K55" s="9">
        <v>70</v>
      </c>
      <c r="L55" s="9">
        <v>0</v>
      </c>
      <c r="M55" s="9">
        <v>0</v>
      </c>
      <c r="N55" s="9">
        <v>55</v>
      </c>
      <c r="O55" s="9">
        <v>65</v>
      </c>
      <c r="P55" s="9">
        <v>0</v>
      </c>
      <c r="Q55" s="9">
        <v>0</v>
      </c>
      <c r="R55" s="9">
        <v>55</v>
      </c>
      <c r="S55" s="9">
        <v>65</v>
      </c>
      <c r="T55" s="9">
        <v>0</v>
      </c>
      <c r="U55" s="9">
        <v>0</v>
      </c>
      <c r="V55" s="9">
        <v>60</v>
      </c>
      <c r="W55" s="9">
        <v>70</v>
      </c>
      <c r="X55" s="9"/>
      <c r="Y55" s="9"/>
      <c r="Z55" s="9"/>
      <c r="AA55" s="9"/>
      <c r="AB55" s="800"/>
      <c r="AC55" s="800"/>
    </row>
    <row r="56" spans="1:29" s="120" customFormat="1" ht="25.5" x14ac:dyDescent="0.25">
      <c r="A56" s="671"/>
      <c r="B56" s="671"/>
      <c r="C56" s="383" t="s">
        <v>25</v>
      </c>
      <c r="D56" s="9">
        <v>2</v>
      </c>
      <c r="E56" s="9">
        <v>2</v>
      </c>
      <c r="F56" s="9">
        <v>50</v>
      </c>
      <c r="G56" s="9">
        <v>60</v>
      </c>
      <c r="H56" s="9">
        <v>0</v>
      </c>
      <c r="I56" s="9">
        <v>0</v>
      </c>
      <c r="J56" s="9">
        <v>70</v>
      </c>
      <c r="K56" s="9">
        <v>70</v>
      </c>
      <c r="L56" s="9">
        <v>0</v>
      </c>
      <c r="M56" s="9">
        <v>0</v>
      </c>
      <c r="N56" s="9">
        <v>70</v>
      </c>
      <c r="O56" s="9">
        <v>70</v>
      </c>
      <c r="P56" s="9">
        <v>0</v>
      </c>
      <c r="Q56" s="9">
        <v>0</v>
      </c>
      <c r="R56" s="9">
        <v>70</v>
      </c>
      <c r="S56" s="9">
        <v>70</v>
      </c>
      <c r="T56" s="9">
        <v>0</v>
      </c>
      <c r="U56" s="9">
        <v>0</v>
      </c>
      <c r="V56" s="9">
        <v>70</v>
      </c>
      <c r="W56" s="9">
        <v>70</v>
      </c>
      <c r="X56" s="9"/>
      <c r="Y56" s="9"/>
      <c r="Z56" s="9"/>
      <c r="AA56" s="9"/>
      <c r="AB56" s="800" t="s">
        <v>402</v>
      </c>
      <c r="AC56" s="800"/>
    </row>
    <row r="57" spans="1:29" s="120" customFormat="1" x14ac:dyDescent="0.25">
      <c r="A57" s="382"/>
      <c r="B57" s="382"/>
      <c r="C57" s="17"/>
      <c r="D57" s="18"/>
      <c r="E57" s="18"/>
      <c r="F57" s="18"/>
      <c r="G57" s="18"/>
      <c r="H57" s="153"/>
      <c r="I57" s="153"/>
      <c r="J57" s="153"/>
      <c r="K57" s="153"/>
      <c r="L57" s="153"/>
      <c r="M57" s="153"/>
      <c r="N57" s="153"/>
      <c r="O57" s="153"/>
      <c r="P57" s="153"/>
      <c r="Q57" s="153"/>
      <c r="R57" s="153"/>
      <c r="S57" s="153"/>
      <c r="T57" s="153"/>
      <c r="U57" s="153"/>
      <c r="V57" s="153"/>
      <c r="W57" s="153"/>
      <c r="X57" s="153"/>
      <c r="Y57" s="153"/>
      <c r="Z57" s="153"/>
      <c r="AA57" s="153"/>
      <c r="AB57" s="459"/>
      <c r="AC57" s="459"/>
    </row>
    <row r="58" spans="1:29" s="120" customFormat="1" x14ac:dyDescent="0.25">
      <c r="A58" s="382"/>
      <c r="B58" s="382"/>
      <c r="C58" s="17"/>
      <c r="D58" s="18"/>
      <c r="E58" s="18"/>
      <c r="F58" s="18"/>
      <c r="G58" s="18"/>
      <c r="H58" s="153"/>
      <c r="I58" s="153"/>
      <c r="J58" s="153"/>
      <c r="K58" s="153"/>
      <c r="L58" s="153"/>
      <c r="M58" s="153"/>
      <c r="N58" s="153"/>
      <c r="O58" s="153"/>
      <c r="P58" s="153"/>
      <c r="Q58" s="153"/>
      <c r="R58" s="153"/>
      <c r="S58" s="153"/>
      <c r="T58" s="153"/>
      <c r="U58" s="153"/>
      <c r="V58" s="153"/>
      <c r="W58" s="153"/>
      <c r="X58" s="153"/>
      <c r="Y58" s="153"/>
      <c r="Z58" s="153"/>
      <c r="AA58" s="153"/>
      <c r="AB58" s="459"/>
      <c r="AC58" s="459"/>
    </row>
    <row r="59" spans="1:29" s="120" customFormat="1" x14ac:dyDescent="0.25">
      <c r="A59" s="121"/>
      <c r="B59" s="121" t="s">
        <v>43</v>
      </c>
      <c r="C59" s="121"/>
      <c r="AB59" s="31"/>
      <c r="AC59" s="31"/>
    </row>
    <row r="60" spans="1:29" s="120" customFormat="1" ht="29.25" customHeight="1" x14ac:dyDescent="0.25">
      <c r="A60" s="124" t="s">
        <v>44</v>
      </c>
      <c r="B60" s="668" t="s">
        <v>45</v>
      </c>
      <c r="C60" s="668"/>
      <c r="D60" s="668"/>
      <c r="E60" s="668"/>
      <c r="F60" s="668"/>
      <c r="G60" s="668"/>
      <c r="H60" s="668"/>
      <c r="I60" s="668"/>
      <c r="J60" s="668"/>
      <c r="K60" s="668"/>
      <c r="L60" s="668"/>
      <c r="M60" s="668"/>
      <c r="N60" s="668"/>
      <c r="O60" s="668"/>
      <c r="P60" s="668"/>
      <c r="Q60" s="668"/>
      <c r="R60" s="668"/>
      <c r="S60" s="668"/>
      <c r="AB60" s="31"/>
      <c r="AC60" s="31"/>
    </row>
    <row r="61" spans="1:29" s="120" customFormat="1" ht="28.5" customHeight="1" x14ac:dyDescent="0.25">
      <c r="A61" s="124" t="s">
        <v>46</v>
      </c>
      <c r="B61" s="668" t="s">
        <v>47</v>
      </c>
      <c r="C61" s="668"/>
      <c r="D61" s="668"/>
      <c r="E61" s="668"/>
      <c r="F61" s="668"/>
      <c r="G61" s="668"/>
      <c r="H61" s="668"/>
      <c r="I61" s="668"/>
      <c r="J61" s="668"/>
      <c r="K61" s="668"/>
      <c r="L61" s="668"/>
      <c r="M61" s="668"/>
      <c r="N61" s="668"/>
      <c r="O61" s="668"/>
      <c r="P61" s="668"/>
      <c r="Q61" s="668"/>
      <c r="R61" s="668"/>
      <c r="S61" s="668"/>
      <c r="AB61" s="31"/>
      <c r="AC61" s="31"/>
    </row>
    <row r="62" spans="1:29" s="120" customFormat="1" ht="20.25" customHeight="1" x14ac:dyDescent="0.25">
      <c r="B62" s="668" t="s">
        <v>48</v>
      </c>
      <c r="C62" s="668"/>
      <c r="D62" s="668"/>
      <c r="E62" s="668"/>
      <c r="F62" s="668"/>
      <c r="G62" s="668"/>
      <c r="H62" s="668"/>
      <c r="I62" s="668"/>
      <c r="J62" s="668"/>
      <c r="K62" s="668"/>
      <c r="L62" s="668"/>
      <c r="M62" s="668"/>
      <c r="N62" s="668"/>
      <c r="O62" s="668"/>
      <c r="P62" s="668"/>
      <c r="Q62" s="668"/>
      <c r="R62" s="668"/>
      <c r="S62" s="668"/>
      <c r="AB62" s="31"/>
      <c r="AC62" s="31"/>
    </row>
    <row r="63" spans="1:29" s="120" customFormat="1" ht="19.5" customHeight="1" x14ac:dyDescent="0.25">
      <c r="B63" s="668" t="s">
        <v>49</v>
      </c>
      <c r="C63" s="668"/>
      <c r="D63" s="668"/>
      <c r="E63" s="668"/>
      <c r="F63" s="668"/>
      <c r="G63" s="668"/>
      <c r="H63" s="668"/>
      <c r="I63" s="668"/>
      <c r="J63" s="668"/>
      <c r="K63" s="668"/>
      <c r="L63" s="668"/>
      <c r="M63" s="668"/>
      <c r="N63" s="668"/>
      <c r="O63" s="668"/>
      <c r="P63" s="668"/>
      <c r="Q63" s="668"/>
      <c r="R63" s="668"/>
      <c r="S63" s="668"/>
      <c r="AB63" s="31"/>
      <c r="AC63" s="31"/>
    </row>
    <row r="64" spans="1:29" s="120" customFormat="1" ht="28.5" customHeight="1" x14ac:dyDescent="0.25">
      <c r="B64" s="668" t="s">
        <v>50</v>
      </c>
      <c r="C64" s="668"/>
      <c r="D64" s="668"/>
      <c r="E64" s="668"/>
      <c r="F64" s="668"/>
      <c r="G64" s="668"/>
      <c r="H64" s="668"/>
      <c r="I64" s="668"/>
      <c r="J64" s="668"/>
      <c r="K64" s="668"/>
      <c r="L64" s="668"/>
      <c r="M64" s="668"/>
      <c r="N64" s="668"/>
      <c r="O64" s="668"/>
      <c r="P64" s="668"/>
      <c r="Q64" s="668"/>
      <c r="R64" s="668"/>
      <c r="S64" s="668"/>
      <c r="AB64" s="31"/>
      <c r="AC64" s="31"/>
    </row>
    <row r="65" spans="2:29" s="120" customFormat="1" ht="29.25" customHeight="1" x14ac:dyDescent="0.25">
      <c r="B65" s="668" t="s">
        <v>51</v>
      </c>
      <c r="C65" s="668"/>
      <c r="D65" s="668"/>
      <c r="E65" s="668"/>
      <c r="F65" s="668"/>
      <c r="G65" s="668"/>
      <c r="H65" s="668"/>
      <c r="I65" s="668"/>
      <c r="J65" s="668"/>
      <c r="K65" s="668"/>
      <c r="L65" s="668"/>
      <c r="M65" s="668"/>
      <c r="N65" s="668"/>
      <c r="O65" s="668"/>
      <c r="P65" s="668"/>
      <c r="Q65" s="668"/>
      <c r="R65" s="668"/>
      <c r="S65" s="668"/>
      <c r="AB65" s="31"/>
      <c r="AC65" s="31"/>
    </row>
    <row r="66" spans="2:29" s="120" customFormat="1" ht="90" customHeight="1" x14ac:dyDescent="0.25">
      <c r="B66" s="668" t="s">
        <v>52</v>
      </c>
      <c r="C66" s="668"/>
      <c r="D66" s="668"/>
      <c r="E66" s="668"/>
      <c r="F66" s="668"/>
      <c r="G66" s="668"/>
      <c r="H66" s="668"/>
      <c r="I66" s="668"/>
      <c r="J66" s="668"/>
      <c r="K66" s="668"/>
      <c r="L66" s="668"/>
      <c r="M66" s="668"/>
      <c r="N66" s="668"/>
      <c r="O66" s="668"/>
      <c r="P66" s="668"/>
      <c r="Q66" s="668"/>
      <c r="R66" s="668"/>
      <c r="S66" s="668"/>
      <c r="AB66" s="31"/>
      <c r="AC66" s="31"/>
    </row>
  </sheetData>
  <mergeCells count="107">
    <mergeCell ref="A2:F2"/>
    <mergeCell ref="G2:S2"/>
    <mergeCell ref="L4:V4"/>
    <mergeCell ref="W4:X4"/>
    <mergeCell ref="A6:AC6"/>
    <mergeCell ref="V1:AC1"/>
    <mergeCell ref="A12:A13"/>
    <mergeCell ref="B12:B13"/>
    <mergeCell ref="AB12:AC12"/>
    <mergeCell ref="AB13:AC13"/>
    <mergeCell ref="A14:A15"/>
    <mergeCell ref="B14:B15"/>
    <mergeCell ref="AB14:AC14"/>
    <mergeCell ref="AB15:AC15"/>
    <mergeCell ref="A8:AC8"/>
    <mergeCell ref="A9:A11"/>
    <mergeCell ref="B9:C11"/>
    <mergeCell ref="D9:G10"/>
    <mergeCell ref="H9:AA9"/>
    <mergeCell ref="AB9:AC11"/>
    <mergeCell ref="H10:K10"/>
    <mergeCell ref="L10:O10"/>
    <mergeCell ref="P10:S10"/>
    <mergeCell ref="T10:W10"/>
    <mergeCell ref="X10:AA10"/>
    <mergeCell ref="A20:A21"/>
    <mergeCell ref="B20:B21"/>
    <mergeCell ref="AB20:AC20"/>
    <mergeCell ref="AB21:AC21"/>
    <mergeCell ref="A22:A23"/>
    <mergeCell ref="B22:B23"/>
    <mergeCell ref="AB22:AC22"/>
    <mergeCell ref="AB23:AC23"/>
    <mergeCell ref="A16:A17"/>
    <mergeCell ref="B16:B17"/>
    <mergeCell ref="AB16:AC16"/>
    <mergeCell ref="AB17:AC17"/>
    <mergeCell ref="A18:A19"/>
    <mergeCell ref="B18:B19"/>
    <mergeCell ref="AB18:AC18"/>
    <mergeCell ref="AB19:AC19"/>
    <mergeCell ref="A28:A29"/>
    <mergeCell ref="B28:B29"/>
    <mergeCell ref="AB28:AC28"/>
    <mergeCell ref="AB29:AC29"/>
    <mergeCell ref="A34:AC35"/>
    <mergeCell ref="A24:A25"/>
    <mergeCell ref="B24:B25"/>
    <mergeCell ref="AB24:AC24"/>
    <mergeCell ref="AB25:AC25"/>
    <mergeCell ref="A26:A27"/>
    <mergeCell ref="B26:B27"/>
    <mergeCell ref="AB26:AC26"/>
    <mergeCell ref="AB27:AC27"/>
    <mergeCell ref="A36:A38"/>
    <mergeCell ref="B36:C38"/>
    <mergeCell ref="D36:G37"/>
    <mergeCell ref="H36:AA36"/>
    <mergeCell ref="AB36:AC38"/>
    <mergeCell ref="H37:K37"/>
    <mergeCell ref="L37:O37"/>
    <mergeCell ref="P37:S37"/>
    <mergeCell ref="T37:W37"/>
    <mergeCell ref="X37:AA37"/>
    <mergeCell ref="A43:A44"/>
    <mergeCell ref="B43:B44"/>
    <mergeCell ref="AB43:AC43"/>
    <mergeCell ref="AB44:AC44"/>
    <mergeCell ref="A45:A46"/>
    <mergeCell ref="B45:B46"/>
    <mergeCell ref="AB45:AC45"/>
    <mergeCell ref="AB46:AC46"/>
    <mergeCell ref="A39:A40"/>
    <mergeCell ref="B39:B40"/>
    <mergeCell ref="AB39:AC39"/>
    <mergeCell ref="AB40:AC40"/>
    <mergeCell ref="A41:A42"/>
    <mergeCell ref="B41:B42"/>
    <mergeCell ref="AB41:AC41"/>
    <mergeCell ref="AB42:AC42"/>
    <mergeCell ref="A51:A52"/>
    <mergeCell ref="B51:B52"/>
    <mergeCell ref="AB51:AC51"/>
    <mergeCell ref="AB52:AC52"/>
    <mergeCell ref="A53:A54"/>
    <mergeCell ref="B53:B54"/>
    <mergeCell ref="AB53:AC53"/>
    <mergeCell ref="AB54:AC54"/>
    <mergeCell ref="A47:A48"/>
    <mergeCell ref="B47:B48"/>
    <mergeCell ref="AB47:AC47"/>
    <mergeCell ref="AB48:AC48"/>
    <mergeCell ref="A49:A50"/>
    <mergeCell ref="B49:B50"/>
    <mergeCell ref="AB49:AC49"/>
    <mergeCell ref="AB50:AC50"/>
    <mergeCell ref="B66:S66"/>
    <mergeCell ref="B61:S61"/>
    <mergeCell ref="B62:S62"/>
    <mergeCell ref="B63:S63"/>
    <mergeCell ref="B64:S64"/>
    <mergeCell ref="B65:S65"/>
    <mergeCell ref="A55:A56"/>
    <mergeCell ref="B55:B56"/>
    <mergeCell ref="AB55:AC55"/>
    <mergeCell ref="AB56:AC56"/>
    <mergeCell ref="B60:S60"/>
  </mergeCells>
  <pageMargins left="0.7" right="0.7" top="0.75" bottom="0.75" header="0.3" footer="0.3"/>
  <pageSetup paperSize="9" scale="2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12</vt:i4>
      </vt:variant>
    </vt:vector>
  </HeadingPairs>
  <TitlesOfParts>
    <vt:vector size="50" baseType="lpstr">
      <vt:lpstr>08_001_ImIC</vt:lpstr>
      <vt:lpstr>08_002_IZM</vt:lpstr>
      <vt:lpstr>08_005_VRAA</vt:lpstr>
      <vt:lpstr>08_006_VZD</vt:lpstr>
      <vt:lpstr>08_007_VRAA</vt:lpstr>
      <vt:lpstr>08_008_VDEAK</vt:lpstr>
      <vt:lpstr>08_009_VVD</vt:lpstr>
      <vt:lpstr>08_010_LNB</vt:lpstr>
      <vt:lpstr>08_011_CAA</vt:lpstr>
      <vt:lpstr>08_013_VP</vt:lpstr>
      <vt:lpstr>08_014_ZM</vt:lpstr>
      <vt:lpstr>08_015_KISC</vt:lpstr>
      <vt:lpstr>08_016_KISC</vt:lpstr>
      <vt:lpstr>08_017_VRAA</vt:lpstr>
      <vt:lpstr>09_001_UGFA</vt:lpstr>
      <vt:lpstr>09_002_VRAA</vt:lpstr>
      <vt:lpstr>09_005_VRAA</vt:lpstr>
      <vt:lpstr>09_006_VI</vt:lpstr>
      <vt:lpstr>09_008_LĢIA</vt:lpstr>
      <vt:lpstr>09_010_TM</vt:lpstr>
      <vt:lpstr>09_11_VDI</vt:lpstr>
      <vt:lpstr>09_012_VUGD</vt:lpstr>
      <vt:lpstr>09_013_DAP</vt:lpstr>
      <vt:lpstr>09_014_ZM</vt:lpstr>
      <vt:lpstr>09_018_VRAA</vt:lpstr>
      <vt:lpstr>09_020_IZM</vt:lpstr>
      <vt:lpstr>09_021_KISC</vt:lpstr>
      <vt:lpstr>09_022_TA</vt:lpstr>
      <vt:lpstr>09_024_VR</vt:lpstr>
      <vt:lpstr>09_025_VVD_LVĢMC</vt:lpstr>
      <vt:lpstr>09_026_VSAA</vt:lpstr>
      <vt:lpstr>10_001_VID</vt:lpstr>
      <vt:lpstr>10_002_VK</vt:lpstr>
      <vt:lpstr>11_001_VID</vt:lpstr>
      <vt:lpstr>11_002_PMLP</vt:lpstr>
      <vt:lpstr>12_004_KISC</vt:lpstr>
      <vt:lpstr>12_005_KISC</vt:lpstr>
      <vt:lpstr>12_006_VRAA</vt:lpstr>
      <vt:lpstr>'08_008_VDEAK'!Print_Area</vt:lpstr>
      <vt:lpstr>'08_014_ZM'!Print_Area</vt:lpstr>
      <vt:lpstr>'08_017_VRAA'!Print_Area</vt:lpstr>
      <vt:lpstr>'09_008_LĢIA'!Print_Area</vt:lpstr>
      <vt:lpstr>'09_010_TM'!Print_Area</vt:lpstr>
      <vt:lpstr>'09_013_DAP'!Print_Area</vt:lpstr>
      <vt:lpstr>'09_018_VRAA'!Print_Area</vt:lpstr>
      <vt:lpstr>'09_021_KISC'!Print_Area</vt:lpstr>
      <vt:lpstr>'09_022_TA'!Print_Area</vt:lpstr>
      <vt:lpstr>'10_001_VID'!Print_Area</vt:lpstr>
      <vt:lpstr>'11_002_PMLP'!Print_Area</vt:lpstr>
      <vt:lpstr>'12_006_VRAA'!Print_Area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Ostrovska</dc:creator>
  <cp:lastModifiedBy>Inese Ostrovska</cp:lastModifiedBy>
  <cp:lastPrinted>2016-09-14T07:07:51Z</cp:lastPrinted>
  <dcterms:created xsi:type="dcterms:W3CDTF">2016-08-17T08:18:01Z</dcterms:created>
  <dcterms:modified xsi:type="dcterms:W3CDTF">2016-11-14T12:28:46Z</dcterms:modified>
</cp:coreProperties>
</file>