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Ietaupījumi" sheetId="1" r:id="rId1"/>
    <sheet name="Izdevumu konsolidācija" sheetId="2" r:id="rId2"/>
  </sheets>
  <calcPr calcId="152511"/>
</workbook>
</file>

<file path=xl/calcChain.xml><?xml version="1.0" encoding="utf-8"?>
<calcChain xmlns="http://schemas.openxmlformats.org/spreadsheetml/2006/main">
  <c r="I9" i="1" l="1"/>
  <c r="I7" i="1" l="1"/>
  <c r="I4" i="1"/>
  <c r="I10" i="1" l="1"/>
  <c r="G7" i="2" l="1"/>
  <c r="G6" i="1"/>
  <c r="F6" i="1"/>
  <c r="E6" i="1"/>
  <c r="D6" i="1"/>
  <c r="C6" i="1"/>
  <c r="I6" i="1" s="1"/>
  <c r="C7" i="2" l="1"/>
  <c r="D7" i="2"/>
  <c r="E7" i="2"/>
  <c r="F7" i="2"/>
  <c r="B7" i="2"/>
  <c r="B4" i="1" l="1"/>
  <c r="B5" i="1"/>
  <c r="E5" i="1" l="1"/>
  <c r="D5" i="1"/>
  <c r="G5" i="1"/>
  <c r="F5" i="1"/>
  <c r="C5" i="1"/>
  <c r="G4" i="1"/>
  <c r="D4" i="1"/>
  <c r="D8" i="1" s="1"/>
  <c r="C4" i="1"/>
  <c r="B8" i="1"/>
  <c r="E4" i="1"/>
  <c r="E8" i="1" s="1"/>
  <c r="F4" i="1"/>
  <c r="F8" i="1" l="1"/>
  <c r="G8" i="1"/>
  <c r="I8" i="1"/>
  <c r="C8" i="1"/>
  <c r="I5" i="1"/>
</calcChain>
</file>

<file path=xl/sharedStrings.xml><?xml version="1.0" encoding="utf-8"?>
<sst xmlns="http://schemas.openxmlformats.org/spreadsheetml/2006/main" count="33" uniqueCount="31">
  <si>
    <t>Vispārējais personāls RPIVA</t>
  </si>
  <si>
    <t>Administratīvais atalgojums RPIVA (ieskatot soc. apdrošināšanas izmaksas)</t>
  </si>
  <si>
    <t>Preces un pakalpojumi</t>
  </si>
  <si>
    <t>Komentārs</t>
  </si>
  <si>
    <t>Izdevumu postenis</t>
  </si>
  <si>
    <t>Kopā šajos posteņos</t>
  </si>
  <si>
    <t>Mērķis</t>
  </si>
  <si>
    <t>Bāzes vērtība (2015)*</t>
  </si>
  <si>
    <t>Bāzes vērtība (2017)*</t>
  </si>
  <si>
    <t>2.pīlāra finansējums augstskolām, kuras gatavo pedagogus</t>
  </si>
  <si>
    <t>Studiju programmas "Organizācijas vadība" un "Psiholoģija"</t>
  </si>
  <si>
    <t>Zinātnes bāzes finansējums (pašreizējais RPIVA finanšu apmērs)</t>
  </si>
  <si>
    <t>Izdevumu grupas, kurās ir prognozējams pakāpenisks finanšu līdzekļu ietaupījums</t>
  </si>
  <si>
    <t>Līdzekļu konsolidācija pedagoģijas studiju programmām</t>
  </si>
  <si>
    <t>Izveidotais kritērijs 2.pīlārā atalgos augstskolas, kuru sagatavotie skolotāji uzsāks darbu izglītības iestādēs. Daļēji šo finansējumu nodrošina ietaupītie līdzekļi no RPIVA studiju programmām "Organizācijas vadība" un "Psiholoģija"**</t>
  </si>
  <si>
    <t>Kopējais ietaupījums</t>
  </si>
  <si>
    <t>Ietaupījums pašreizējās RPIVA izdevumu pozīcijās</t>
  </si>
  <si>
    <t>Ietaupījums LU izdevumu pozīcijās: LU Pedagoģijas, psiholoģijas un mākslas fakultātes (LU PPMF) ēkas uzturēšanas izmaksas</t>
  </si>
  <si>
    <t>Pakāpenisks ietaupījums, sākot ar 10% 2018.gadā, 20 % 2019.gadā un 30 % no 2020. gada. Skar sakaru pakalpojumus, komunālos pakalpojumus, apkuri, ūdens un kanalizācijas izdevumus, elektroenerģijas izdevumus, IKT pakalpojumus, informācijas sistēmas uzturēšanu, īres un nomas izmaksas u.c. Šajos izmaksu posteņos ilgtermiņā ir plānojami būtiski līdzekļu ietaupījumi.</t>
  </si>
  <si>
    <t xml:space="preserve">Ietaupījums no 2018.g. līdz 2022.gadam </t>
  </si>
  <si>
    <t>*tālāko gadu izmaksas šiem mērķiem balstās uz 2017.gada finansējuma apmēru</t>
  </si>
  <si>
    <t>** Attiecīgais finansējums 2.pīlāram tiks prasīts JPI ietvaros un, ja tas tiks piešķirts, nebūs nepieciešama pārdale no I pīlāra.</t>
  </si>
  <si>
    <t>Zinātnes bāzes finansējuma izlietojumā finanšu līdzekļu ietaupījums administratīvajam un vispārejam personālam, kā arī uz precēm un pakalpojumiem ļaus palielināt zinātnes bāzes finansējuma apjomu, kurš tiks izlietots zinātniskā personāla atalgojumam un zinātniskās infrastruktūras nodrošināšanai.</t>
  </si>
  <si>
    <t>Pakāpenisks ietaupījums, sākot ar 25 % 2018.gadā, 40 % 2019.gadā un 50 % no 2020.gada. Skar rektoru, prorektorus, direktorus (izpilddirektors), dekānus un citas amatpersonas, kuru pamatfunkcijas ir administratīvais darbs</t>
  </si>
  <si>
    <t>*tālāko gadu izmaksas un ietapījums šajos posteņos balstās uz 2015.gada izdevumiem, ar pieņēmumu, ka tie nemainītos. Studiju programmām  "Organizācijas vadība" un "Psiholoģija" aprēķinos ir izmantots 2017.gada finansējums.</t>
  </si>
  <si>
    <t>2.pielikums Ministru kabineta rīkojuma projekta "Par Rīgas Pedagoģijas un izglītības vadības akadēmijas likvidāciju" sākotnējās ietekmes novērtējuma ziņojumam (anotācijai)</t>
  </si>
  <si>
    <t>Pakāpenisks ietaupījums, sākot ar 10 % 2018.gadā, 20 % 2019.gadā un 30 % no 2020.gada. Skar mācību palīgpersonālu, tehnisko, saimniecisko un citu personālu, kura funkcijas daļēji tiks nodrošinātas kopā ar esošo LU vispārējo personālu. Darba līgumus pārņem LU, pakāpeniski, personālam mainot darbu un aizejot pensijā, štatu saraksts tiek optimizēts.</t>
  </si>
  <si>
    <t>Sākot vēlākais ar 2019. gada otro pusi LU nebūs nepieciešami izdevumi pašreizējās LU PPMF ēkas uzturēšanai. Pedagoģijas studijas tiks koncentrētas pašreizējā RPIVA ēkā, kamēr nav pabeigta Torkņakalna kampusa 2. un 3. kārtas būvniecība, kurā vidējā termiņā tiks koncentrētas pedagoģijas studijas. LU PPMF ēkas uzturēšanas izmaksas 800 tūkst. euro vērtībā gadā tiks ieekonomētas.</t>
  </si>
  <si>
    <t>1.pīlāra studiju vietas tematiskās grupas "Izglītība" studiju programmās (konsolidējamās LU un RPIVA  programmas šajā grupā)</t>
  </si>
  <si>
    <t>Finansējuma pieaugums ir aprēķināts pie 2017.gada studiju vietu struktūras, pirmkārt ņemot vērā studiju vietas bāzes izmaksu pieaugumu, saistībā ar akadēmiskā personāla atalgojumu un otrkārt, ņemot vērā plānoto finansējuma pārdali uz pedagogu 2.pīlāra finansējumu. 1.pīlāra efektivitāte tiks palielināta, pateicoties izmaksu samazinājumam administratīvajam, vispārejam personālam un izdevumiem precēm un pakalpojumiem. Papildus faktors finanšu izlietojuma efektivitātes palielinājumam būs sākot no 2019.gada īstenotais studiju programmu skaita samazinājums par 30 %, kas palielinās 1.pīlāra finansējuma apmēru uz vienu studiju programmu un attiecīgi ļaus uzlabot studiju kvalitāti.</t>
  </si>
  <si>
    <t xml:space="preserve">Šīm programmām tiks pārtraukts valsts finansējums, kad esošie studenti pabeigs studijas. Ietaupītie līdzekļi tiks novirzīti uz 2.pīlāru, izveidojot jaunu rādītāju- absolventu skaits, kas ir uzsākuši darbu izglītības iestādēs. Uz 2. pīlāru novirzāms finansējums no šīs pozīcijas ir 2018. gadā 5 675 euro, 2019. gadā 72 948 euro, 2020. gadā un turpmāk 92 428 euro).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</si>
</sst>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4" x14ac:knownFonts="1">
    <font>
      <sz val="11"/>
      <color theme="1"/>
      <name val="Calibri"/>
      <family val="2"/>
      <scheme val="minor"/>
    </font>
    <font>
      <sz val="11"/>
      <color theme="1"/>
      <name val="Calibri"/>
      <family val="2"/>
      <scheme val="minor"/>
    </font>
    <font>
      <b/>
      <sz val="11"/>
      <color theme="0"/>
      <name val="Calibri"/>
      <family val="2"/>
      <charset val="186"/>
      <scheme val="minor"/>
    </font>
    <font>
      <sz val="10"/>
      <name val="Arial"/>
      <family val="2"/>
      <charset val="186"/>
    </font>
  </fonts>
  <fills count="4">
    <fill>
      <patternFill patternType="none"/>
    </fill>
    <fill>
      <patternFill patternType="gray125"/>
    </fill>
    <fill>
      <patternFill patternType="solid">
        <fgColor theme="7" tint="0.79998168889431442"/>
        <bgColor indexed="64"/>
      </patternFill>
    </fill>
    <fill>
      <patternFill patternType="solid">
        <fgColor theme="7" tint="-0.249977111117893"/>
        <bgColor indexed="64"/>
      </patternFill>
    </fill>
  </fills>
  <borders count="13">
    <border>
      <left/>
      <right/>
      <top/>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s>
  <cellStyleXfs count="3">
    <xf numFmtId="0" fontId="0" fillId="0" borderId="0"/>
    <xf numFmtId="9" fontId="1" fillId="0" borderId="0" applyFont="0" applyFill="0" applyBorder="0" applyAlignment="0" applyProtection="0"/>
    <xf numFmtId="0" fontId="3" fillId="0" borderId="0"/>
  </cellStyleXfs>
  <cellXfs count="29">
    <xf numFmtId="0" fontId="0" fillId="0" borderId="0" xfId="0"/>
    <xf numFmtId="0" fontId="0" fillId="0" borderId="0" xfId="0" applyAlignment="1">
      <alignment horizontal="center" vertical="center" wrapText="1"/>
    </xf>
    <xf numFmtId="3" fontId="0" fillId="0" borderId="0" xfId="0" applyNumberFormat="1"/>
    <xf numFmtId="164" fontId="0" fillId="0" borderId="0" xfId="0" applyNumberFormat="1"/>
    <xf numFmtId="0" fontId="0" fillId="2" borderId="8" xfId="0" applyFill="1" applyBorder="1" applyAlignment="1">
      <alignment horizontal="center" vertical="center" wrapText="1"/>
    </xf>
    <xf numFmtId="164" fontId="0" fillId="2" borderId="9" xfId="0" applyNumberFormat="1" applyFill="1" applyBorder="1" applyAlignment="1">
      <alignment horizontal="center" vertical="center" wrapText="1"/>
    </xf>
    <xf numFmtId="0" fontId="0" fillId="2" borderId="9" xfId="0" applyFill="1" applyBorder="1" applyAlignment="1">
      <alignment horizontal="center" vertical="center" wrapText="1"/>
    </xf>
    <xf numFmtId="0" fontId="0" fillId="2" borderId="4" xfId="0" applyFill="1" applyBorder="1" applyAlignment="1">
      <alignment horizontal="center" vertical="center"/>
    </xf>
    <xf numFmtId="164" fontId="0" fillId="2" borderId="5" xfId="0" applyNumberFormat="1" applyFill="1" applyBorder="1" applyAlignment="1">
      <alignment horizontal="center" vertical="center"/>
    </xf>
    <xf numFmtId="0" fontId="0" fillId="2" borderId="5" xfId="0" applyFill="1" applyBorder="1" applyAlignment="1">
      <alignment horizontal="center" vertical="center" wrapText="1"/>
    </xf>
    <xf numFmtId="164" fontId="0" fillId="2" borderId="7" xfId="0" applyNumberFormat="1" applyFill="1" applyBorder="1" applyAlignment="1">
      <alignment horizontal="center" vertical="center"/>
    </xf>
    <xf numFmtId="0" fontId="0" fillId="2" borderId="7" xfId="0" applyFill="1" applyBorder="1" applyAlignment="1">
      <alignment horizontal="center" vertical="center" wrapText="1"/>
    </xf>
    <xf numFmtId="0" fontId="2" fillId="3" borderId="10" xfId="0" applyFont="1" applyFill="1" applyBorder="1" applyAlignment="1">
      <alignment horizontal="center" vertical="center"/>
    </xf>
    <xf numFmtId="164" fontId="2" fillId="3" borderId="11" xfId="0" applyNumberFormat="1" applyFont="1" applyFill="1" applyBorder="1" applyAlignment="1">
      <alignment horizontal="center" vertical="center"/>
    </xf>
    <xf numFmtId="0" fontId="2" fillId="3" borderId="11" xfId="0" applyFont="1" applyFill="1" applyBorder="1" applyAlignment="1">
      <alignment horizontal="center" vertical="center"/>
    </xf>
    <xf numFmtId="164" fontId="2" fillId="3" borderId="12" xfId="0" applyNumberFormat="1"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0" fillId="2" borderId="4" xfId="0" applyFill="1" applyBorder="1" applyAlignment="1">
      <alignment horizontal="center" vertical="center" wrapText="1"/>
    </xf>
    <xf numFmtId="9" fontId="0" fillId="0" borderId="0" xfId="1" applyNumberFormat="1" applyFont="1"/>
    <xf numFmtId="0" fontId="0" fillId="2" borderId="1" xfId="0" applyFill="1" applyBorder="1" applyAlignment="1">
      <alignment horizontal="center" vertical="center" wrapText="1"/>
    </xf>
    <xf numFmtId="164" fontId="0" fillId="2" borderId="2" xfId="0" applyNumberFormat="1" applyFill="1" applyBorder="1" applyAlignment="1">
      <alignment horizontal="center" vertical="center" wrapText="1"/>
    </xf>
    <xf numFmtId="0" fontId="0" fillId="2" borderId="2" xfId="0" applyFill="1" applyBorder="1" applyAlignment="1">
      <alignment horizontal="center" vertical="center" wrapText="1"/>
    </xf>
    <xf numFmtId="164" fontId="0" fillId="2" borderId="3" xfId="0" applyNumberFormat="1" applyFill="1" applyBorder="1" applyAlignment="1">
      <alignment horizontal="center" vertical="center" wrapText="1"/>
    </xf>
    <xf numFmtId="0" fontId="0" fillId="2" borderId="6" xfId="0" applyFill="1" applyBorder="1" applyAlignment="1">
      <alignment horizontal="center" vertical="center" wrapText="1"/>
    </xf>
    <xf numFmtId="49" fontId="2" fillId="3" borderId="10" xfId="0" applyNumberFormat="1"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right"/>
    </xf>
  </cellXfs>
  <cellStyles count="3">
    <cellStyle name="Normal" xfId="0" builtinId="0"/>
    <cellStyle name="Normal 3" xfId="2"/>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tabSelected="1" topLeftCell="A7" workbookViewId="0">
      <selection activeCell="I10" sqref="I10"/>
    </sheetView>
  </sheetViews>
  <sheetFormatPr defaultRowHeight="15" x14ac:dyDescent="0.25"/>
  <cols>
    <col min="1" max="1" width="36" customWidth="1"/>
    <col min="2" max="2" width="19" customWidth="1"/>
    <col min="3" max="4" width="11.42578125" bestFit="1" customWidth="1"/>
    <col min="5" max="5" width="12" bestFit="1" customWidth="1"/>
    <col min="6" max="6" width="11.42578125" bestFit="1" customWidth="1"/>
    <col min="7" max="7" width="11.42578125" customWidth="1"/>
    <col min="8" max="8" width="50.7109375" customWidth="1"/>
    <col min="9" max="9" width="25.85546875" customWidth="1"/>
  </cols>
  <sheetData>
    <row r="1" spans="1:9" x14ac:dyDescent="0.25">
      <c r="A1" s="28" t="s">
        <v>25</v>
      </c>
      <c r="B1" s="28"/>
      <c r="C1" s="28"/>
      <c r="D1" s="28"/>
      <c r="E1" s="28"/>
      <c r="F1" s="28"/>
      <c r="G1" s="28"/>
      <c r="H1" s="28"/>
      <c r="I1" s="28"/>
    </row>
    <row r="2" spans="1:9" ht="15.75" thickBot="1" x14ac:dyDescent="0.3">
      <c r="A2" t="s">
        <v>12</v>
      </c>
    </row>
    <row r="3" spans="1:9" s="1" customFormat="1" ht="43.5" customHeight="1" thickBot="1" x14ac:dyDescent="0.3">
      <c r="A3" s="16" t="s">
        <v>4</v>
      </c>
      <c r="B3" s="17" t="s">
        <v>7</v>
      </c>
      <c r="C3" s="17">
        <v>2018</v>
      </c>
      <c r="D3" s="17">
        <v>2019</v>
      </c>
      <c r="E3" s="17">
        <v>2020</v>
      </c>
      <c r="F3" s="17">
        <v>2021</v>
      </c>
      <c r="G3" s="17">
        <v>2022</v>
      </c>
      <c r="H3" s="17" t="s">
        <v>3</v>
      </c>
      <c r="I3" s="18" t="s">
        <v>19</v>
      </c>
    </row>
    <row r="4" spans="1:9" s="1" customFormat="1" ht="93.75" customHeight="1" thickBot="1" x14ac:dyDescent="0.3">
      <c r="A4" s="21" t="s">
        <v>1</v>
      </c>
      <c r="B4" s="22">
        <f>478679+112996</f>
        <v>591675</v>
      </c>
      <c r="C4" s="22">
        <f>$B$4*0.25</f>
        <v>147918.75</v>
      </c>
      <c r="D4" s="22">
        <f>$B$4*0.4</f>
        <v>236670</v>
      </c>
      <c r="E4" s="22">
        <f t="shared" ref="E4:G4" si="0">$B$4*0.5</f>
        <v>295837.5</v>
      </c>
      <c r="F4" s="22">
        <f t="shared" si="0"/>
        <v>295837.5</v>
      </c>
      <c r="G4" s="22">
        <f t="shared" si="0"/>
        <v>295837.5</v>
      </c>
      <c r="H4" s="23" t="s">
        <v>23</v>
      </c>
      <c r="I4" s="24">
        <f>C4+D4+E4+F4+G4</f>
        <v>1272101.25</v>
      </c>
    </row>
    <row r="5" spans="1:9" ht="105.75" thickBot="1" x14ac:dyDescent="0.3">
      <c r="A5" s="7" t="s">
        <v>0</v>
      </c>
      <c r="B5" s="8">
        <f>379356+89550</f>
        <v>468906</v>
      </c>
      <c r="C5" s="8">
        <f>$B$5*0.1</f>
        <v>46890.600000000006</v>
      </c>
      <c r="D5" s="8">
        <f>$B$5*0.2</f>
        <v>93781.200000000012</v>
      </c>
      <c r="E5" s="8">
        <f>$B$5*0.3</f>
        <v>140671.79999999999</v>
      </c>
      <c r="F5" s="8">
        <f>$B$5*0.3</f>
        <v>140671.79999999999</v>
      </c>
      <c r="G5" s="8">
        <f>$B$5*0.3</f>
        <v>140671.79999999999</v>
      </c>
      <c r="H5" s="9" t="s">
        <v>26</v>
      </c>
      <c r="I5" s="24">
        <f t="shared" ref="I5:I6" si="1">C5+D5+E5+F5+G5</f>
        <v>562687.19999999995</v>
      </c>
    </row>
    <row r="6" spans="1:9" ht="120.75" thickBot="1" x14ac:dyDescent="0.3">
      <c r="A6" s="7" t="s">
        <v>2</v>
      </c>
      <c r="B6" s="8">
        <v>679836</v>
      </c>
      <c r="C6" s="8">
        <f>B6*0.1</f>
        <v>67983.600000000006</v>
      </c>
      <c r="D6" s="8">
        <f>B6*0.2</f>
        <v>135967.20000000001</v>
      </c>
      <c r="E6" s="8">
        <f>B6*0.3</f>
        <v>203950.8</v>
      </c>
      <c r="F6" s="8">
        <f>B6*0.3</f>
        <v>203950.8</v>
      </c>
      <c r="G6" s="8">
        <f>B6*0.3</f>
        <v>203950.8</v>
      </c>
      <c r="H6" s="9" t="s">
        <v>18</v>
      </c>
      <c r="I6" s="24">
        <f t="shared" si="1"/>
        <v>815803.2</v>
      </c>
    </row>
    <row r="7" spans="1:9" ht="120.75" thickBot="1" x14ac:dyDescent="0.3">
      <c r="A7" s="25" t="s">
        <v>10</v>
      </c>
      <c r="B7" s="10">
        <v>92428</v>
      </c>
      <c r="C7" s="10">
        <v>5675</v>
      </c>
      <c r="D7" s="10">
        <v>72948</v>
      </c>
      <c r="E7" s="10">
        <v>92428</v>
      </c>
      <c r="F7" s="10">
        <v>92428</v>
      </c>
      <c r="G7" s="10">
        <v>92428</v>
      </c>
      <c r="H7" s="11" t="s">
        <v>30</v>
      </c>
      <c r="I7" s="24">
        <f>C7+D7+E7+F7+G7</f>
        <v>355907</v>
      </c>
    </row>
    <row r="8" spans="1:9" ht="37.5" customHeight="1" thickBot="1" x14ac:dyDescent="0.3">
      <c r="A8" s="26" t="s">
        <v>16</v>
      </c>
      <c r="B8" s="13">
        <f>SUM(B4:B7)</f>
        <v>1832845</v>
      </c>
      <c r="C8" s="13">
        <f t="shared" ref="C8:G8" si="2">SUM(C4:C7)</f>
        <v>268467.95</v>
      </c>
      <c r="D8" s="13">
        <f t="shared" si="2"/>
        <v>539366.40000000002</v>
      </c>
      <c r="E8" s="13">
        <f t="shared" si="2"/>
        <v>732888.1</v>
      </c>
      <c r="F8" s="13">
        <f t="shared" si="2"/>
        <v>732888.1</v>
      </c>
      <c r="G8" s="13">
        <f t="shared" si="2"/>
        <v>732888.1</v>
      </c>
      <c r="H8" s="14"/>
      <c r="I8" s="15">
        <f>SUM(I4:I7)</f>
        <v>3006498.65</v>
      </c>
    </row>
    <row r="9" spans="1:9" ht="120.75" thickBot="1" x14ac:dyDescent="0.3">
      <c r="A9" s="25" t="s">
        <v>17</v>
      </c>
      <c r="B9" s="10"/>
      <c r="C9" s="10"/>
      <c r="D9" s="10">
        <v>400000</v>
      </c>
      <c r="E9" s="10">
        <v>800000</v>
      </c>
      <c r="F9" s="10">
        <v>800000</v>
      </c>
      <c r="G9" s="10">
        <v>800000</v>
      </c>
      <c r="H9" s="11" t="s">
        <v>27</v>
      </c>
      <c r="I9" s="24">
        <f>C9+D9+E9+F9+G9</f>
        <v>2800000</v>
      </c>
    </row>
    <row r="10" spans="1:9" ht="15.75" thickBot="1" x14ac:dyDescent="0.3">
      <c r="A10" s="12" t="s">
        <v>15</v>
      </c>
      <c r="B10" s="13"/>
      <c r="C10" s="13"/>
      <c r="D10" s="13"/>
      <c r="E10" s="13"/>
      <c r="F10" s="13"/>
      <c r="G10" s="13"/>
      <c r="H10" s="14"/>
      <c r="I10" s="15">
        <f>I8+I9</f>
        <v>5806498.6500000004</v>
      </c>
    </row>
    <row r="11" spans="1:9" x14ac:dyDescent="0.25">
      <c r="C11" s="2"/>
      <c r="D11" s="3"/>
    </row>
    <row r="12" spans="1:9" ht="49.5" customHeight="1" x14ac:dyDescent="0.25">
      <c r="A12" s="27" t="s">
        <v>24</v>
      </c>
      <c r="B12" s="27"/>
      <c r="C12" s="27"/>
      <c r="D12" s="27"/>
      <c r="E12" s="27"/>
      <c r="F12" s="27"/>
      <c r="G12" s="27"/>
      <c r="H12" s="27"/>
      <c r="I12" s="27"/>
    </row>
    <row r="13" spans="1:9" x14ac:dyDescent="0.25">
      <c r="D13" s="2"/>
    </row>
  </sheetData>
  <mergeCells count="2">
    <mergeCell ref="A12:I12"/>
    <mergeCell ref="A1:I1"/>
  </mergeCells>
  <pageMargins left="0.7" right="0.7" top="0.75" bottom="0.75" header="0.3" footer="0.3"/>
  <pageSetup paperSize="9"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workbookViewId="0">
      <selection activeCell="E19" sqref="E19"/>
    </sheetView>
  </sheetViews>
  <sheetFormatPr defaultRowHeight="15" x14ac:dyDescent="0.25"/>
  <cols>
    <col min="1" max="1" width="37.85546875" customWidth="1"/>
    <col min="2" max="2" width="19" customWidth="1"/>
    <col min="3" max="4" width="11.42578125" bestFit="1" customWidth="1"/>
    <col min="5" max="5" width="12" bestFit="1" customWidth="1"/>
    <col min="6" max="6" width="11.42578125" bestFit="1" customWidth="1"/>
    <col min="7" max="7" width="11.42578125" customWidth="1"/>
    <col min="8" max="8" width="85.28515625" customWidth="1"/>
  </cols>
  <sheetData>
    <row r="1" spans="1:8" x14ac:dyDescent="0.25">
      <c r="A1" s="28" t="s">
        <v>25</v>
      </c>
      <c r="B1" s="28"/>
      <c r="C1" s="28"/>
      <c r="D1" s="28"/>
      <c r="E1" s="28"/>
      <c r="F1" s="28"/>
      <c r="G1" s="28"/>
      <c r="H1" s="28"/>
    </row>
    <row r="2" spans="1:8" ht="15.75" thickBot="1" x14ac:dyDescent="0.3">
      <c r="A2" t="s">
        <v>13</v>
      </c>
    </row>
    <row r="3" spans="1:8" ht="30.75" thickBot="1" x14ac:dyDescent="0.3">
      <c r="A3" s="16" t="s">
        <v>6</v>
      </c>
      <c r="B3" s="17" t="s">
        <v>8</v>
      </c>
      <c r="C3" s="17">
        <v>2018</v>
      </c>
      <c r="D3" s="17">
        <v>2019</v>
      </c>
      <c r="E3" s="17">
        <v>2020</v>
      </c>
      <c r="F3" s="17">
        <v>2021</v>
      </c>
      <c r="G3" s="17">
        <v>2022</v>
      </c>
      <c r="H3" s="17" t="s">
        <v>3</v>
      </c>
    </row>
    <row r="4" spans="1:8" ht="136.5" customHeight="1" x14ac:dyDescent="0.25">
      <c r="A4" s="4" t="s">
        <v>28</v>
      </c>
      <c r="B4" s="5">
        <v>1766130</v>
      </c>
      <c r="C4" s="5">
        <v>1775043</v>
      </c>
      <c r="D4" s="5">
        <v>1837776</v>
      </c>
      <c r="E4" s="5">
        <v>1826521</v>
      </c>
      <c r="F4" s="5">
        <v>1891638</v>
      </c>
      <c r="G4" s="5">
        <v>1891638</v>
      </c>
      <c r="H4" s="6" t="s">
        <v>29</v>
      </c>
    </row>
    <row r="5" spans="1:8" ht="45" x14ac:dyDescent="0.25">
      <c r="A5" s="19" t="s">
        <v>9</v>
      </c>
      <c r="B5" s="8">
        <v>0</v>
      </c>
      <c r="C5" s="8">
        <v>78137</v>
      </c>
      <c r="D5" s="8">
        <v>156275</v>
      </c>
      <c r="E5" s="8">
        <v>234412</v>
      </c>
      <c r="F5" s="8">
        <v>312550</v>
      </c>
      <c r="G5" s="8">
        <v>312550</v>
      </c>
      <c r="H5" s="9" t="s">
        <v>14</v>
      </c>
    </row>
    <row r="6" spans="1:8" ht="65.25" customHeight="1" thickBot="1" x14ac:dyDescent="0.3">
      <c r="A6" s="25" t="s">
        <v>11</v>
      </c>
      <c r="B6" s="10">
        <v>164612</v>
      </c>
      <c r="C6" s="10">
        <v>164612</v>
      </c>
      <c r="D6" s="10">
        <v>164612</v>
      </c>
      <c r="E6" s="10">
        <v>164612</v>
      </c>
      <c r="F6" s="10">
        <v>164612</v>
      </c>
      <c r="G6" s="10">
        <v>164612</v>
      </c>
      <c r="H6" s="11" t="s">
        <v>22</v>
      </c>
    </row>
    <row r="7" spans="1:8" ht="15.75" thickBot="1" x14ac:dyDescent="0.3">
      <c r="A7" s="12" t="s">
        <v>5</v>
      </c>
      <c r="B7" s="13">
        <f t="shared" ref="B7:G7" si="0">SUM(B4:B6)</f>
        <v>1930742</v>
      </c>
      <c r="C7" s="13">
        <f t="shared" si="0"/>
        <v>2017792</v>
      </c>
      <c r="D7" s="13">
        <f t="shared" si="0"/>
        <v>2158663</v>
      </c>
      <c r="E7" s="13">
        <f t="shared" si="0"/>
        <v>2225545</v>
      </c>
      <c r="F7" s="13">
        <f t="shared" si="0"/>
        <v>2368800</v>
      </c>
      <c r="G7" s="13">
        <f t="shared" si="0"/>
        <v>2368800</v>
      </c>
      <c r="H7" s="14"/>
    </row>
    <row r="9" spans="1:8" x14ac:dyDescent="0.25">
      <c r="A9" t="s">
        <v>20</v>
      </c>
    </row>
    <row r="10" spans="1:8" x14ac:dyDescent="0.25">
      <c r="A10" t="s">
        <v>21</v>
      </c>
    </row>
    <row r="11" spans="1:8" x14ac:dyDescent="0.25">
      <c r="C11" s="20"/>
      <c r="D11" s="20"/>
      <c r="E11" s="20"/>
      <c r="F11" s="20"/>
      <c r="G11" s="20"/>
    </row>
    <row r="13" spans="1:8" x14ac:dyDescent="0.25">
      <c r="C13" s="3"/>
      <c r="D13" s="3"/>
      <c r="E13" s="3"/>
      <c r="F13" s="3"/>
      <c r="G13" s="3"/>
    </row>
    <row r="15" spans="1:8" x14ac:dyDescent="0.25">
      <c r="C15" s="3"/>
      <c r="D15" s="3"/>
      <c r="E15" s="3"/>
      <c r="F15" s="3"/>
      <c r="G15" s="3"/>
    </row>
  </sheetData>
  <mergeCells count="1">
    <mergeCell ref="A1:H1"/>
  </mergeCells>
  <pageMargins left="0.7" right="0.7"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Ietaupījumi</vt:lpstr>
      <vt:lpstr>Izdevumu konsolidācija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2017-02-23T07:05:12Z</dcterms:modified>
</cp:coreProperties>
</file>