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3_aprīlis_iesn_MK_lidz_28.04.2017\"/>
    </mc:Choice>
  </mc:AlternateContent>
  <bookViews>
    <workbookView xWindow="0" yWindow="0" windowWidth="20580" windowHeight="11640" tabRatio="734"/>
  </bookViews>
  <sheets>
    <sheet name="DPP" sheetId="23" r:id="rId1"/>
  </sheets>
  <definedNames>
    <definedName name="_xlnm._FilterDatabase" localSheetId="0" hidden="1">DPP!$B$7:$AH$47</definedName>
    <definedName name="_xlnm.Print_Area" localSheetId="0">DPP!$B$1:$AI$47</definedName>
    <definedName name="_xlnm.Print_Titles" localSheetId="0">DPP!$4:$6</definedName>
  </definedNames>
  <calcPr calcId="152511"/>
</workbook>
</file>

<file path=xl/calcChain.xml><?xml version="1.0" encoding="utf-8"?>
<calcChain xmlns="http://schemas.openxmlformats.org/spreadsheetml/2006/main">
  <c r="G8" i="23" l="1"/>
  <c r="F9" i="23"/>
  <c r="G9" i="23"/>
  <c r="F30" i="23"/>
  <c r="G30" i="23"/>
  <c r="G23" i="23" l="1"/>
  <c r="G19" i="23" l="1"/>
  <c r="G17" i="23" l="1"/>
  <c r="G18" i="23"/>
  <c r="M23" i="23" l="1"/>
  <c r="F23" i="23" l="1"/>
  <c r="M20" i="23"/>
  <c r="G20" i="23"/>
  <c r="G11" i="23" s="1"/>
  <c r="Q23" i="23" l="1"/>
  <c r="S23" i="23"/>
  <c r="L23" i="23"/>
  <c r="O23" i="23"/>
  <c r="F20" i="23"/>
  <c r="Q20" i="23" s="1"/>
  <c r="M38" i="23"/>
  <c r="G38" i="23"/>
  <c r="M37" i="23"/>
  <c r="G37" i="23"/>
  <c r="M36" i="23"/>
  <c r="G36" i="23"/>
  <c r="M35" i="23"/>
  <c r="G35" i="23"/>
  <c r="G34" i="23" l="1"/>
  <c r="L20" i="23"/>
  <c r="F11" i="23"/>
  <c r="F38" i="23"/>
  <c r="Q38" i="23" s="1"/>
  <c r="S20" i="23"/>
  <c r="O20" i="23"/>
  <c r="F36" i="23"/>
  <c r="O36" i="23" s="1"/>
  <c r="F35" i="23"/>
  <c r="L35" i="23" s="1"/>
  <c r="F37" i="23"/>
  <c r="S37" i="23" s="1"/>
  <c r="M26" i="23"/>
  <c r="S38" i="23" l="1"/>
  <c r="S35" i="23"/>
  <c r="O38" i="23"/>
  <c r="Q35" i="23"/>
  <c r="Q36" i="23"/>
  <c r="L38" i="23"/>
  <c r="L36" i="23"/>
  <c r="S36" i="23"/>
  <c r="O35" i="23"/>
  <c r="O37" i="23"/>
  <c r="Q37" i="23"/>
  <c r="F34" i="23"/>
  <c r="L37" i="23"/>
  <c r="G31" i="23"/>
  <c r="M31" i="23" l="1"/>
  <c r="F31" i="23" s="1"/>
  <c r="L31" i="23" s="1"/>
  <c r="O31" i="23" l="1"/>
  <c r="Q31" i="23"/>
  <c r="S31" i="23"/>
  <c r="G24" i="23"/>
  <c r="M24" i="23"/>
  <c r="F24" i="23" l="1"/>
  <c r="Q24" i="23" s="1"/>
  <c r="S24" i="23" l="1"/>
  <c r="L24" i="23"/>
  <c r="O24" i="23"/>
  <c r="G26" i="23"/>
  <c r="F26" i="23" l="1"/>
  <c r="L26" i="23" s="1"/>
  <c r="S26" i="23" l="1"/>
  <c r="O26" i="23"/>
  <c r="Q26" i="23"/>
  <c r="M28" i="23" l="1"/>
  <c r="F28" i="23" s="1"/>
  <c r="G27" i="23" l="1"/>
  <c r="M22" i="23" l="1"/>
  <c r="M25" i="23" l="1"/>
  <c r="S25" i="23" l="1"/>
  <c r="O25" i="23" l="1"/>
  <c r="L25" i="23"/>
  <c r="Q25" i="23"/>
  <c r="G22" i="23" l="1"/>
  <c r="F22" i="23" l="1"/>
  <c r="O22" i="23" l="1"/>
  <c r="L22" i="23"/>
  <c r="S22" i="23"/>
  <c r="Q22" i="23"/>
  <c r="S28" i="23" l="1"/>
  <c r="Q28" i="23"/>
  <c r="O28" i="23"/>
  <c r="L28" i="23"/>
  <c r="M14" i="23" l="1"/>
  <c r="G14" i="23"/>
  <c r="F27" i="23" l="1"/>
  <c r="F14" i="23" l="1"/>
  <c r="M19" i="23"/>
  <c r="M16" i="23"/>
  <c r="G16" i="23"/>
  <c r="M18" i="23"/>
  <c r="M17" i="23"/>
  <c r="M33" i="23"/>
  <c r="G33" i="23"/>
  <c r="G32" i="23" s="1"/>
  <c r="G21" i="23"/>
  <c r="M13" i="23"/>
  <c r="G13" i="23"/>
  <c r="M15" i="23"/>
  <c r="G15" i="23"/>
  <c r="G12" i="23" l="1"/>
  <c r="G10" i="23"/>
  <c r="S14" i="23"/>
  <c r="F19" i="23"/>
  <c r="F18" i="23"/>
  <c r="S18" i="23" s="1"/>
  <c r="F33" i="23"/>
  <c r="F32" i="23" s="1"/>
  <c r="F16" i="23"/>
  <c r="O16" i="23" s="1"/>
  <c r="F21" i="23"/>
  <c r="L14" i="23"/>
  <c r="F15" i="23"/>
  <c r="O15" i="23" s="1"/>
  <c r="F13" i="23"/>
  <c r="F17" i="23"/>
  <c r="O14" i="23"/>
  <c r="Q14" i="23"/>
  <c r="F12" i="23" l="1"/>
  <c r="F8" i="23" s="1"/>
  <c r="F10" i="23"/>
  <c r="L19" i="23"/>
  <c r="S13" i="23"/>
  <c r="Q33" i="23"/>
  <c r="S19" i="23"/>
  <c r="Q19" i="23"/>
  <c r="O19" i="23"/>
  <c r="S16" i="23"/>
  <c r="S33" i="23"/>
  <c r="L16" i="23"/>
  <c r="L33" i="23"/>
  <c r="Q16" i="23"/>
  <c r="O33" i="23"/>
  <c r="S15" i="23"/>
  <c r="O18" i="23"/>
  <c r="L15" i="23"/>
  <c r="Q15" i="23"/>
  <c r="Q18" i="23"/>
  <c r="O13" i="23"/>
  <c r="Q13" i="23"/>
  <c r="L13" i="23"/>
  <c r="L18" i="23"/>
  <c r="S17" i="23"/>
  <c r="Q17" i="23"/>
  <c r="O17" i="23"/>
  <c r="L17" i="23"/>
</calcChain>
</file>

<file path=xl/sharedStrings.xml><?xml version="1.0" encoding="utf-8"?>
<sst xmlns="http://schemas.openxmlformats.org/spreadsheetml/2006/main" count="311" uniqueCount="157">
  <si>
    <t>KF</t>
  </si>
  <si>
    <t>ERAF</t>
  </si>
  <si>
    <t>ESF</t>
  </si>
  <si>
    <t>IPIA</t>
  </si>
  <si>
    <t>8.2.1.</t>
  </si>
  <si>
    <t>4.3.1.</t>
  </si>
  <si>
    <t>N/A</t>
  </si>
  <si>
    <t>8.2.2.</t>
  </si>
  <si>
    <t>8.2.3.</t>
  </si>
  <si>
    <t>Nodrošināt labāku pārvaldību augstākās izglītības institūcijās</t>
  </si>
  <si>
    <t>12.1.1.</t>
  </si>
  <si>
    <t>11.1.1.</t>
  </si>
  <si>
    <t>10.1.2.</t>
  </si>
  <si>
    <t>10.1.1.</t>
  </si>
  <si>
    <t>III cet 2018</t>
  </si>
  <si>
    <t>II cet 2018</t>
  </si>
  <si>
    <t>IV cet 2018</t>
  </si>
  <si>
    <t>I cet 2017</t>
  </si>
  <si>
    <t>APIA</t>
  </si>
  <si>
    <t>1.1.1.3.</t>
  </si>
  <si>
    <t>Inovāciju granti studentiem</t>
  </si>
  <si>
    <t>1.1.1.5.</t>
  </si>
  <si>
    <t>3.1.1.3.</t>
  </si>
  <si>
    <t>Pasākumi biotopu un sugu aizsardzības atjaunošanai un antropogēnas slodzes mazināšanai</t>
  </si>
  <si>
    <t>7.2.1.3.</t>
  </si>
  <si>
    <t>Atbalsts starptautiskās sadarbības projektiem pētniecībā un inovācijās</t>
  </si>
  <si>
    <t>Biznesa enģeļu ko-investīciju fonds</t>
  </si>
  <si>
    <t>8.3.6.2.</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</si>
  <si>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</si>
  <si>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</si>
  <si>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</si>
  <si>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</si>
  <si>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</si>
  <si>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</si>
  <si>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Izglītības kvalitātes monitoringa sistēmas ieviešana</t>
  </si>
  <si>
    <t>Nav pienācis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</si>
  <si>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</si>
  <si>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</si>
  <si>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</si>
  <si>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</si>
  <si>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</si>
  <si>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</si>
  <si>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</si>
  <si>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</si>
  <si>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</si>
  <si>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</si>
  <si>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</si>
  <si>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</si>
  <si>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</si>
  <si>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</si>
  <si>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2016 februāris</t>
  </si>
  <si>
    <t xml:space="preserve">Plānotais atlases uzsākšanas datums (sludinājums vai uzaicinājumu nosūtīšana) </t>
  </si>
  <si>
    <t>MKN spēkā stāšanās</t>
  </si>
  <si>
    <t>Līguma/vienošanās noslēgšana</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</si>
  <si>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</si>
  <si>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</si>
  <si>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</si>
  <si>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</si>
  <si>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</si>
  <si>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</si>
  <si>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</si>
  <si>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</si>
  <si>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Finanšu ministre</t>
  </si>
  <si>
    <t>D.Reizniece-Ozola</t>
  </si>
  <si>
    <t>5.2.1.3.</t>
  </si>
  <si>
    <t>Atkritumu reģenerācijas veicināšana</t>
  </si>
  <si>
    <t>2017.gada III cet.</t>
  </si>
  <si>
    <t>Atbalsts jaunu produktu un tehnoloģiju izstrādei kompetences centru ietvaros (3.kārta)</t>
  </si>
  <si>
    <t>2017 marts</t>
  </si>
  <si>
    <r>
      <t xml:space="preserve">Kritēriju apstiprināšana UK
</t>
    </r>
    <r>
      <rPr>
        <i/>
        <sz val="10"/>
        <rFont val="Calibri"/>
        <family val="2"/>
        <charset val="186"/>
        <scheme val="minor"/>
      </rPr>
      <t>(Apstiprināšanas datums)</t>
    </r>
  </si>
  <si>
    <t>Grupēšana</t>
  </si>
  <si>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</si>
  <si>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</si>
  <si>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</si>
  <si>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</si>
  <si>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r>
      <t xml:space="preserve">Sākotnēji plānotā atlases uzsākšana </t>
    </r>
    <r>
      <rPr>
        <i/>
        <sz val="10"/>
        <color rgb="FFFF0000"/>
        <rFont val="Calibri"/>
        <family val="2"/>
        <charset val="186"/>
        <scheme val="minor"/>
      </rPr>
      <t xml:space="preserve">(Konkrēts datums/mēneši no MKN apstiprināšanas) </t>
    </r>
  </si>
  <si>
    <t>Atlases</t>
  </si>
  <si>
    <t>Faktiskais finasnējums, kas pieejams izsludinātājā atlasē</t>
  </si>
  <si>
    <t>SAM "atlikušais" finansējums</t>
  </si>
  <si>
    <t>skat. ierakstu pie 3.1.1.4.pasākuma</t>
  </si>
  <si>
    <t>Skaidrojums, papildus informācija (tiem SAM/pasākumiem, kuriem ir "atlikušais" finansējums)</t>
  </si>
  <si>
    <t>VSS</t>
  </si>
  <si>
    <t>MK</t>
  </si>
  <si>
    <t>Plānotais/ aktualizētais</t>
  </si>
  <si>
    <t>Izpilde</t>
  </si>
  <si>
    <t>Sākotnēji plānotais</t>
  </si>
  <si>
    <t>2017.gads:</t>
  </si>
  <si>
    <t>2018.gads:</t>
  </si>
  <si>
    <t>Izglītības un zinātnes ministrija</t>
  </si>
  <si>
    <t>Ekonomikas ministrija</t>
  </si>
  <si>
    <t>Tehniskā palīdzība (Finanšu ministrija)</t>
  </si>
  <si>
    <t>Veselības ministrija</t>
  </si>
  <si>
    <t>Labklājības ministrija</t>
  </si>
  <si>
    <t>Vides aizsardzības un reģionālās attīstības ministrija</t>
  </si>
  <si>
    <r>
      <t xml:space="preserve">Fonds </t>
    </r>
    <r>
      <rPr>
        <b/>
        <vertAlign val="superscript"/>
        <sz val="10"/>
        <rFont val="Calibri"/>
        <family val="2"/>
        <charset val="186"/>
        <scheme val="minor"/>
      </rPr>
      <t>[2]</t>
    </r>
  </si>
  <si>
    <t>8.3.6.1.</t>
  </si>
  <si>
    <t>Dalība starptautiskos pētījumos (2.kārta)</t>
  </si>
  <si>
    <t>Jauniešu garantijas pasākumu īstenošana pēc 2018.gada*</t>
  </si>
  <si>
    <t>*</t>
  </si>
  <si>
    <t>01.01.2019.</t>
  </si>
  <si>
    <t>2017 jūlijs</t>
  </si>
  <si>
    <t>Lai turpinātu Jauniešu garantijas īstenošanu, tiks virzīts priekšlikums izvērtēt iespēju pagarināt esošos projektus, 7.2.1.3. pasākuma pieejamo finansējumu novirzot 7.2.1.1. pasākuma īstenošanai.</t>
  </si>
  <si>
    <t>2019.gads:</t>
  </si>
  <si>
    <t>1.kārtā- MKN spēkā stāšanās;
2.kārtā-MKN spēkā stāšanās/vienošanās noslēgšana/.1..1.2016.
3.kārta-MKN spēkā stāšanās/vienošanās noslēgšana</t>
  </si>
  <si>
    <t>5.4.3.**</t>
  </si>
  <si>
    <t>**</t>
  </si>
  <si>
    <t>Salvis.Skladovs@fm.gov.lv</t>
  </si>
  <si>
    <t>Skladovs, 67095699</t>
  </si>
  <si>
    <t>4.2.1.2.</t>
  </si>
  <si>
    <t>9.3.2.</t>
  </si>
  <si>
    <t>20.02.2018.</t>
  </si>
  <si>
    <t>2019 IV cet.</t>
  </si>
  <si>
    <t xml:space="preserve">2019 IV cet. </t>
  </si>
  <si>
    <t>Veicināt energoefektivitāti un vietējo AER izmantošanu centralizētajā siltumapgādē (2.kārta)***</t>
  </si>
  <si>
    <t>Veicināt energoefektivitātes paaugstināšanu valsts ēkās (2.kārta)***</t>
  </si>
  <si>
    <t>Uzlabot kvalitatīvu veselības aprūpes pakalpojumu pieejamību, jo īpaši sociālās, teritoriālās atstumtības un nabadzības riskam pakļautajiem iedzīvotājiem,  attīstot veselības aprūpes infrastruktūru (3. - 4.kārta)***</t>
  </si>
  <si>
    <t>***</t>
  </si>
  <si>
    <t>Izdalītas jaunas kārtas, ņemot vērā SAM regulējuma izstrādes gaitā panāktās vienošanās par ieviešanas mehānismu.</t>
  </si>
  <si>
    <t>2017 aprīlis</t>
  </si>
  <si>
    <t>2017 jūnijs</t>
  </si>
  <si>
    <t>2017 augusts</t>
  </si>
  <si>
    <t xml:space="preserve">2017 aprīlis </t>
  </si>
  <si>
    <t>2017 februāris</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</si>
  <si>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</si>
  <si>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</si>
  <si>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</si>
  <si>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</si>
  <si>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</si>
  <si>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1.2.1.1.****</t>
  </si>
  <si>
    <t>****</t>
  </si>
  <si>
    <t>Lai arī EM rosina svītrot 1.2.1.1. pasākuma 3. kārtu, finansējumu novirzot 4.kārtai (pētījumi),  precizējumi tiks veikti tikai pēc EM sniegta pamatota izvērtējumam par plānoto finansējuma novirzīšanu, kā arī par pārdalāmā finansējuma potenciālo pieprasījumu.</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</si>
  <si>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</si>
  <si>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 xml:space="preserve">2017 sepembris </t>
  </si>
  <si>
    <t>2017 septembris</t>
  </si>
  <si>
    <t xml:space="preserve"> 2017 augusts</t>
  </si>
  <si>
    <t xml:space="preserve">2017 septembris </t>
  </si>
  <si>
    <t>2017 oktobris</t>
  </si>
  <si>
    <t>2017 novembris</t>
  </si>
  <si>
    <t>2017 maijs</t>
  </si>
  <si>
    <t>2017 decembris</t>
  </si>
  <si>
    <t>2018 marts</t>
  </si>
  <si>
    <t xml:space="preserve">2017 maijs </t>
  </si>
  <si>
    <t xml:space="preserve">2017maijs </t>
  </si>
  <si>
    <t>1.pielikums</t>
  </si>
  <si>
    <t>Nav izpildīts</t>
  </si>
  <si>
    <t>Ir izpildīts 
23.02.2017</t>
  </si>
  <si>
    <t>Ir izpildīts
23.02.2017</t>
  </si>
  <si>
    <t>Kopā atlicis (2017., 2018.un 2019.gads):</t>
  </si>
  <si>
    <t xml:space="preserve"> 2017 jūnijs</t>
  </si>
  <si>
    <t>Izpilde apturēta līdz protokollēmuma izpildei.</t>
  </si>
  <si>
    <t>Kavējuma iemesli (Atbildīgo iestāžu sniegtā informācija)</t>
  </si>
  <si>
    <t>Ir izpildīts
21.03.2017</t>
  </si>
  <si>
    <t>Ir izpildīts
30.03.2017</t>
  </si>
  <si>
    <t>IZM plāno noteikumu projektu izsludināt VSS 2017.g. aprīlī</t>
  </si>
  <si>
    <t>Ministru kabineta noteikumu apstiprināšanas laika grafiks 2017. - 2019.gados Kohēzijas politikas ES fondu 2014-2020.gada plānošanas perioda ietvaros, statuss līdz 25.04.2017.</t>
  </si>
  <si>
    <r>
      <t xml:space="preserve">Jautājums izskatāms konceptuāli saistībā ar pārējiem EM pārziņā esošajiem pasākumiem. Atbilstoši 14.03.2017 MK izskatītajam informatīvajam ziņojumam un protokollēmumam  </t>
    </r>
    <r>
      <rPr>
        <sz val="10"/>
        <color rgb="FFFF0000"/>
        <rFont val="Calibri"/>
        <family val="2"/>
        <charset val="186"/>
        <scheme val="minor"/>
      </rPr>
      <t>EM  līdz 2017.gada 31.martam bija jāiesniedz Ministru prezidentam konkrētus priekšlikumus ar precīzu finanšu sadalījumu,</t>
    </r>
    <r>
      <rPr>
        <sz val="10"/>
        <color theme="1"/>
        <rFont val="Calibri"/>
        <family val="2"/>
        <charset val="186"/>
        <scheme val="minor"/>
      </rPr>
      <t xml:space="preserve"> t.sk. finansējuma pārdalēm, nepieciešamajām izmaiņām, t.sk. darbības programmā, atlikušā mazo un vidējo uzņēmumu un inovāciju atbalstam paredzētā finansējuma izlietojumā. Saskaņā ar EM sniegto operatīvo informāciju 24.04.2017. FM organizētajā uzraudzības sanāksmē  </t>
    </r>
    <r>
      <rPr>
        <sz val="10"/>
        <color rgb="FFFF0000"/>
        <rFont val="Calibri"/>
        <family val="2"/>
        <charset val="186"/>
        <scheme val="minor"/>
      </rPr>
      <t xml:space="preserve">EM turpina darbu pie priekšlikuma par finanšu sadalījumu sagatavošanas un saskaņošanas ar iesaistītajām vai ieinteresētajām pusēm pirms priekšlikuma oficiālās virzības. </t>
    </r>
  </si>
  <si>
    <t>EM paredz, ka normatīvais regulējums tiks iesniegts Valsts sekretāru sanāksmē un  ES fondu uzraudzības apakškomitejā vēlāk, proti, līdz 2017.gada jūnija beigām, attiecīgi paredzams arī  kavējums MK noteikumu apstiprināšanā.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</si>
</sst>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2"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i/>
      <sz val="9"/>
      <color rgb="FFFF0000"/>
      <name val="Calibri"/>
      <family val="2"/>
      <charset val="186"/>
      <scheme val="minor"/>
    </font>
    <font>
      <i/>
      <sz val="10"/>
      <color theme="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color theme="1"/>
      <name val="Times New Roman"/>
      <family val="2"/>
      <charset val="186"/>
    </font>
    <font>
      <b/>
      <sz val="10"/>
      <color theme="1"/>
      <name val="Calibri"/>
      <family val="2"/>
      <charset val="186"/>
      <scheme val="minor"/>
    </font>
    <font>
      <b/>
      <sz val="16"/>
      <color theme="1"/>
      <name val="Calibri"/>
      <family val="2"/>
      <charset val="186"/>
      <scheme val="minor"/>
    </font>
    <font>
      <u/>
      <sz val="12"/>
      <color theme="10"/>
      <name val="Times New Roman"/>
      <family val="2"/>
      <charset val="186"/>
    </font>
    <font>
      <sz val="10"/>
      <name val="Calibri"/>
      <family val="2"/>
      <charset val="186"/>
    </font>
    <font>
      <b/>
      <sz val="12"/>
      <name val="Calibri"/>
      <family val="2"/>
      <charset val="186"/>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9"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35">
    <xf numFmtId="0" fontId="0" fillId="0" borderId="0" xfId="0"/>
    <xf numFmtId="0" fontId="0" fillId="0" borderId="0" xfId="0"/>
    <xf numFmtId="0" fontId="23" fillId="0" borderId="0" xfId="0" applyFont="1" applyAlignment="1">
      <alignment wrapText="1"/>
    </xf>
    <xf numFmtId="0" fontId="23" fillId="0" borderId="0" xfId="0" applyFont="1"/>
    <xf numFmtId="49" fontId="23" fillId="0" borderId="0" xfId="0" applyNumberFormat="1" applyFont="1"/>
    <xf numFmtId="0" fontId="22" fillId="0" borderId="0" xfId="0" applyFont="1"/>
    <xf numFmtId="49" fontId="23" fillId="0" borderId="6" xfId="0" applyNumberFormat="1" applyFont="1" applyBorder="1"/>
    <xf numFmtId="0" fontId="23" fillId="3" borderId="0" xfId="0" applyFont="1" applyFill="1"/>
    <xf numFmtId="49" fontId="22" fillId="0" borderId="1" xfId="5" applyNumberFormat="1" applyFont="1" applyFill="1" applyBorder="1" applyAlignment="1">
      <alignment horizontal="center" vertical="center"/>
    </xf>
    <xf numFmtId="0" fontId="25" fillId="7" borderId="5" xfId="0" applyFont="1" applyFill="1" applyBorder="1" applyAlignment="1">
      <alignment horizontal="center" vertical="center" wrapText="1"/>
    </xf>
    <xf numFmtId="3" fontId="23" fillId="0" borderId="0" xfId="0" applyNumberFormat="1" applyFont="1"/>
    <xf numFmtId="0" fontId="23" fillId="0" borderId="0" xfId="0" applyFont="1"/>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xf>
    <xf numFmtId="0" fontId="34" fillId="0" borderId="0" xfId="0" applyFont="1" applyFill="1" applyAlignment="1"/>
    <xf numFmtId="0" fontId="35" fillId="0" borderId="0" xfId="0" applyFont="1" applyBorder="1" applyAlignment="1">
      <alignment horizontal="left"/>
    </xf>
    <xf numFmtId="0" fontId="36" fillId="0" borderId="0" xfId="0" applyFont="1"/>
    <xf numFmtId="0" fontId="23" fillId="3" borderId="1" xfId="0" applyFont="1" applyFill="1" applyBorder="1" applyAlignment="1">
      <alignment horizontal="center" vertical="center"/>
    </xf>
    <xf numFmtId="0" fontId="23" fillId="0" borderId="0" xfId="0" applyFont="1" applyAlignment="1">
      <alignment horizontal="center" vertical="center" wrapText="1"/>
    </xf>
    <xf numFmtId="49" fontId="22" fillId="0" borderId="1" xfId="5"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0" fontId="29" fillId="0" borderId="0" xfId="0" applyFont="1" applyAlignment="1">
      <alignment wrapText="1"/>
    </xf>
    <xf numFmtId="3" fontId="22" fillId="2"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9" fontId="23" fillId="0" borderId="0" xfId="0" applyNumberFormat="1" applyFont="1"/>
    <xf numFmtId="0" fontId="22"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0" xfId="0" applyFont="1" applyFill="1" applyBorder="1" applyAlignment="1">
      <alignment horizontal="center" vertical="center" wrapText="1"/>
    </xf>
    <xf numFmtId="3" fontId="25" fillId="10" borderId="5" xfId="0" applyNumberFormat="1"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8" fillId="0" borderId="0" xfId="0" applyFont="1" applyAlignment="1">
      <alignment horizontal="center"/>
    </xf>
    <xf numFmtId="3" fontId="37" fillId="11" borderId="1" xfId="0" applyNumberFormat="1" applyFont="1" applyFill="1" applyBorder="1" applyAlignment="1">
      <alignment horizontal="center" vertical="center"/>
    </xf>
    <xf numFmtId="0" fontId="23" fillId="11" borderId="1" xfId="0" applyFont="1" applyFill="1" applyBorder="1"/>
    <xf numFmtId="3" fontId="25"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xf>
    <xf numFmtId="9" fontId="22" fillId="11" borderId="1" xfId="1" applyFont="1" applyFill="1" applyBorder="1" applyAlignment="1">
      <alignment horizontal="center" vertical="center" wrapText="1"/>
    </xf>
    <xf numFmtId="0" fontId="23" fillId="0" borderId="0" xfId="0" applyFont="1" applyAlignment="1">
      <alignment vertical="top"/>
    </xf>
    <xf numFmtId="0" fontId="22"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32" fillId="0" borderId="1" xfId="0"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0" fontId="25"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3" fillId="0" borderId="0" xfId="0" applyFont="1" applyAlignment="1">
      <alignment horizontal="left" vertical="top" wrapText="1"/>
    </xf>
    <xf numFmtId="0" fontId="39" fillId="0" borderId="0" xfId="24797" applyBorder="1" applyAlignment="1">
      <alignment horizontal="left"/>
    </xf>
    <xf numFmtId="0" fontId="22" fillId="1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left" vertical="top"/>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horizontal="left" vertical="center"/>
    </xf>
    <xf numFmtId="0" fontId="23" fillId="0" borderId="1" xfId="0" applyFont="1" applyBorder="1"/>
    <xf numFmtId="0" fontId="23" fillId="3" borderId="1" xfId="0" applyFont="1" applyFill="1" applyBorder="1"/>
    <xf numFmtId="14" fontId="22" fillId="12" borderId="1" xfId="0" applyNumberFormat="1" applyFont="1" applyFill="1" applyBorder="1" applyAlignment="1">
      <alignment horizontal="center" vertical="center" wrapText="1"/>
    </xf>
    <xf numFmtId="0" fontId="23" fillId="3" borderId="1" xfId="0" applyFont="1" applyFill="1" applyBorder="1" applyAlignment="1">
      <alignment horizontal="left" vertical="center" indent="1"/>
    </xf>
    <xf numFmtId="14" fontId="2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1" xfId="0" applyFont="1" applyBorder="1" applyAlignment="1">
      <alignment vertical="top" wrapText="1"/>
    </xf>
    <xf numFmtId="0" fontId="23" fillId="0" borderId="1" xfId="0" applyFont="1" applyBorder="1" applyAlignment="1">
      <alignment horizontal="left" vertical="top" wrapText="1"/>
    </xf>
    <xf numFmtId="0" fontId="23" fillId="0" borderId="1" xfId="0" applyFont="1" applyBorder="1" applyAlignment="1">
      <alignment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3" fillId="0" borderId="0" xfId="0" applyFont="1" applyAlignment="1">
      <alignment horizontal="left" vertical="top" wrapText="1"/>
    </xf>
    <xf numFmtId="0" fontId="25" fillId="7" borderId="1" xfId="0" applyFont="1" applyFill="1" applyBorder="1" applyAlignment="1">
      <alignment horizontal="center" vertical="center" wrapText="1"/>
    </xf>
    <xf numFmtId="0" fontId="23" fillId="11" borderId="1" xfId="0" applyFont="1" applyFill="1" applyBorder="1" applyAlignment="1">
      <alignment horizontal="center"/>
    </xf>
    <xf numFmtId="0" fontId="25" fillId="10" borderId="7" xfId="0" applyFont="1" applyFill="1" applyBorder="1" applyAlignment="1">
      <alignment horizontal="right" vertical="center" wrapText="1"/>
    </xf>
    <xf numFmtId="0" fontId="25" fillId="10" borderId="9" xfId="0" applyFont="1" applyFill="1" applyBorder="1" applyAlignment="1">
      <alignment horizontal="right" vertical="center" wrapText="1"/>
    </xf>
    <xf numFmtId="0" fontId="25" fillId="10" borderId="8" xfId="0" applyFont="1" applyFill="1" applyBorder="1" applyAlignment="1">
      <alignment horizontal="right" vertical="center" wrapText="1"/>
    </xf>
    <xf numFmtId="14" fontId="22" fillId="11" borderId="1" xfId="0" applyNumberFormat="1" applyFont="1" applyFill="1" applyBorder="1" applyAlignment="1">
      <alignment horizontal="center" vertical="center"/>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41" fillId="0" borderId="0" xfId="0" applyFont="1" applyAlignment="1">
      <alignment horizontal="center"/>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3" fontId="22" fillId="5" borderId="2" xfId="16059" applyNumberFormat="1" applyFont="1" applyFill="1" applyBorder="1" applyAlignment="1" applyProtection="1">
      <alignment horizontal="center" vertical="center" wrapText="1"/>
      <protection locked="0"/>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1" fontId="22" fillId="10" borderId="2" xfId="0" applyNumberFormat="1" applyFont="1" applyFill="1" applyBorder="1" applyAlignment="1">
      <alignment horizontal="center" vertical="center" wrapText="1"/>
    </xf>
    <xf numFmtId="1" fontId="22" fillId="10" borderId="3" xfId="0" applyNumberFormat="1" applyFont="1" applyFill="1" applyBorder="1" applyAlignment="1">
      <alignment horizontal="center" vertical="center" wrapText="1"/>
    </xf>
    <xf numFmtId="1" fontId="22" fillId="10" borderId="5"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vis.Skladov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U82"/>
  <sheetViews>
    <sheetView tabSelected="1" topLeftCell="B1" zoomScale="80" zoomScaleNormal="80" workbookViewId="0">
      <pane xSplit="2" ySplit="7" topLeftCell="E20" activePane="bottomRight" state="frozen"/>
      <selection activeCell="B1" sqref="B1"/>
      <selection pane="topRight" activeCell="D1" sqref="D1"/>
      <selection pane="bottomLeft" activeCell="B8" sqref="B8"/>
      <selection pane="bottomRight" activeCell="AK23" sqref="AK23"/>
    </sheetView>
  </sheetViews>
  <sheetFormatPr defaultColWidth="9" defaultRowHeight="12.75" outlineLevelCol="2" x14ac:dyDescent="0.2"/>
  <cols>
    <col min="1" max="1" width="4.625" style="3" hidden="1" customWidth="1"/>
    <col min="2" max="2" width="9.125" style="3" customWidth="1"/>
    <col min="3" max="3" width="38.75" style="3" customWidth="1"/>
    <col min="4" max="4" width="9.5" style="3" hidden="1" customWidth="1"/>
    <col min="5" max="5" width="9.5" style="3" customWidth="1"/>
    <col min="6" max="6" width="13.5" style="3" customWidth="1"/>
    <col min="7" max="7" width="15" style="3" customWidth="1"/>
    <col min="8" max="8" width="3.875" style="11" hidden="1" customWidth="1"/>
    <col min="9" max="9" width="10.125" style="3" hidden="1" customWidth="1"/>
    <col min="10" max="11" width="9.25" style="3" hidden="1" customWidth="1"/>
    <col min="12" max="12" width="12.625" style="3" hidden="1" customWidth="1"/>
    <col min="13" max="13" width="14.25" style="3" hidden="1" customWidth="1"/>
    <col min="14" max="15" width="11.875" style="3" hidden="1" customWidth="1"/>
    <col min="16" max="16" width="10.125" style="3" hidden="1" customWidth="1"/>
    <col min="17" max="17" width="10.25" style="3" hidden="1" customWidth="1"/>
    <col min="18" max="18" width="12.75" style="3" hidden="1" customWidth="1"/>
    <col min="19" max="19" width="18.75" style="4" hidden="1" customWidth="1"/>
    <col min="20" max="22" width="14" style="5" customWidth="1"/>
    <col min="23" max="23" width="13.375" style="5" customWidth="1"/>
    <col min="24" max="24" width="15.125" style="5" customWidth="1"/>
    <col min="25" max="25" width="16" style="5" customWidth="1"/>
    <col min="26" max="26" width="16.375" style="5" customWidth="1" collapsed="1"/>
    <col min="27" max="27" width="20.25" style="18" hidden="1" customWidth="1" outlineLevel="1"/>
    <col min="28" max="28" width="19.625" style="5" hidden="1" customWidth="1" outlineLevel="1" collapsed="1"/>
    <col min="29" max="29" width="21.5" style="5" hidden="1" customWidth="1" outlineLevel="2"/>
    <col min="30" max="30" width="14.875" style="5" hidden="1" customWidth="1" outlineLevel="2"/>
    <col min="31" max="31" width="22.125" style="5" hidden="1" customWidth="1" outlineLevel="2"/>
    <col min="32" max="32" width="32.125" style="17" hidden="1" customWidth="1" outlineLevel="1"/>
    <col min="33" max="33" width="54" style="5" hidden="1" customWidth="1" outlineLevel="1"/>
    <col min="34" max="34" width="14.25" style="5" hidden="1" customWidth="1"/>
    <col min="35" max="35" width="47.5" style="3" customWidth="1"/>
    <col min="36" max="36" width="12.125" style="3" customWidth="1"/>
    <col min="37" max="37" width="9" style="3"/>
    <col min="38" max="38" width="12.25" style="3" customWidth="1"/>
    <col min="39" max="16384" width="9" style="3"/>
  </cols>
  <sheetData>
    <row r="1" spans="1:35" s="11" customFormat="1" ht="21.75" customHeight="1" x14ac:dyDescent="0.25">
      <c r="S1" s="4"/>
      <c r="T1" s="5"/>
      <c r="U1" s="35"/>
      <c r="V1" s="35"/>
      <c r="W1" s="35"/>
      <c r="X1" s="35"/>
      <c r="Z1" s="35"/>
      <c r="AA1" s="35"/>
      <c r="AB1" s="35"/>
      <c r="AC1" s="35"/>
      <c r="AD1" s="35"/>
      <c r="AE1" s="35"/>
      <c r="AF1" s="35"/>
      <c r="AG1" s="35"/>
      <c r="AI1" s="35" t="s">
        <v>143</v>
      </c>
    </row>
    <row r="2" spans="1:35" s="11" customFormat="1" ht="21" customHeight="1" x14ac:dyDescent="0.25">
      <c r="B2" s="31"/>
      <c r="C2" s="122" t="s">
        <v>154</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row>
    <row r="3" spans="1:35" s="11" customFormat="1" ht="3" customHeight="1" thickBot="1" x14ac:dyDescent="0.4">
      <c r="B3" s="31"/>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5" s="2" customFormat="1" ht="41.25" customHeight="1" x14ac:dyDescent="0.2">
      <c r="A4" s="112" t="s">
        <v>49</v>
      </c>
      <c r="B4" s="118" t="s">
        <v>59</v>
      </c>
      <c r="C4" s="118" t="s">
        <v>29</v>
      </c>
      <c r="D4" s="118" t="s">
        <v>57</v>
      </c>
      <c r="E4" s="101" t="s">
        <v>94</v>
      </c>
      <c r="F4" s="123" t="s">
        <v>71</v>
      </c>
      <c r="G4" s="123" t="s">
        <v>58</v>
      </c>
      <c r="H4" s="123" t="s">
        <v>73</v>
      </c>
      <c r="I4" s="123" t="s">
        <v>38</v>
      </c>
      <c r="J4" s="123" t="s">
        <v>39</v>
      </c>
      <c r="K4" s="123" t="s">
        <v>40</v>
      </c>
      <c r="L4" s="123" t="s">
        <v>41</v>
      </c>
      <c r="M4" s="123" t="s">
        <v>42</v>
      </c>
      <c r="N4" s="123" t="s">
        <v>43</v>
      </c>
      <c r="O4" s="123" t="s">
        <v>44</v>
      </c>
      <c r="P4" s="123" t="s">
        <v>45</v>
      </c>
      <c r="Q4" s="123" t="s">
        <v>46</v>
      </c>
      <c r="R4" s="123" t="s">
        <v>47</v>
      </c>
      <c r="S4" s="125" t="s">
        <v>48</v>
      </c>
      <c r="T4" s="120" t="s">
        <v>56</v>
      </c>
      <c r="U4" s="127"/>
      <c r="V4" s="115" t="s">
        <v>69</v>
      </c>
      <c r="W4" s="120" t="s">
        <v>37</v>
      </c>
      <c r="X4" s="121"/>
      <c r="Y4" s="121"/>
      <c r="Z4" s="121"/>
      <c r="AA4" s="126" t="s">
        <v>51</v>
      </c>
      <c r="AB4" s="127"/>
      <c r="AC4" s="119" t="s">
        <v>76</v>
      </c>
      <c r="AD4" s="119"/>
      <c r="AE4" s="119"/>
      <c r="AF4" s="128" t="s">
        <v>55</v>
      </c>
      <c r="AG4" s="119" t="s">
        <v>72</v>
      </c>
      <c r="AH4" s="119" t="s">
        <v>70</v>
      </c>
      <c r="AI4" s="98" t="s">
        <v>150</v>
      </c>
    </row>
    <row r="5" spans="1:35" s="2" customFormat="1" ht="18" customHeight="1" x14ac:dyDescent="0.2">
      <c r="A5" s="113"/>
      <c r="B5" s="116"/>
      <c r="C5" s="116"/>
      <c r="D5" s="116"/>
      <c r="E5" s="101"/>
      <c r="F5" s="123"/>
      <c r="G5" s="123"/>
      <c r="H5" s="123"/>
      <c r="I5" s="123"/>
      <c r="J5" s="123"/>
      <c r="K5" s="123"/>
      <c r="L5" s="123"/>
      <c r="M5" s="123"/>
      <c r="N5" s="123"/>
      <c r="O5" s="123"/>
      <c r="P5" s="123"/>
      <c r="Q5" s="123"/>
      <c r="R5" s="123"/>
      <c r="S5" s="123"/>
      <c r="T5" s="119" t="s">
        <v>85</v>
      </c>
      <c r="U5" s="119" t="s">
        <v>36</v>
      </c>
      <c r="V5" s="116"/>
      <c r="W5" s="119" t="s">
        <v>81</v>
      </c>
      <c r="X5" s="119"/>
      <c r="Y5" s="119" t="s">
        <v>82</v>
      </c>
      <c r="Z5" s="119"/>
      <c r="AA5" s="42"/>
      <c r="AB5" s="43"/>
      <c r="AC5" s="39"/>
      <c r="AD5" s="39"/>
      <c r="AE5" s="39"/>
      <c r="AF5" s="129"/>
      <c r="AG5" s="119"/>
      <c r="AH5" s="119"/>
      <c r="AI5" s="99"/>
    </row>
    <row r="6" spans="1:35" s="2" customFormat="1" ht="45.75" customHeight="1" thickBot="1" x14ac:dyDescent="0.25">
      <c r="A6" s="114" t="s">
        <v>49</v>
      </c>
      <c r="B6" s="117"/>
      <c r="C6" s="117"/>
      <c r="D6" s="117"/>
      <c r="E6" s="101"/>
      <c r="F6" s="124"/>
      <c r="G6" s="124"/>
      <c r="H6" s="124"/>
      <c r="I6" s="124"/>
      <c r="J6" s="124"/>
      <c r="K6" s="124"/>
      <c r="L6" s="124"/>
      <c r="M6" s="124"/>
      <c r="N6" s="124"/>
      <c r="O6" s="124"/>
      <c r="P6" s="124"/>
      <c r="Q6" s="124"/>
      <c r="R6" s="124"/>
      <c r="S6" s="124"/>
      <c r="T6" s="119"/>
      <c r="U6" s="119"/>
      <c r="V6" s="117"/>
      <c r="W6" s="44" t="s">
        <v>83</v>
      </c>
      <c r="X6" s="44" t="s">
        <v>84</v>
      </c>
      <c r="Y6" s="44" t="s">
        <v>83</v>
      </c>
      <c r="Z6" s="76" t="s">
        <v>84</v>
      </c>
      <c r="AA6" s="22" t="s">
        <v>75</v>
      </c>
      <c r="AB6" s="23" t="s">
        <v>54</v>
      </c>
      <c r="AC6" s="39" t="s">
        <v>77</v>
      </c>
      <c r="AD6" s="39" t="s">
        <v>78</v>
      </c>
      <c r="AE6" s="39" t="s">
        <v>80</v>
      </c>
      <c r="AF6" s="130"/>
      <c r="AG6" s="119"/>
      <c r="AH6" s="119" t="s">
        <v>70</v>
      </c>
      <c r="AI6" s="100"/>
    </row>
    <row r="7" spans="1:35" s="2" customFormat="1" x14ac:dyDescent="0.2">
      <c r="A7" s="9">
        <v>1</v>
      </c>
      <c r="B7" s="41">
        <v>1</v>
      </c>
      <c r="C7" s="41">
        <v>2</v>
      </c>
      <c r="D7" s="41">
        <v>3</v>
      </c>
      <c r="E7" s="41">
        <v>3</v>
      </c>
      <c r="F7" s="41">
        <v>4</v>
      </c>
      <c r="G7" s="41">
        <v>5</v>
      </c>
      <c r="H7" s="41"/>
      <c r="I7" s="41">
        <v>9</v>
      </c>
      <c r="J7" s="41">
        <v>10</v>
      </c>
      <c r="K7" s="41">
        <v>11</v>
      </c>
      <c r="L7" s="41">
        <v>12</v>
      </c>
      <c r="M7" s="41">
        <v>13</v>
      </c>
      <c r="N7" s="41">
        <v>14</v>
      </c>
      <c r="O7" s="41">
        <v>15</v>
      </c>
      <c r="P7" s="41">
        <v>16</v>
      </c>
      <c r="Q7" s="41">
        <v>17</v>
      </c>
      <c r="R7" s="41">
        <v>18</v>
      </c>
      <c r="S7" s="41">
        <v>19</v>
      </c>
      <c r="T7" s="41">
        <v>6</v>
      </c>
      <c r="U7" s="41">
        <v>7</v>
      </c>
      <c r="V7" s="41">
        <v>8</v>
      </c>
      <c r="W7" s="41">
        <v>9</v>
      </c>
      <c r="X7" s="41">
        <v>10</v>
      </c>
      <c r="Y7" s="41">
        <v>11</v>
      </c>
      <c r="Z7" s="41">
        <v>12</v>
      </c>
      <c r="AA7" s="41">
        <v>12</v>
      </c>
      <c r="AB7" s="41">
        <v>12</v>
      </c>
      <c r="AC7" s="41">
        <v>12</v>
      </c>
      <c r="AD7" s="41">
        <v>12</v>
      </c>
      <c r="AE7" s="41">
        <v>12</v>
      </c>
      <c r="AF7" s="41">
        <v>12</v>
      </c>
      <c r="AG7" s="41">
        <v>12</v>
      </c>
      <c r="AH7" s="41">
        <v>12</v>
      </c>
      <c r="AI7" s="41">
        <v>13</v>
      </c>
    </row>
    <row r="8" spans="1:35" s="2" customFormat="1" ht="15.75" customHeight="1" x14ac:dyDescent="0.2">
      <c r="A8" s="40"/>
      <c r="B8" s="102" t="s">
        <v>147</v>
      </c>
      <c r="C8" s="103"/>
      <c r="D8" s="103"/>
      <c r="E8" s="104"/>
      <c r="F8" s="45">
        <f>F12+F21+F32+F27+F30+F34</f>
        <v>342973284.88235295</v>
      </c>
      <c r="G8" s="45">
        <f>G12+G21+G32+G27+G30+G34</f>
        <v>291026291</v>
      </c>
      <c r="H8" s="46"/>
      <c r="I8" s="46"/>
      <c r="J8" s="46"/>
      <c r="K8" s="46"/>
      <c r="L8" s="46"/>
      <c r="M8" s="46"/>
      <c r="N8" s="46"/>
      <c r="O8" s="46"/>
      <c r="P8" s="46"/>
      <c r="Q8" s="46"/>
      <c r="R8" s="46"/>
      <c r="S8" s="46"/>
      <c r="T8" s="101"/>
      <c r="U8" s="101"/>
      <c r="V8" s="101"/>
      <c r="W8" s="101"/>
      <c r="X8" s="101"/>
      <c r="Y8" s="101"/>
      <c r="Z8" s="101"/>
      <c r="AA8" s="101"/>
      <c r="AB8" s="101"/>
      <c r="AC8" s="101"/>
      <c r="AD8" s="101"/>
      <c r="AE8" s="101"/>
      <c r="AF8" s="101"/>
      <c r="AG8" s="101"/>
      <c r="AH8" s="101"/>
      <c r="AI8" s="101"/>
    </row>
    <row r="9" spans="1:35" s="2" customFormat="1" ht="15.75" customHeight="1" x14ac:dyDescent="0.2">
      <c r="A9" s="67"/>
      <c r="B9" s="68"/>
      <c r="C9" s="69"/>
      <c r="D9" s="69"/>
      <c r="E9" s="70" t="s">
        <v>86</v>
      </c>
      <c r="F9" s="45">
        <f>F13+F14+F15+F17++F18+F16+F22+F28+F31+F19+F26+F23+F24+F25</f>
        <v>262753919.88235295</v>
      </c>
      <c r="G9" s="45">
        <f>G13+G14+G15+G17++G18+G16+G22+G28+G31+G19+G26+G23+G24+G25</f>
        <v>222839832</v>
      </c>
      <c r="H9" s="66"/>
      <c r="I9" s="66"/>
      <c r="J9" s="66"/>
      <c r="K9" s="66"/>
      <c r="L9" s="66"/>
      <c r="M9" s="66"/>
      <c r="N9" s="66"/>
      <c r="O9" s="66"/>
      <c r="P9" s="66"/>
      <c r="Q9" s="66"/>
      <c r="R9" s="66"/>
      <c r="S9" s="66"/>
      <c r="T9" s="102"/>
      <c r="U9" s="103"/>
      <c r="V9" s="103"/>
      <c r="W9" s="103"/>
      <c r="X9" s="103"/>
      <c r="Y9" s="103"/>
      <c r="Z9" s="103"/>
      <c r="AA9" s="103"/>
      <c r="AB9" s="103"/>
      <c r="AC9" s="103"/>
      <c r="AD9" s="103"/>
      <c r="AE9" s="103"/>
      <c r="AF9" s="103"/>
      <c r="AG9" s="103"/>
      <c r="AH9" s="103"/>
      <c r="AI9" s="104"/>
    </row>
    <row r="10" spans="1:35" s="2" customFormat="1" ht="15.75" customHeight="1" x14ac:dyDescent="0.2">
      <c r="A10" s="40"/>
      <c r="B10" s="108" t="s">
        <v>87</v>
      </c>
      <c r="C10" s="109"/>
      <c r="D10" s="109"/>
      <c r="E10" s="110"/>
      <c r="F10" s="45">
        <f>F33+F34</f>
        <v>67156746</v>
      </c>
      <c r="G10" s="45">
        <f>G33+G34</f>
        <v>57083233</v>
      </c>
      <c r="H10" s="46"/>
      <c r="I10" s="46"/>
      <c r="J10" s="46"/>
      <c r="K10" s="46"/>
      <c r="L10" s="46"/>
      <c r="M10" s="46"/>
      <c r="N10" s="46"/>
      <c r="O10" s="46"/>
      <c r="P10" s="46"/>
      <c r="Q10" s="46"/>
      <c r="R10" s="46"/>
      <c r="S10" s="46"/>
      <c r="T10" s="101"/>
      <c r="U10" s="101"/>
      <c r="V10" s="101"/>
      <c r="W10" s="101"/>
      <c r="X10" s="101"/>
      <c r="Y10" s="101"/>
      <c r="Z10" s="101"/>
      <c r="AA10" s="101"/>
      <c r="AB10" s="101"/>
      <c r="AC10" s="101"/>
      <c r="AD10" s="101"/>
      <c r="AE10" s="101"/>
      <c r="AF10" s="101"/>
      <c r="AG10" s="101"/>
      <c r="AH10" s="101"/>
      <c r="AI10" s="101"/>
    </row>
    <row r="11" spans="1:35" s="2" customFormat="1" x14ac:dyDescent="0.2">
      <c r="A11" s="40"/>
      <c r="B11" s="108" t="s">
        <v>102</v>
      </c>
      <c r="C11" s="109"/>
      <c r="D11" s="109"/>
      <c r="E11" s="110"/>
      <c r="F11" s="45">
        <f>F20+F29</f>
        <v>13062619</v>
      </c>
      <c r="G11" s="45">
        <f>G20+G29</f>
        <v>11103226</v>
      </c>
      <c r="H11" s="46"/>
      <c r="I11" s="46"/>
      <c r="J11" s="46"/>
      <c r="K11" s="46"/>
      <c r="L11" s="46"/>
      <c r="M11" s="46"/>
      <c r="N11" s="46"/>
      <c r="O11" s="46"/>
      <c r="P11" s="46"/>
      <c r="Q11" s="46"/>
      <c r="R11" s="46"/>
      <c r="S11" s="46"/>
      <c r="T11" s="101"/>
      <c r="U11" s="101"/>
      <c r="V11" s="101"/>
      <c r="W11" s="101"/>
      <c r="X11" s="101"/>
      <c r="Y11" s="101"/>
      <c r="Z11" s="101"/>
      <c r="AA11" s="101"/>
      <c r="AB11" s="101"/>
      <c r="AC11" s="101"/>
      <c r="AD11" s="101"/>
      <c r="AE11" s="101"/>
      <c r="AF11" s="101"/>
      <c r="AG11" s="101"/>
      <c r="AH11" s="101"/>
      <c r="AI11" s="101"/>
    </row>
    <row r="12" spans="1:35" s="11" customFormat="1" x14ac:dyDescent="0.2">
      <c r="A12" s="24"/>
      <c r="B12" s="106" t="s">
        <v>88</v>
      </c>
      <c r="C12" s="106"/>
      <c r="D12" s="106"/>
      <c r="E12" s="106"/>
      <c r="F12" s="48">
        <f>SUM(F13:F20)</f>
        <v>144654017</v>
      </c>
      <c r="G12" s="48">
        <f>SUM(G13:G20)</f>
        <v>122904915</v>
      </c>
      <c r="H12" s="49"/>
      <c r="I12" s="49"/>
      <c r="J12" s="49"/>
      <c r="K12" s="49"/>
      <c r="L12" s="49"/>
      <c r="M12" s="49"/>
      <c r="N12" s="49"/>
      <c r="O12" s="49"/>
      <c r="P12" s="49"/>
      <c r="Q12" s="49"/>
      <c r="R12" s="49"/>
      <c r="S12" s="49"/>
      <c r="T12" s="107"/>
      <c r="U12" s="107"/>
      <c r="V12" s="107"/>
      <c r="W12" s="107"/>
      <c r="X12" s="107"/>
      <c r="Y12" s="107"/>
      <c r="Z12" s="107"/>
      <c r="AA12" s="107"/>
      <c r="AB12" s="107"/>
      <c r="AC12" s="107"/>
      <c r="AD12" s="107"/>
      <c r="AE12" s="107"/>
      <c r="AF12" s="107"/>
      <c r="AG12" s="107"/>
      <c r="AH12" s="107"/>
      <c r="AI12" s="107"/>
    </row>
    <row r="13" spans="1:35" s="11" customFormat="1" ht="44.25" customHeight="1" x14ac:dyDescent="0.2">
      <c r="A13" s="24"/>
      <c r="B13" s="8" t="s">
        <v>21</v>
      </c>
      <c r="C13" s="21" t="s">
        <v>25</v>
      </c>
      <c r="D13" s="19" t="s">
        <v>3</v>
      </c>
      <c r="E13" s="19" t="s">
        <v>1</v>
      </c>
      <c r="F13" s="13">
        <f t="shared" ref="F13" si="0">G13+M13</f>
        <v>32552786</v>
      </c>
      <c r="G13" s="13">
        <f t="shared" ref="G13" si="1">I13+J13+K13</f>
        <v>27669868</v>
      </c>
      <c r="H13" s="13"/>
      <c r="I13" s="13">
        <v>0</v>
      </c>
      <c r="J13" s="13">
        <v>27669868</v>
      </c>
      <c r="K13" s="13">
        <v>0</v>
      </c>
      <c r="L13" s="14">
        <f>G13/F13</f>
        <v>0.84999999692806627</v>
      </c>
      <c r="M13" s="13">
        <f t="shared" ref="M13" si="2">N13+P13+R13</f>
        <v>4882918</v>
      </c>
      <c r="N13" s="13">
        <v>4882918</v>
      </c>
      <c r="O13" s="14">
        <f t="shared" ref="O13:O19" si="3">N13/F13</f>
        <v>0.1500000030719337</v>
      </c>
      <c r="P13" s="13">
        <v>0</v>
      </c>
      <c r="Q13" s="14">
        <f t="shared" ref="Q13:Q19" si="4">P13/F13</f>
        <v>0</v>
      </c>
      <c r="R13" s="13">
        <v>0</v>
      </c>
      <c r="S13" s="14">
        <f t="shared" ref="S13:S19" si="5">R13/F13</f>
        <v>0</v>
      </c>
      <c r="T13" s="82" t="s">
        <v>50</v>
      </c>
      <c r="U13" s="63" t="s">
        <v>74</v>
      </c>
      <c r="V13" s="84"/>
      <c r="W13" s="82" t="s">
        <v>122</v>
      </c>
      <c r="X13" s="63" t="s">
        <v>146</v>
      </c>
      <c r="Y13" s="82" t="s">
        <v>118</v>
      </c>
      <c r="Z13" s="78" t="s">
        <v>35</v>
      </c>
      <c r="AA13" s="56">
        <v>2</v>
      </c>
      <c r="AB13" s="78" t="s">
        <v>35</v>
      </c>
      <c r="AC13" s="72"/>
      <c r="AD13" s="72"/>
      <c r="AE13" s="72"/>
      <c r="AF13" s="56">
        <v>4</v>
      </c>
      <c r="AG13" s="82" t="s">
        <v>103</v>
      </c>
      <c r="AH13" s="79"/>
      <c r="AI13" s="89"/>
    </row>
    <row r="14" spans="1:35" s="11" customFormat="1" ht="57.75" customHeight="1" x14ac:dyDescent="0.2">
      <c r="A14" s="24"/>
      <c r="B14" s="19" t="s">
        <v>27</v>
      </c>
      <c r="C14" s="21" t="s">
        <v>34</v>
      </c>
      <c r="D14" s="16" t="s">
        <v>3</v>
      </c>
      <c r="E14" s="16" t="s">
        <v>2</v>
      </c>
      <c r="F14" s="15">
        <f t="shared" ref="F14:F18" si="6">G14+M14</f>
        <v>4874359</v>
      </c>
      <c r="G14" s="13">
        <f>I14+J14+K14</f>
        <v>4092205</v>
      </c>
      <c r="H14" s="13"/>
      <c r="I14" s="15">
        <v>0</v>
      </c>
      <c r="J14" s="15">
        <v>0</v>
      </c>
      <c r="K14" s="15">
        <v>4092205</v>
      </c>
      <c r="L14" s="14">
        <f>G14/F14</f>
        <v>0.83953705502610698</v>
      </c>
      <c r="M14" s="13">
        <f t="shared" ref="M14:M20" si="7">N14+P14+R14</f>
        <v>782154</v>
      </c>
      <c r="N14" s="13">
        <v>782154</v>
      </c>
      <c r="O14" s="14">
        <f t="shared" si="3"/>
        <v>0.16046294497389299</v>
      </c>
      <c r="P14" s="15">
        <v>0</v>
      </c>
      <c r="Q14" s="14">
        <f t="shared" si="4"/>
        <v>0</v>
      </c>
      <c r="R14" s="15">
        <v>0</v>
      </c>
      <c r="S14" s="14">
        <f t="shared" si="5"/>
        <v>0</v>
      </c>
      <c r="T14" s="93" t="s">
        <v>68</v>
      </c>
      <c r="U14" s="63" t="s">
        <v>151</v>
      </c>
      <c r="V14" s="30"/>
      <c r="W14" s="93" t="s">
        <v>68</v>
      </c>
      <c r="X14" s="91" t="s">
        <v>144</v>
      </c>
      <c r="Y14" s="72" t="s">
        <v>142</v>
      </c>
      <c r="Z14" s="78" t="s">
        <v>35</v>
      </c>
      <c r="AA14" s="56">
        <v>2</v>
      </c>
      <c r="AB14" s="78" t="s">
        <v>35</v>
      </c>
      <c r="AC14" s="72"/>
      <c r="AD14" s="72"/>
      <c r="AE14" s="72"/>
      <c r="AF14" s="56">
        <v>4</v>
      </c>
      <c r="AG14" s="82" t="s">
        <v>52</v>
      </c>
      <c r="AH14" s="79"/>
      <c r="AI14" s="96" t="s">
        <v>153</v>
      </c>
    </row>
    <row r="15" spans="1:35" s="11" customFormat="1" ht="34.5" customHeight="1" x14ac:dyDescent="0.2">
      <c r="A15" s="24"/>
      <c r="B15" s="8" t="s">
        <v>19</v>
      </c>
      <c r="C15" s="21" t="s">
        <v>20</v>
      </c>
      <c r="D15" s="19" t="s">
        <v>18</v>
      </c>
      <c r="E15" s="19" t="s">
        <v>1</v>
      </c>
      <c r="F15" s="13">
        <f t="shared" si="6"/>
        <v>34000000</v>
      </c>
      <c r="G15" s="13">
        <f>I15+J15+K15</f>
        <v>28900000</v>
      </c>
      <c r="H15" s="13"/>
      <c r="I15" s="13">
        <v>0</v>
      </c>
      <c r="J15" s="13">
        <v>28900000</v>
      </c>
      <c r="K15" s="13">
        <v>0</v>
      </c>
      <c r="L15" s="14">
        <f t="shared" ref="L15:L17" si="8">G15/F15</f>
        <v>0.85</v>
      </c>
      <c r="M15" s="13">
        <f t="shared" si="7"/>
        <v>5100000</v>
      </c>
      <c r="N15" s="13">
        <v>1972000</v>
      </c>
      <c r="O15" s="14">
        <f t="shared" si="3"/>
        <v>5.8000000000000003E-2</v>
      </c>
      <c r="P15" s="13">
        <v>0</v>
      </c>
      <c r="Q15" s="14">
        <f t="shared" si="4"/>
        <v>0</v>
      </c>
      <c r="R15" s="13">
        <v>3128000</v>
      </c>
      <c r="S15" s="14">
        <f t="shared" si="5"/>
        <v>9.1999999999999998E-2</v>
      </c>
      <c r="T15" s="93" t="s">
        <v>148</v>
      </c>
      <c r="U15" s="78" t="s">
        <v>35</v>
      </c>
      <c r="V15" s="82"/>
      <c r="W15" s="93" t="s">
        <v>119</v>
      </c>
      <c r="X15" s="78" t="s">
        <v>35</v>
      </c>
      <c r="Y15" s="82" t="s">
        <v>120</v>
      </c>
      <c r="Z15" s="78" t="s">
        <v>35</v>
      </c>
      <c r="AA15" s="56">
        <v>2</v>
      </c>
      <c r="AB15" s="78" t="s">
        <v>35</v>
      </c>
      <c r="AC15" s="82"/>
      <c r="AD15" s="82"/>
      <c r="AE15" s="82"/>
      <c r="AF15" s="56">
        <v>4</v>
      </c>
      <c r="AG15" s="82"/>
      <c r="AH15" s="79"/>
      <c r="AI15" s="89"/>
    </row>
    <row r="16" spans="1:35" s="57" customFormat="1" ht="34.5" customHeight="1" x14ac:dyDescent="0.2">
      <c r="A16" s="62"/>
      <c r="B16" s="33" t="s">
        <v>8</v>
      </c>
      <c r="C16" s="34" t="s">
        <v>9</v>
      </c>
      <c r="D16" s="16" t="s">
        <v>18</v>
      </c>
      <c r="E16" s="16" t="s">
        <v>2</v>
      </c>
      <c r="F16" s="13">
        <f>G16+M16</f>
        <v>20000000</v>
      </c>
      <c r="G16" s="13">
        <f>I16+J16+K16</f>
        <v>17000000</v>
      </c>
      <c r="H16" s="13"/>
      <c r="I16" s="15">
        <v>0</v>
      </c>
      <c r="J16" s="15">
        <v>0</v>
      </c>
      <c r="K16" s="13">
        <v>17000000</v>
      </c>
      <c r="L16" s="14">
        <f>G16/F16</f>
        <v>0.85</v>
      </c>
      <c r="M16" s="13">
        <f>N16+P16+R16</f>
        <v>3000000</v>
      </c>
      <c r="N16" s="13">
        <v>3000000</v>
      </c>
      <c r="O16" s="14">
        <f>N16/F16</f>
        <v>0.15</v>
      </c>
      <c r="P16" s="15">
        <v>0</v>
      </c>
      <c r="Q16" s="14">
        <f>P16/F16</f>
        <v>0</v>
      </c>
      <c r="R16" s="15">
        <v>0</v>
      </c>
      <c r="S16" s="14">
        <f>R16/F16</f>
        <v>0</v>
      </c>
      <c r="T16" s="82" t="s">
        <v>118</v>
      </c>
      <c r="U16" s="83" t="s">
        <v>35</v>
      </c>
      <c r="V16" s="12"/>
      <c r="W16" s="82" t="s">
        <v>118</v>
      </c>
      <c r="X16" s="83" t="s">
        <v>35</v>
      </c>
      <c r="Y16" s="82" t="s">
        <v>119</v>
      </c>
      <c r="Z16" s="78" t="s">
        <v>35</v>
      </c>
      <c r="AA16" s="56">
        <v>2</v>
      </c>
      <c r="AB16" s="78" t="s">
        <v>35</v>
      </c>
      <c r="AC16" s="82"/>
      <c r="AD16" s="82"/>
      <c r="AE16" s="82"/>
      <c r="AF16" s="56">
        <v>4</v>
      </c>
      <c r="AG16" s="82"/>
      <c r="AH16" s="79"/>
      <c r="AI16" s="89"/>
    </row>
    <row r="17" spans="1:40" s="11" customFormat="1" ht="47.25" customHeight="1" x14ac:dyDescent="0.2">
      <c r="A17" s="24"/>
      <c r="B17" s="8" t="s">
        <v>4</v>
      </c>
      <c r="C17" s="32" t="s">
        <v>125</v>
      </c>
      <c r="D17" s="16" t="s">
        <v>18</v>
      </c>
      <c r="E17" s="16" t="s">
        <v>2</v>
      </c>
      <c r="F17" s="13">
        <f t="shared" si="6"/>
        <v>10815000</v>
      </c>
      <c r="G17" s="58">
        <f t="shared" ref="G17:G18" si="9">I17+J17+K17</f>
        <v>9192750</v>
      </c>
      <c r="H17" s="13"/>
      <c r="I17" s="15">
        <v>0</v>
      </c>
      <c r="J17" s="15">
        <v>0</v>
      </c>
      <c r="K17" s="13">
        <v>9192750</v>
      </c>
      <c r="L17" s="14">
        <f t="shared" si="8"/>
        <v>0.85</v>
      </c>
      <c r="M17" s="13">
        <f t="shared" si="7"/>
        <v>1622250</v>
      </c>
      <c r="N17" s="13">
        <v>1622250</v>
      </c>
      <c r="O17" s="14">
        <f t="shared" si="3"/>
        <v>0.15</v>
      </c>
      <c r="P17" s="15">
        <v>0</v>
      </c>
      <c r="Q17" s="14">
        <f t="shared" si="4"/>
        <v>0</v>
      </c>
      <c r="R17" s="15">
        <v>0</v>
      </c>
      <c r="S17" s="14">
        <f t="shared" si="5"/>
        <v>0</v>
      </c>
      <c r="T17" s="82" t="s">
        <v>134</v>
      </c>
      <c r="U17" s="83" t="s">
        <v>35</v>
      </c>
      <c r="V17" s="12"/>
      <c r="W17" s="82" t="s">
        <v>120</v>
      </c>
      <c r="X17" s="83" t="s">
        <v>35</v>
      </c>
      <c r="Y17" s="82" t="s">
        <v>136</v>
      </c>
      <c r="Z17" s="78" t="s">
        <v>35</v>
      </c>
      <c r="AA17" s="56">
        <v>2</v>
      </c>
      <c r="AB17" s="78" t="s">
        <v>35</v>
      </c>
      <c r="AC17" s="82"/>
      <c r="AD17" s="82"/>
      <c r="AE17" s="82"/>
      <c r="AF17" s="56">
        <v>4</v>
      </c>
      <c r="AG17" s="82"/>
      <c r="AH17" s="79"/>
      <c r="AI17" s="89"/>
    </row>
    <row r="18" spans="1:40" s="11" customFormat="1" ht="45" customHeight="1" x14ac:dyDescent="0.2">
      <c r="A18" s="24"/>
      <c r="B18" s="8" t="s">
        <v>7</v>
      </c>
      <c r="C18" s="32" t="s">
        <v>126</v>
      </c>
      <c r="D18" s="16" t="s">
        <v>18</v>
      </c>
      <c r="E18" s="16" t="s">
        <v>2</v>
      </c>
      <c r="F18" s="60">
        <f t="shared" si="6"/>
        <v>34340685</v>
      </c>
      <c r="G18" s="58">
        <f t="shared" si="9"/>
        <v>29189583</v>
      </c>
      <c r="H18" s="13"/>
      <c r="I18" s="15">
        <v>0</v>
      </c>
      <c r="J18" s="15">
        <v>0</v>
      </c>
      <c r="K18" s="15">
        <v>29189583</v>
      </c>
      <c r="L18" s="14">
        <f t="shared" ref="L18:L19" si="10">G18/F18</f>
        <v>0.85000002183998369</v>
      </c>
      <c r="M18" s="13">
        <f t="shared" si="7"/>
        <v>5151102</v>
      </c>
      <c r="N18" s="15">
        <v>5151102</v>
      </c>
      <c r="O18" s="14">
        <f t="shared" si="3"/>
        <v>0.14999997816001631</v>
      </c>
      <c r="P18" s="15">
        <v>0</v>
      </c>
      <c r="Q18" s="14">
        <f t="shared" si="4"/>
        <v>0</v>
      </c>
      <c r="R18" s="15">
        <v>0</v>
      </c>
      <c r="S18" s="14">
        <f t="shared" si="5"/>
        <v>0</v>
      </c>
      <c r="T18" s="82" t="s">
        <v>132</v>
      </c>
      <c r="U18" s="83" t="s">
        <v>35</v>
      </c>
      <c r="V18" s="30"/>
      <c r="W18" s="82" t="s">
        <v>135</v>
      </c>
      <c r="X18" s="83" t="s">
        <v>35</v>
      </c>
      <c r="Y18" s="82" t="s">
        <v>137</v>
      </c>
      <c r="Z18" s="78" t="s">
        <v>35</v>
      </c>
      <c r="AA18" s="56">
        <v>2</v>
      </c>
      <c r="AB18" s="78" t="s">
        <v>35</v>
      </c>
      <c r="AC18" s="82"/>
      <c r="AD18" s="82"/>
      <c r="AE18" s="82"/>
      <c r="AF18" s="56">
        <v>4</v>
      </c>
      <c r="AG18" s="82"/>
      <c r="AH18" s="79"/>
      <c r="AI18" s="89"/>
    </row>
    <row r="19" spans="1:40" s="11" customFormat="1" ht="36.75" customHeight="1" x14ac:dyDescent="0.2">
      <c r="A19" s="24"/>
      <c r="B19" s="19" t="s">
        <v>28</v>
      </c>
      <c r="C19" s="21" t="s">
        <v>127</v>
      </c>
      <c r="D19" s="16" t="s">
        <v>18</v>
      </c>
      <c r="E19" s="16" t="s">
        <v>2</v>
      </c>
      <c r="F19" s="13">
        <f t="shared" ref="F19" si="11">G19+M19</f>
        <v>4221187</v>
      </c>
      <c r="G19" s="58">
        <f>I19+J19+K19</f>
        <v>3588009</v>
      </c>
      <c r="H19" s="13"/>
      <c r="I19" s="15">
        <v>0</v>
      </c>
      <c r="J19" s="15">
        <v>0</v>
      </c>
      <c r="K19" s="15">
        <v>3588009</v>
      </c>
      <c r="L19" s="14">
        <f t="shared" si="10"/>
        <v>0.85000001184500951</v>
      </c>
      <c r="M19" s="13">
        <f t="shared" si="7"/>
        <v>633178</v>
      </c>
      <c r="N19" s="15">
        <v>0</v>
      </c>
      <c r="O19" s="14">
        <f t="shared" si="3"/>
        <v>0</v>
      </c>
      <c r="P19" s="15">
        <v>0</v>
      </c>
      <c r="Q19" s="14">
        <f t="shared" si="4"/>
        <v>0</v>
      </c>
      <c r="R19" s="15">
        <v>633178</v>
      </c>
      <c r="S19" s="14">
        <f t="shared" si="5"/>
        <v>0.14999998815499052</v>
      </c>
      <c r="T19" s="82" t="s">
        <v>133</v>
      </c>
      <c r="U19" s="83" t="s">
        <v>35</v>
      </c>
      <c r="V19" s="12"/>
      <c r="W19" s="82" t="s">
        <v>133</v>
      </c>
      <c r="X19" s="83" t="s">
        <v>35</v>
      </c>
      <c r="Y19" s="82" t="s">
        <v>137</v>
      </c>
      <c r="Z19" s="83" t="s">
        <v>35</v>
      </c>
      <c r="AA19" s="77" t="s">
        <v>15</v>
      </c>
      <c r="AB19" s="78" t="s">
        <v>35</v>
      </c>
      <c r="AC19" s="82"/>
      <c r="AD19" s="82"/>
      <c r="AE19" s="82"/>
      <c r="AF19" s="82" t="s">
        <v>14</v>
      </c>
      <c r="AG19" s="82" t="s">
        <v>14</v>
      </c>
      <c r="AH19" s="79"/>
      <c r="AI19" s="89"/>
    </row>
    <row r="20" spans="1:40" s="57" customFormat="1" ht="36.75" customHeight="1" x14ac:dyDescent="0.2">
      <c r="A20" s="62"/>
      <c r="B20" s="8" t="s">
        <v>95</v>
      </c>
      <c r="C20" s="21" t="s">
        <v>96</v>
      </c>
      <c r="D20" s="19" t="s">
        <v>3</v>
      </c>
      <c r="E20" s="19" t="s">
        <v>2</v>
      </c>
      <c r="F20" s="58">
        <f>G20+M20</f>
        <v>3850000</v>
      </c>
      <c r="G20" s="58">
        <f>I20+J20+K20</f>
        <v>3272500</v>
      </c>
      <c r="H20" s="58"/>
      <c r="I20" s="58">
        <v>0</v>
      </c>
      <c r="J20" s="58">
        <v>0</v>
      </c>
      <c r="K20" s="58">
        <v>3272500</v>
      </c>
      <c r="L20" s="59">
        <f>G20/F20</f>
        <v>0.85</v>
      </c>
      <c r="M20" s="58">
        <f t="shared" si="7"/>
        <v>577500</v>
      </c>
      <c r="N20" s="58">
        <v>577500</v>
      </c>
      <c r="O20" s="59">
        <f>N20/F20</f>
        <v>0.15</v>
      </c>
      <c r="P20" s="58">
        <v>0</v>
      </c>
      <c r="Q20" s="59">
        <f>P20/F20</f>
        <v>0</v>
      </c>
      <c r="R20" s="58">
        <v>0</v>
      </c>
      <c r="S20" s="59">
        <f>R20/F20</f>
        <v>0</v>
      </c>
      <c r="T20" s="85">
        <v>2019</v>
      </c>
      <c r="U20" s="83" t="s">
        <v>35</v>
      </c>
      <c r="V20" s="84"/>
      <c r="W20" s="85">
        <v>2019</v>
      </c>
      <c r="X20" s="83" t="s">
        <v>35</v>
      </c>
      <c r="Y20" s="85">
        <v>2019</v>
      </c>
      <c r="Z20" s="83" t="s">
        <v>35</v>
      </c>
      <c r="AA20" s="56">
        <v>2</v>
      </c>
      <c r="AB20" s="78" t="s">
        <v>35</v>
      </c>
      <c r="AC20" s="72"/>
      <c r="AD20" s="72"/>
      <c r="AE20" s="72"/>
      <c r="AF20" s="56">
        <v>4</v>
      </c>
      <c r="AG20" s="82"/>
      <c r="AH20" s="79"/>
      <c r="AI20" s="89"/>
    </row>
    <row r="21" spans="1:40" s="11" customFormat="1" x14ac:dyDescent="0.2">
      <c r="A21" s="24"/>
      <c r="B21" s="106" t="s">
        <v>89</v>
      </c>
      <c r="C21" s="106"/>
      <c r="D21" s="106"/>
      <c r="E21" s="106"/>
      <c r="F21" s="50">
        <f>SUM(F22:F26)</f>
        <v>90840063.058823526</v>
      </c>
      <c r="G21" s="50">
        <f>SUM(G22:G26)</f>
        <v>76764054</v>
      </c>
      <c r="H21" s="51"/>
      <c r="I21" s="52"/>
      <c r="J21" s="52"/>
      <c r="K21" s="52"/>
      <c r="L21" s="53"/>
      <c r="M21" s="51"/>
      <c r="N21" s="52"/>
      <c r="O21" s="53"/>
      <c r="P21" s="52"/>
      <c r="Q21" s="53"/>
      <c r="R21" s="52"/>
      <c r="S21" s="53"/>
      <c r="T21" s="111"/>
      <c r="U21" s="111"/>
      <c r="V21" s="111"/>
      <c r="W21" s="111"/>
      <c r="X21" s="111"/>
      <c r="Y21" s="111"/>
      <c r="Z21" s="111"/>
      <c r="AA21" s="111"/>
      <c r="AB21" s="111"/>
      <c r="AC21" s="111"/>
      <c r="AD21" s="111"/>
      <c r="AE21" s="111"/>
      <c r="AF21" s="111"/>
      <c r="AG21" s="111"/>
      <c r="AH21" s="111"/>
      <c r="AI21" s="111"/>
    </row>
    <row r="22" spans="1:40" s="57" customFormat="1" ht="170.25" customHeight="1" x14ac:dyDescent="0.2">
      <c r="A22" s="62"/>
      <c r="B22" s="8" t="s">
        <v>128</v>
      </c>
      <c r="C22" s="21" t="s">
        <v>67</v>
      </c>
      <c r="D22" s="19" t="s">
        <v>18</v>
      </c>
      <c r="E22" s="19" t="s">
        <v>1</v>
      </c>
      <c r="F22" s="13">
        <f>G22+M22</f>
        <v>14135167.05882353</v>
      </c>
      <c r="G22" s="13">
        <f>I22+J22+K22</f>
        <v>12014892</v>
      </c>
      <c r="H22" s="13"/>
      <c r="I22" s="13">
        <v>0</v>
      </c>
      <c r="J22" s="37">
        <v>12014892</v>
      </c>
      <c r="K22" s="13">
        <v>0</v>
      </c>
      <c r="L22" s="14">
        <f>G22/F22</f>
        <v>0.85</v>
      </c>
      <c r="M22" s="13">
        <f>N22+P22+R22</f>
        <v>2120275.0588235292</v>
      </c>
      <c r="N22" s="13">
        <v>0</v>
      </c>
      <c r="O22" s="14">
        <f>N22/F22</f>
        <v>0</v>
      </c>
      <c r="P22" s="13">
        <v>0</v>
      </c>
      <c r="Q22" s="14">
        <f>P22/F22</f>
        <v>0</v>
      </c>
      <c r="R22" s="37">
        <v>2120275.0588235292</v>
      </c>
      <c r="S22" s="14">
        <f>R22/F22</f>
        <v>0.14999999999999997</v>
      </c>
      <c r="T22" s="132" t="s">
        <v>149</v>
      </c>
      <c r="U22" s="133"/>
      <c r="V22" s="133"/>
      <c r="W22" s="133"/>
      <c r="X22" s="133"/>
      <c r="Y22" s="133"/>
      <c r="Z22" s="134"/>
      <c r="AA22" s="82" t="s">
        <v>68</v>
      </c>
      <c r="AB22" s="78" t="s">
        <v>35</v>
      </c>
      <c r="AC22" s="82"/>
      <c r="AD22" s="82"/>
      <c r="AE22" s="82"/>
      <c r="AF22" s="77">
        <v>4</v>
      </c>
      <c r="AG22" s="82" t="s">
        <v>68</v>
      </c>
      <c r="AH22" s="79"/>
      <c r="AI22" s="95" t="s">
        <v>155</v>
      </c>
    </row>
    <row r="23" spans="1:40" s="57" customFormat="1" ht="40.5" customHeight="1" x14ac:dyDescent="0.2">
      <c r="A23" s="62"/>
      <c r="B23" s="8" t="s">
        <v>123</v>
      </c>
      <c r="C23" s="32" t="s">
        <v>124</v>
      </c>
      <c r="D23" s="61"/>
      <c r="E23" s="61" t="s">
        <v>1</v>
      </c>
      <c r="F23" s="58">
        <f>G23+M23</f>
        <v>10007862</v>
      </c>
      <c r="G23" s="58">
        <f>I23+J23+K23+1</f>
        <v>8506683</v>
      </c>
      <c r="H23" s="58"/>
      <c r="I23" s="60">
        <v>0</v>
      </c>
      <c r="J23" s="60">
        <v>8506682</v>
      </c>
      <c r="K23" s="60">
        <v>0</v>
      </c>
      <c r="L23" s="59">
        <f t="shared" ref="L23:L24" si="12">G23/F23</f>
        <v>0.85000002997643254</v>
      </c>
      <c r="M23" s="58">
        <f>N23+P23+R23</f>
        <v>1501179</v>
      </c>
      <c r="N23" s="60">
        <v>0</v>
      </c>
      <c r="O23" s="59">
        <f t="shared" ref="O23:O24" si="13">N23/F23</f>
        <v>0</v>
      </c>
      <c r="P23" s="60">
        <v>0</v>
      </c>
      <c r="Q23" s="59">
        <f t="shared" ref="Q23:Q24" si="14">P23/F23</f>
        <v>0</v>
      </c>
      <c r="R23" s="60">
        <v>1501179</v>
      </c>
      <c r="S23" s="59">
        <f t="shared" ref="S23:S24" si="15">R23/F23</f>
        <v>0.14999997002356746</v>
      </c>
      <c r="T23" s="82" t="s">
        <v>118</v>
      </c>
      <c r="U23" s="83" t="s">
        <v>35</v>
      </c>
      <c r="V23" s="84"/>
      <c r="W23" s="82" t="s">
        <v>118</v>
      </c>
      <c r="X23" s="83" t="s">
        <v>35</v>
      </c>
      <c r="Y23" s="82" t="s">
        <v>119</v>
      </c>
      <c r="Z23" s="83" t="s">
        <v>35</v>
      </c>
      <c r="AA23" s="77"/>
      <c r="AB23" s="78"/>
      <c r="AC23" s="82"/>
      <c r="AD23" s="82"/>
      <c r="AE23" s="82"/>
      <c r="AF23" s="77"/>
      <c r="AG23" s="82"/>
      <c r="AH23" s="79"/>
      <c r="AI23" s="97" t="s">
        <v>156</v>
      </c>
    </row>
    <row r="24" spans="1:40" s="57" customFormat="1" ht="39" customHeight="1" x14ac:dyDescent="0.2">
      <c r="A24" s="62"/>
      <c r="B24" s="19" t="s">
        <v>108</v>
      </c>
      <c r="C24" s="21" t="s">
        <v>114</v>
      </c>
      <c r="D24" s="61" t="s">
        <v>3</v>
      </c>
      <c r="E24" s="61" t="s">
        <v>1</v>
      </c>
      <c r="F24" s="58">
        <f>G24+M24</f>
        <v>32507612</v>
      </c>
      <c r="G24" s="58">
        <f>I24+J24+K24</f>
        <v>27631470</v>
      </c>
      <c r="H24" s="58"/>
      <c r="I24" s="60">
        <v>0</v>
      </c>
      <c r="J24" s="60">
        <v>27631470</v>
      </c>
      <c r="K24" s="60">
        <v>0</v>
      </c>
      <c r="L24" s="59">
        <f t="shared" si="12"/>
        <v>0.84999999384759484</v>
      </c>
      <c r="M24" s="58">
        <f>N24+P24+R24</f>
        <v>4876142</v>
      </c>
      <c r="N24" s="60">
        <v>4876142</v>
      </c>
      <c r="O24" s="59">
        <f t="shared" si="13"/>
        <v>0.15000000615240516</v>
      </c>
      <c r="P24" s="60">
        <v>0</v>
      </c>
      <c r="Q24" s="59">
        <f t="shared" si="14"/>
        <v>0</v>
      </c>
      <c r="R24" s="60">
        <v>0</v>
      </c>
      <c r="S24" s="59">
        <f t="shared" si="15"/>
        <v>0</v>
      </c>
      <c r="T24" s="82" t="s">
        <v>121</v>
      </c>
      <c r="U24" s="83" t="s">
        <v>35</v>
      </c>
      <c r="V24" s="84"/>
      <c r="W24" s="82" t="s">
        <v>118</v>
      </c>
      <c r="X24" s="83" t="s">
        <v>35</v>
      </c>
      <c r="Y24" s="82" t="s">
        <v>119</v>
      </c>
      <c r="Z24" s="83" t="s">
        <v>35</v>
      </c>
      <c r="AA24" s="77">
        <v>2</v>
      </c>
      <c r="AB24" s="78" t="s">
        <v>35</v>
      </c>
      <c r="AC24" s="82"/>
      <c r="AD24" s="82"/>
      <c r="AE24" s="82"/>
      <c r="AF24" s="77">
        <v>4</v>
      </c>
      <c r="AG24" s="82"/>
      <c r="AH24" s="79"/>
      <c r="AI24" s="89"/>
    </row>
    <row r="25" spans="1:40" s="11" customFormat="1" ht="29.25" customHeight="1" x14ac:dyDescent="0.2">
      <c r="A25" s="24"/>
      <c r="B25" s="19" t="s">
        <v>22</v>
      </c>
      <c r="C25" s="21" t="s">
        <v>26</v>
      </c>
      <c r="D25" s="20" t="s">
        <v>6</v>
      </c>
      <c r="E25" s="19" t="s">
        <v>1</v>
      </c>
      <c r="F25" s="86">
        <v>12784135</v>
      </c>
      <c r="G25" s="86">
        <v>10416515</v>
      </c>
      <c r="H25" s="13"/>
      <c r="I25" s="13">
        <v>0</v>
      </c>
      <c r="J25" s="37">
        <v>10416515</v>
      </c>
      <c r="K25" s="13">
        <v>0</v>
      </c>
      <c r="L25" s="14" t="e">
        <f>#REF!/#REF!</f>
        <v>#REF!</v>
      </c>
      <c r="M25" s="36">
        <f>N25+P25+R25</f>
        <v>2367620</v>
      </c>
      <c r="N25" s="36">
        <v>2367620</v>
      </c>
      <c r="O25" s="14" t="e">
        <f>N25/#REF!</f>
        <v>#REF!</v>
      </c>
      <c r="P25" s="13">
        <v>0</v>
      </c>
      <c r="Q25" s="14" t="e">
        <f>P25/#REF!</f>
        <v>#REF!</v>
      </c>
      <c r="R25" s="13">
        <v>0</v>
      </c>
      <c r="S25" s="14" t="e">
        <f>R25/#REF!</f>
        <v>#REF!</v>
      </c>
      <c r="T25" s="82" t="s">
        <v>6</v>
      </c>
      <c r="U25" s="63" t="s">
        <v>6</v>
      </c>
      <c r="V25" s="63" t="s">
        <v>6</v>
      </c>
      <c r="W25" s="82" t="s">
        <v>138</v>
      </c>
      <c r="X25" s="78" t="s">
        <v>35</v>
      </c>
      <c r="Y25" s="82" t="s">
        <v>100</v>
      </c>
      <c r="Z25" s="78" t="s">
        <v>35</v>
      </c>
      <c r="AA25" s="77">
        <v>2</v>
      </c>
      <c r="AB25" s="78" t="s">
        <v>35</v>
      </c>
      <c r="AC25" s="82"/>
      <c r="AD25" s="82"/>
      <c r="AE25" s="82"/>
      <c r="AF25" s="77">
        <v>6</v>
      </c>
      <c r="AG25" s="82" t="s">
        <v>66</v>
      </c>
      <c r="AH25" s="79"/>
      <c r="AI25" s="89"/>
    </row>
    <row r="26" spans="1:40" s="11" customFormat="1" ht="51" customHeight="1" x14ac:dyDescent="0.2">
      <c r="A26" s="12"/>
      <c r="B26" s="8" t="s">
        <v>5</v>
      </c>
      <c r="C26" s="32" t="s">
        <v>113</v>
      </c>
      <c r="D26" s="61" t="s">
        <v>18</v>
      </c>
      <c r="E26" s="61" t="s">
        <v>0</v>
      </c>
      <c r="F26" s="58">
        <f>G26+M26</f>
        <v>21405287</v>
      </c>
      <c r="G26" s="58">
        <f>I26+J26+K26</f>
        <v>18194494</v>
      </c>
      <c r="H26" s="58"/>
      <c r="I26" s="60">
        <v>18194494</v>
      </c>
      <c r="J26" s="60">
        <v>0</v>
      </c>
      <c r="K26" s="60">
        <v>0</v>
      </c>
      <c r="L26" s="59">
        <f>G26/F26</f>
        <v>0.85000000233587147</v>
      </c>
      <c r="M26" s="58">
        <f>N26+P26+R26</f>
        <v>3210793</v>
      </c>
      <c r="N26" s="60">
        <v>0</v>
      </c>
      <c r="O26" s="59">
        <f>N26/F26</f>
        <v>0</v>
      </c>
      <c r="P26" s="60">
        <v>0</v>
      </c>
      <c r="Q26" s="59">
        <f>P26/F26</f>
        <v>0</v>
      </c>
      <c r="R26" s="60">
        <v>3210793</v>
      </c>
      <c r="S26" s="59">
        <f>R26/F26</f>
        <v>0.1499999976641285</v>
      </c>
      <c r="T26" s="82" t="s">
        <v>119</v>
      </c>
      <c r="U26" s="83" t="s">
        <v>35</v>
      </c>
      <c r="V26" s="84"/>
      <c r="W26" s="82" t="s">
        <v>119</v>
      </c>
      <c r="X26" s="83" t="s">
        <v>35</v>
      </c>
      <c r="Y26" s="82" t="s">
        <v>120</v>
      </c>
      <c r="Z26" s="83" t="s">
        <v>35</v>
      </c>
      <c r="AA26" s="77">
        <v>2</v>
      </c>
      <c r="AB26" s="78" t="s">
        <v>35</v>
      </c>
      <c r="AC26" s="82"/>
      <c r="AD26" s="82"/>
      <c r="AE26" s="82"/>
      <c r="AF26" s="77">
        <v>4</v>
      </c>
      <c r="AG26" s="82"/>
      <c r="AH26" s="79"/>
      <c r="AI26" s="89"/>
    </row>
    <row r="27" spans="1:40" s="11" customFormat="1" x14ac:dyDescent="0.2">
      <c r="A27" s="24"/>
      <c r="B27" s="106" t="s">
        <v>93</v>
      </c>
      <c r="C27" s="106"/>
      <c r="D27" s="106"/>
      <c r="E27" s="106"/>
      <c r="F27" s="48">
        <f>SUM(F28:F29)</f>
        <v>20017617.823529411</v>
      </c>
      <c r="G27" s="48">
        <f>SUM(G28:G29)</f>
        <v>17014975</v>
      </c>
      <c r="H27" s="49"/>
      <c r="I27" s="49"/>
      <c r="J27" s="49"/>
      <c r="K27" s="49"/>
      <c r="L27" s="49"/>
      <c r="M27" s="49"/>
      <c r="N27" s="49"/>
      <c r="O27" s="49"/>
      <c r="P27" s="49"/>
      <c r="Q27" s="49"/>
      <c r="R27" s="49"/>
      <c r="S27" s="49"/>
      <c r="T27" s="107"/>
      <c r="U27" s="107"/>
      <c r="V27" s="107"/>
      <c r="W27" s="107"/>
      <c r="X27" s="107"/>
      <c r="Y27" s="107"/>
      <c r="Z27" s="107"/>
      <c r="AA27" s="107"/>
      <c r="AB27" s="107"/>
      <c r="AC27" s="107"/>
      <c r="AD27" s="107"/>
      <c r="AE27" s="107"/>
      <c r="AF27" s="107"/>
      <c r="AG27" s="107"/>
      <c r="AH27" s="107"/>
      <c r="AI27" s="107"/>
    </row>
    <row r="28" spans="1:40" s="57" customFormat="1" ht="35.25" customHeight="1" x14ac:dyDescent="0.2">
      <c r="A28" s="62"/>
      <c r="B28" s="19" t="s">
        <v>64</v>
      </c>
      <c r="C28" s="21" t="s">
        <v>65</v>
      </c>
      <c r="D28" s="16" t="s">
        <v>18</v>
      </c>
      <c r="E28" s="16" t="s">
        <v>0</v>
      </c>
      <c r="F28" s="13">
        <f>G28+M28</f>
        <v>10804998.823529411</v>
      </c>
      <c r="G28" s="13">
        <v>9184249</v>
      </c>
      <c r="H28" s="13"/>
      <c r="I28" s="13">
        <v>9184249</v>
      </c>
      <c r="J28" s="15">
        <v>0</v>
      </c>
      <c r="K28" s="15">
        <v>0</v>
      </c>
      <c r="L28" s="14">
        <f>G28/F28</f>
        <v>0.85000000000000009</v>
      </c>
      <c r="M28" s="13">
        <f>N28+P28+R28</f>
        <v>1620749.8235294111</v>
      </c>
      <c r="N28" s="15">
        <v>0</v>
      </c>
      <c r="O28" s="14">
        <f>N28/F28</f>
        <v>0</v>
      </c>
      <c r="P28" s="58">
        <v>810374.91176470555</v>
      </c>
      <c r="Q28" s="14">
        <f>P28/F28</f>
        <v>7.4999999999999969E-2</v>
      </c>
      <c r="R28" s="58">
        <v>810374.91176470555</v>
      </c>
      <c r="S28" s="14">
        <f>R28/F28</f>
        <v>7.4999999999999969E-2</v>
      </c>
      <c r="T28" s="82" t="s">
        <v>122</v>
      </c>
      <c r="U28" s="63" t="s">
        <v>145</v>
      </c>
      <c r="V28" s="82"/>
      <c r="W28" s="82" t="s">
        <v>68</v>
      </c>
      <c r="X28" s="63" t="s">
        <v>152</v>
      </c>
      <c r="Y28" s="82" t="s">
        <v>141</v>
      </c>
      <c r="Z28" s="78" t="s">
        <v>35</v>
      </c>
      <c r="AA28" s="77">
        <v>2</v>
      </c>
      <c r="AB28" s="78" t="s">
        <v>35</v>
      </c>
      <c r="AC28" s="82">
        <v>3</v>
      </c>
      <c r="AD28" s="82">
        <v>41640</v>
      </c>
      <c r="AE28" s="82"/>
      <c r="AF28" s="77">
        <v>4</v>
      </c>
      <c r="AG28" s="82" t="s">
        <v>17</v>
      </c>
      <c r="AH28" s="79"/>
      <c r="AI28" s="89"/>
    </row>
    <row r="29" spans="1:40" s="11" customFormat="1" ht="46.5" customHeight="1" x14ac:dyDescent="0.2">
      <c r="A29" s="24"/>
      <c r="B29" s="19" t="s">
        <v>104</v>
      </c>
      <c r="C29" s="21" t="s">
        <v>23</v>
      </c>
      <c r="D29" s="16" t="s">
        <v>3</v>
      </c>
      <c r="E29" s="16" t="s">
        <v>0</v>
      </c>
      <c r="F29" s="13">
        <v>9212619</v>
      </c>
      <c r="G29" s="13">
        <v>7830726</v>
      </c>
      <c r="H29" s="13">
        <v>0</v>
      </c>
      <c r="I29" s="15">
        <v>0</v>
      </c>
      <c r="J29" s="13">
        <v>7830726</v>
      </c>
      <c r="K29" s="15">
        <v>0</v>
      </c>
      <c r="L29" s="14">
        <v>0.84999998371798513</v>
      </c>
      <c r="M29" s="13">
        <v>1381893</v>
      </c>
      <c r="N29" s="13">
        <v>1381893</v>
      </c>
      <c r="O29" s="14">
        <v>0.15000001628201493</v>
      </c>
      <c r="P29" s="15">
        <v>0</v>
      </c>
      <c r="Q29" s="14">
        <v>0</v>
      </c>
      <c r="R29" s="15">
        <v>0</v>
      </c>
      <c r="S29" s="14">
        <v>0</v>
      </c>
      <c r="T29" s="82" t="s">
        <v>111</v>
      </c>
      <c r="U29" s="78" t="s">
        <v>35</v>
      </c>
      <c r="V29" s="82"/>
      <c r="W29" s="82" t="s">
        <v>111</v>
      </c>
      <c r="X29" s="78" t="s">
        <v>35</v>
      </c>
      <c r="Y29" s="82" t="s">
        <v>112</v>
      </c>
      <c r="Z29" s="78" t="s">
        <v>35</v>
      </c>
      <c r="AA29" s="55">
        <v>3</v>
      </c>
      <c r="AB29" s="78" t="s">
        <v>35</v>
      </c>
      <c r="AC29" s="72">
        <v>3</v>
      </c>
      <c r="AD29" s="72" t="s">
        <v>99</v>
      </c>
      <c r="AE29" s="72"/>
      <c r="AF29" s="56">
        <v>3</v>
      </c>
      <c r="AG29" s="72" t="s">
        <v>99</v>
      </c>
      <c r="AH29" s="79"/>
      <c r="AI29" s="89"/>
    </row>
    <row r="30" spans="1:40" s="11" customFormat="1" x14ac:dyDescent="0.2">
      <c r="A30" s="24"/>
      <c r="B30" s="106" t="s">
        <v>91</v>
      </c>
      <c r="C30" s="106"/>
      <c r="D30" s="106"/>
      <c r="E30" s="106"/>
      <c r="F30" s="48">
        <f>F31</f>
        <v>20304841</v>
      </c>
      <c r="G30" s="48">
        <f>G31</f>
        <v>17259114</v>
      </c>
      <c r="H30" s="49"/>
      <c r="I30" s="49"/>
      <c r="J30" s="49"/>
      <c r="K30" s="49"/>
      <c r="L30" s="49"/>
      <c r="M30" s="49"/>
      <c r="N30" s="49"/>
      <c r="O30" s="49"/>
      <c r="P30" s="49"/>
      <c r="Q30" s="49"/>
      <c r="R30" s="49"/>
      <c r="S30" s="49"/>
      <c r="T30" s="107"/>
      <c r="U30" s="107"/>
      <c r="V30" s="107"/>
      <c r="W30" s="107"/>
      <c r="X30" s="107"/>
      <c r="Y30" s="107"/>
      <c r="Z30" s="107"/>
      <c r="AA30" s="107"/>
      <c r="AB30" s="107"/>
      <c r="AC30" s="107"/>
      <c r="AD30" s="107"/>
      <c r="AE30" s="107"/>
      <c r="AF30" s="107"/>
      <c r="AG30" s="107"/>
      <c r="AH30" s="107"/>
      <c r="AI30" s="107"/>
    </row>
    <row r="31" spans="1:40" s="7" customFormat="1" ht="85.5" customHeight="1" x14ac:dyDescent="0.2">
      <c r="A31" s="80"/>
      <c r="B31" s="64" t="s">
        <v>109</v>
      </c>
      <c r="C31" s="65" t="s">
        <v>115</v>
      </c>
      <c r="D31" s="61" t="s">
        <v>3</v>
      </c>
      <c r="E31" s="61" t="s">
        <v>1</v>
      </c>
      <c r="F31" s="58">
        <f>G31+M31</f>
        <v>20304841</v>
      </c>
      <c r="G31" s="58">
        <f>I31+J31+K31</f>
        <v>17259114</v>
      </c>
      <c r="H31" s="58"/>
      <c r="I31" s="60">
        <v>0</v>
      </c>
      <c r="J31" s="60">
        <v>17259114</v>
      </c>
      <c r="K31" s="60">
        <v>0</v>
      </c>
      <c r="L31" s="59">
        <f>G31/F31</f>
        <v>0.84999995813806173</v>
      </c>
      <c r="M31" s="58">
        <f>N31+P31+R31</f>
        <v>3045727</v>
      </c>
      <c r="N31" s="60">
        <v>1827439</v>
      </c>
      <c r="O31" s="59">
        <f>N31/F31</f>
        <v>9.0000163015312454E-2</v>
      </c>
      <c r="P31" s="60">
        <v>0</v>
      </c>
      <c r="Q31" s="59">
        <f>P31/F31</f>
        <v>0</v>
      </c>
      <c r="R31" s="60">
        <v>1218288</v>
      </c>
      <c r="S31" s="59">
        <f>R31/F31</f>
        <v>5.999987884662579E-2</v>
      </c>
      <c r="T31" s="82" t="s">
        <v>100</v>
      </c>
      <c r="U31" s="78" t="s">
        <v>35</v>
      </c>
      <c r="V31" s="82"/>
      <c r="W31" s="82" t="s">
        <v>100</v>
      </c>
      <c r="X31" s="78" t="s">
        <v>35</v>
      </c>
      <c r="Y31" s="82" t="s">
        <v>133</v>
      </c>
      <c r="Z31" s="78" t="s">
        <v>35</v>
      </c>
      <c r="AA31" s="82" t="s">
        <v>110</v>
      </c>
      <c r="AB31" s="78" t="s">
        <v>35</v>
      </c>
      <c r="AC31" s="82"/>
      <c r="AD31" s="82"/>
      <c r="AE31" s="82">
        <v>4</v>
      </c>
      <c r="AF31" s="77">
        <v>4</v>
      </c>
      <c r="AG31" s="82" t="s">
        <v>52</v>
      </c>
      <c r="AH31" s="82"/>
      <c r="AI31" s="92"/>
      <c r="AJ31" s="57"/>
      <c r="AK31" s="57"/>
      <c r="AL31" s="57"/>
      <c r="AM31" s="57"/>
      <c r="AN31" s="57"/>
    </row>
    <row r="32" spans="1:40" s="7" customFormat="1" ht="15.75" customHeight="1" x14ac:dyDescent="0.2">
      <c r="A32" s="80"/>
      <c r="B32" s="106" t="s">
        <v>92</v>
      </c>
      <c r="C32" s="106"/>
      <c r="D32" s="106"/>
      <c r="E32" s="106"/>
      <c r="F32" s="48">
        <f>F33</f>
        <v>3258896</v>
      </c>
      <c r="G32" s="48">
        <f>G33</f>
        <v>2770061</v>
      </c>
      <c r="H32" s="49"/>
      <c r="I32" s="49"/>
      <c r="J32" s="49"/>
      <c r="K32" s="49"/>
      <c r="L32" s="49"/>
      <c r="M32" s="49"/>
      <c r="N32" s="49"/>
      <c r="O32" s="49"/>
      <c r="P32" s="49"/>
      <c r="Q32" s="49"/>
      <c r="R32" s="49"/>
      <c r="S32" s="49"/>
      <c r="T32" s="107"/>
      <c r="U32" s="107"/>
      <c r="V32" s="107"/>
      <c r="W32" s="107"/>
      <c r="X32" s="107"/>
      <c r="Y32" s="107"/>
      <c r="Z32" s="107"/>
      <c r="AA32" s="107"/>
      <c r="AB32" s="107"/>
      <c r="AC32" s="107"/>
      <c r="AD32" s="107"/>
      <c r="AE32" s="107"/>
      <c r="AF32" s="107"/>
      <c r="AG32" s="107"/>
      <c r="AH32" s="107"/>
      <c r="AI32" s="107"/>
      <c r="AJ32" s="57"/>
      <c r="AK32" s="57"/>
      <c r="AL32" s="57"/>
      <c r="AM32" s="57"/>
      <c r="AN32" s="57"/>
    </row>
    <row r="33" spans="1:47" s="7" customFormat="1" ht="43.5" customHeight="1" x14ac:dyDescent="0.2">
      <c r="A33" s="80"/>
      <c r="B33" s="19" t="s">
        <v>24</v>
      </c>
      <c r="C33" s="21" t="s">
        <v>97</v>
      </c>
      <c r="D33" s="16" t="s">
        <v>3</v>
      </c>
      <c r="E33" s="16" t="s">
        <v>2</v>
      </c>
      <c r="F33" s="13">
        <f>G33+M33</f>
        <v>3258896</v>
      </c>
      <c r="G33" s="13">
        <f>I33+J33+K33</f>
        <v>2770061</v>
      </c>
      <c r="H33" s="13"/>
      <c r="I33" s="15">
        <v>0</v>
      </c>
      <c r="J33" s="15">
        <v>0</v>
      </c>
      <c r="K33" s="15">
        <v>2770061</v>
      </c>
      <c r="L33" s="14">
        <f>G33/F33</f>
        <v>0.84999981588857088</v>
      </c>
      <c r="M33" s="13">
        <f>N33+P33+R33</f>
        <v>488835</v>
      </c>
      <c r="N33" s="15">
        <v>488835</v>
      </c>
      <c r="O33" s="14">
        <f>N33/F33</f>
        <v>0.15000018411142915</v>
      </c>
      <c r="P33" s="15">
        <v>0</v>
      </c>
      <c r="Q33" s="14">
        <f>P33/F33</f>
        <v>0</v>
      </c>
      <c r="R33" s="15">
        <v>0</v>
      </c>
      <c r="S33" s="14">
        <f>R33/F33</f>
        <v>0</v>
      </c>
      <c r="T33" s="82" t="s">
        <v>139</v>
      </c>
      <c r="U33" s="78" t="s">
        <v>35</v>
      </c>
      <c r="V33" s="12"/>
      <c r="W33" s="82" t="s">
        <v>139</v>
      </c>
      <c r="X33" s="78" t="s">
        <v>35</v>
      </c>
      <c r="Y33" s="82" t="s">
        <v>140</v>
      </c>
      <c r="Z33" s="78" t="s">
        <v>35</v>
      </c>
      <c r="AA33" s="82"/>
      <c r="AB33" s="78"/>
      <c r="AC33" s="82"/>
      <c r="AD33" s="82"/>
      <c r="AE33" s="82"/>
      <c r="AF33" s="77"/>
      <c r="AG33" s="82"/>
      <c r="AH33" s="82"/>
      <c r="AI33" s="90"/>
      <c r="AJ33" s="57"/>
      <c r="AK33" s="57"/>
      <c r="AL33" s="57"/>
      <c r="AM33" s="57"/>
      <c r="AN33" s="57"/>
    </row>
    <row r="34" spans="1:47" s="57" customFormat="1" ht="15.75" customHeight="1" x14ac:dyDescent="0.2">
      <c r="A34" s="12">
        <v>15</v>
      </c>
      <c r="B34" s="106" t="s">
        <v>90</v>
      </c>
      <c r="C34" s="106"/>
      <c r="D34" s="106"/>
      <c r="E34" s="106"/>
      <c r="F34" s="48">
        <f>SUM(F35:F38)</f>
        <v>63897850</v>
      </c>
      <c r="G34" s="48">
        <f>SUM(G35:G38)</f>
        <v>54313172</v>
      </c>
      <c r="H34" s="49"/>
      <c r="I34" s="49"/>
      <c r="J34" s="49"/>
      <c r="K34" s="49"/>
      <c r="L34" s="49"/>
      <c r="M34" s="49"/>
      <c r="N34" s="49"/>
      <c r="O34" s="49"/>
      <c r="P34" s="49"/>
      <c r="Q34" s="49"/>
      <c r="R34" s="49"/>
      <c r="S34" s="49"/>
      <c r="T34" s="107"/>
      <c r="U34" s="107"/>
      <c r="V34" s="107"/>
      <c r="W34" s="107"/>
      <c r="X34" s="107"/>
      <c r="Y34" s="107"/>
      <c r="Z34" s="107"/>
      <c r="AA34" s="107"/>
      <c r="AB34" s="107"/>
      <c r="AC34" s="107"/>
      <c r="AD34" s="107"/>
      <c r="AE34" s="107"/>
      <c r="AF34" s="107"/>
      <c r="AG34" s="107"/>
      <c r="AH34" s="107"/>
      <c r="AI34" s="107"/>
    </row>
    <row r="35" spans="1:47" s="57" customFormat="1" ht="60.75" customHeight="1" x14ac:dyDescent="0.2">
      <c r="A35" s="12"/>
      <c r="B35" s="8" t="s">
        <v>10</v>
      </c>
      <c r="C35" s="32" t="s">
        <v>33</v>
      </c>
      <c r="D35" s="61" t="s">
        <v>3</v>
      </c>
      <c r="E35" s="61" t="s">
        <v>0</v>
      </c>
      <c r="F35" s="58">
        <f>G35+M35</f>
        <v>23950418</v>
      </c>
      <c r="G35" s="58">
        <f>I35+J35+K35</f>
        <v>20357855</v>
      </c>
      <c r="H35" s="58"/>
      <c r="I35" s="60">
        <v>20357855</v>
      </c>
      <c r="J35" s="60">
        <v>0</v>
      </c>
      <c r="K35" s="60">
        <v>0</v>
      </c>
      <c r="L35" s="59">
        <f>G35/F35</f>
        <v>0.84999998747412253</v>
      </c>
      <c r="M35" s="58">
        <f t="shared" ref="M35" si="16">N35+P35+R35</f>
        <v>3592563</v>
      </c>
      <c r="N35" s="60">
        <v>3592563</v>
      </c>
      <c r="O35" s="59">
        <f>N35/F35</f>
        <v>0.15000001252587741</v>
      </c>
      <c r="P35" s="60">
        <v>0</v>
      </c>
      <c r="Q35" s="59">
        <f>P35/F35</f>
        <v>0</v>
      </c>
      <c r="R35" s="60">
        <v>0</v>
      </c>
      <c r="S35" s="59">
        <f>R35/F35</f>
        <v>0</v>
      </c>
      <c r="T35" s="61" t="s">
        <v>14</v>
      </c>
      <c r="U35" s="78" t="s">
        <v>35</v>
      </c>
      <c r="V35" s="82"/>
      <c r="W35" s="61" t="s">
        <v>15</v>
      </c>
      <c r="X35" s="78" t="s">
        <v>35</v>
      </c>
      <c r="Y35" s="61" t="s">
        <v>16</v>
      </c>
      <c r="Z35" s="78" t="s">
        <v>35</v>
      </c>
      <c r="AA35" s="71">
        <v>2</v>
      </c>
      <c r="AB35" s="78" t="s">
        <v>35</v>
      </c>
      <c r="AC35" s="131" t="s">
        <v>79</v>
      </c>
      <c r="AD35" s="131"/>
      <c r="AE35" s="131"/>
      <c r="AF35" s="77">
        <v>4</v>
      </c>
      <c r="AG35" s="82" t="s">
        <v>53</v>
      </c>
      <c r="AH35" s="82"/>
      <c r="AI35" s="89"/>
    </row>
    <row r="36" spans="1:47" s="7" customFormat="1" ht="57" customHeight="1" x14ac:dyDescent="0.2">
      <c r="A36" s="62"/>
      <c r="B36" s="8" t="s">
        <v>12</v>
      </c>
      <c r="C36" s="32" t="s">
        <v>31</v>
      </c>
      <c r="D36" s="61" t="s">
        <v>3</v>
      </c>
      <c r="E36" s="61" t="s">
        <v>2</v>
      </c>
      <c r="F36" s="58">
        <f>G36+M36</f>
        <v>4200048</v>
      </c>
      <c r="G36" s="58">
        <f>I36+J36+K36</f>
        <v>3570041</v>
      </c>
      <c r="H36" s="58"/>
      <c r="I36" s="60">
        <v>0</v>
      </c>
      <c r="J36" s="60">
        <v>0</v>
      </c>
      <c r="K36" s="60">
        <v>3570041</v>
      </c>
      <c r="L36" s="59">
        <f>G36/F36</f>
        <v>0.85000004761850345</v>
      </c>
      <c r="M36" s="58">
        <f>N36+P36+R36</f>
        <v>630007</v>
      </c>
      <c r="N36" s="60">
        <v>630007</v>
      </c>
      <c r="O36" s="59">
        <f>N36/F36</f>
        <v>0.1499999523814966</v>
      </c>
      <c r="P36" s="60">
        <v>0</v>
      </c>
      <c r="Q36" s="59">
        <f>P36/F36</f>
        <v>0</v>
      </c>
      <c r="R36" s="60">
        <v>0</v>
      </c>
      <c r="S36" s="59">
        <f>R36/F36</f>
        <v>0</v>
      </c>
      <c r="T36" s="61" t="s">
        <v>14</v>
      </c>
      <c r="U36" s="78" t="s">
        <v>35</v>
      </c>
      <c r="V36" s="82"/>
      <c r="W36" s="61" t="s">
        <v>15</v>
      </c>
      <c r="X36" s="78" t="s">
        <v>35</v>
      </c>
      <c r="Y36" s="61" t="s">
        <v>16</v>
      </c>
      <c r="Z36" s="78" t="s">
        <v>35</v>
      </c>
      <c r="AA36" s="71">
        <v>2</v>
      </c>
      <c r="AB36" s="78" t="s">
        <v>35</v>
      </c>
      <c r="AC36" s="73"/>
      <c r="AD36" s="73"/>
      <c r="AE36" s="73"/>
      <c r="AF36" s="77">
        <v>4</v>
      </c>
      <c r="AG36" s="82" t="s">
        <v>53</v>
      </c>
      <c r="AH36" s="79"/>
      <c r="AI36" s="90"/>
    </row>
    <row r="37" spans="1:47" s="57" customFormat="1" ht="53.25" customHeight="1" x14ac:dyDescent="0.2">
      <c r="A37" s="62">
        <v>96</v>
      </c>
      <c r="B37" s="8" t="s">
        <v>11</v>
      </c>
      <c r="C37" s="32" t="s">
        <v>32</v>
      </c>
      <c r="D37" s="61" t="s">
        <v>3</v>
      </c>
      <c r="E37" s="61" t="s">
        <v>1</v>
      </c>
      <c r="F37" s="58">
        <f>G37+M37</f>
        <v>23047384</v>
      </c>
      <c r="G37" s="58">
        <f>I37+J37+K37</f>
        <v>19590276</v>
      </c>
      <c r="H37" s="58"/>
      <c r="I37" s="60">
        <v>0</v>
      </c>
      <c r="J37" s="60">
        <v>19590276</v>
      </c>
      <c r="K37" s="60">
        <v>0</v>
      </c>
      <c r="L37" s="59">
        <f>G37/F37</f>
        <v>0.84999998264445109</v>
      </c>
      <c r="M37" s="58">
        <f>N37+P37+R37</f>
        <v>3457108</v>
      </c>
      <c r="N37" s="60">
        <v>3457108</v>
      </c>
      <c r="O37" s="59">
        <f>N37/F37</f>
        <v>0.15000001735554891</v>
      </c>
      <c r="P37" s="60">
        <v>0</v>
      </c>
      <c r="Q37" s="59">
        <f>P37/F37</f>
        <v>0</v>
      </c>
      <c r="R37" s="60">
        <v>0</v>
      </c>
      <c r="S37" s="59">
        <f>R37/F37</f>
        <v>0</v>
      </c>
      <c r="T37" s="61" t="s">
        <v>14</v>
      </c>
      <c r="U37" s="78" t="s">
        <v>35</v>
      </c>
      <c r="V37" s="82"/>
      <c r="W37" s="61" t="s">
        <v>15</v>
      </c>
      <c r="X37" s="78" t="s">
        <v>35</v>
      </c>
      <c r="Y37" s="61" t="s">
        <v>16</v>
      </c>
      <c r="Z37" s="78" t="s">
        <v>35</v>
      </c>
      <c r="AA37" s="71">
        <v>2</v>
      </c>
      <c r="AB37" s="78" t="s">
        <v>35</v>
      </c>
      <c r="AC37" s="82"/>
      <c r="AD37" s="82"/>
      <c r="AE37" s="82"/>
      <c r="AF37" s="77">
        <v>4</v>
      </c>
      <c r="AG37" s="82" t="s">
        <v>53</v>
      </c>
      <c r="AH37" s="79">
        <v>42766</v>
      </c>
      <c r="AI37" s="89"/>
    </row>
    <row r="38" spans="1:47" s="57" customFormat="1" ht="48.75" customHeight="1" x14ac:dyDescent="0.2">
      <c r="A38" s="62"/>
      <c r="B38" s="8" t="s">
        <v>13</v>
      </c>
      <c r="C38" s="32" t="s">
        <v>30</v>
      </c>
      <c r="D38" s="61" t="s">
        <v>3</v>
      </c>
      <c r="E38" s="61" t="s">
        <v>2</v>
      </c>
      <c r="F38" s="58">
        <f>G38+M38</f>
        <v>12700000</v>
      </c>
      <c r="G38" s="58">
        <f>I38+J38+K38</f>
        <v>10795000</v>
      </c>
      <c r="H38" s="58"/>
      <c r="I38" s="60">
        <v>0</v>
      </c>
      <c r="J38" s="60">
        <v>0</v>
      </c>
      <c r="K38" s="60">
        <v>10795000</v>
      </c>
      <c r="L38" s="59">
        <f>G38/F38</f>
        <v>0.85</v>
      </c>
      <c r="M38" s="58">
        <f>N38+P38+R38</f>
        <v>1905000</v>
      </c>
      <c r="N38" s="60">
        <v>1905000</v>
      </c>
      <c r="O38" s="59">
        <f>N38/F38</f>
        <v>0.15</v>
      </c>
      <c r="P38" s="60">
        <v>0</v>
      </c>
      <c r="Q38" s="59">
        <f>P38/F38</f>
        <v>0</v>
      </c>
      <c r="R38" s="60">
        <v>0</v>
      </c>
      <c r="S38" s="59">
        <f>R38/F38</f>
        <v>0</v>
      </c>
      <c r="T38" s="61" t="s">
        <v>14</v>
      </c>
      <c r="U38" s="78" t="s">
        <v>35</v>
      </c>
      <c r="V38" s="12"/>
      <c r="W38" s="61" t="s">
        <v>15</v>
      </c>
      <c r="X38" s="78" t="s">
        <v>35</v>
      </c>
      <c r="Y38" s="61" t="s">
        <v>16</v>
      </c>
      <c r="Z38" s="78" t="s">
        <v>35</v>
      </c>
      <c r="AA38" s="71">
        <v>2</v>
      </c>
      <c r="AB38" s="78" t="s">
        <v>35</v>
      </c>
      <c r="AC38" s="82"/>
      <c r="AD38" s="82"/>
      <c r="AE38" s="82"/>
      <c r="AF38" s="77">
        <v>4</v>
      </c>
      <c r="AG38" s="82" t="s">
        <v>53</v>
      </c>
      <c r="AH38" s="79"/>
      <c r="AI38" s="89"/>
    </row>
    <row r="39" spans="1:47" s="57" customFormat="1" ht="13.5" customHeight="1" x14ac:dyDescent="0.2">
      <c r="B39" s="25" t="s">
        <v>61</v>
      </c>
      <c r="C39" s="25"/>
      <c r="L39" s="38"/>
      <c r="T39" s="5"/>
      <c r="U39" s="5"/>
      <c r="V39" s="5"/>
      <c r="W39" s="5"/>
      <c r="X39" s="5"/>
      <c r="Y39" s="5"/>
      <c r="Z39" s="5"/>
      <c r="AA39" s="18"/>
      <c r="AB39" s="5"/>
      <c r="AC39" s="5"/>
      <c r="AD39" s="5"/>
      <c r="AE39" s="5"/>
      <c r="AF39" s="17"/>
      <c r="AG39" s="5"/>
      <c r="AH39" s="5"/>
    </row>
    <row r="40" spans="1:47" s="57" customFormat="1" x14ac:dyDescent="0.2">
      <c r="B40" s="25" t="s">
        <v>60</v>
      </c>
      <c r="T40" s="5"/>
      <c r="U40" s="5"/>
      <c r="V40" s="5"/>
      <c r="W40" s="5"/>
      <c r="X40" s="5"/>
      <c r="Y40" s="5"/>
      <c r="Z40" s="5"/>
      <c r="AA40" s="18"/>
      <c r="AB40" s="5"/>
      <c r="AC40" s="5"/>
      <c r="AD40" s="5"/>
      <c r="AE40" s="5"/>
      <c r="AF40" s="17"/>
      <c r="AG40" s="5"/>
      <c r="AH40" s="5"/>
    </row>
    <row r="41" spans="1:47" s="57" customFormat="1" ht="13.5" customHeight="1" x14ac:dyDescent="0.45">
      <c r="A41" s="3"/>
      <c r="B41" s="87" t="s">
        <v>98</v>
      </c>
      <c r="C41" s="54" t="s">
        <v>101</v>
      </c>
      <c r="D41" s="54"/>
      <c r="E41" s="54"/>
      <c r="F41" s="54"/>
      <c r="G41" s="54"/>
      <c r="S41" s="4"/>
      <c r="T41" s="5"/>
      <c r="U41" s="5"/>
      <c r="V41" s="5"/>
      <c r="W41" s="5"/>
      <c r="X41" s="5"/>
      <c r="Y41" s="5"/>
      <c r="Z41" s="5"/>
      <c r="AA41" s="29"/>
      <c r="AB41" s="5"/>
      <c r="AC41" s="28"/>
      <c r="AD41" s="28"/>
      <c r="AE41" s="28"/>
      <c r="AF41" s="26"/>
      <c r="AG41" s="26"/>
      <c r="AH41" s="26"/>
      <c r="AK41" s="27"/>
      <c r="AL41" s="27"/>
      <c r="AM41" s="27"/>
      <c r="AN41" s="27"/>
      <c r="AO41" s="27"/>
      <c r="AP41" s="27"/>
      <c r="AQ41" s="27"/>
      <c r="AR41" s="27"/>
      <c r="AS41" s="27"/>
      <c r="AT41" s="27"/>
      <c r="AU41" s="1"/>
    </row>
    <row r="42" spans="1:47" s="57" customFormat="1" ht="28.5" customHeight="1" x14ac:dyDescent="0.2">
      <c r="A42" s="3"/>
      <c r="B42" s="88" t="s">
        <v>105</v>
      </c>
      <c r="C42" s="105" t="s">
        <v>131</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8"/>
      <c r="AB42" s="5"/>
      <c r="AC42" s="5"/>
      <c r="AD42" s="5"/>
      <c r="AE42" s="5"/>
      <c r="AF42" s="17"/>
      <c r="AG42" s="5"/>
      <c r="AH42" s="5"/>
    </row>
    <row r="43" spans="1:47" s="57" customFormat="1" ht="16.5" customHeight="1" x14ac:dyDescent="0.2">
      <c r="B43" s="88" t="s">
        <v>116</v>
      </c>
      <c r="C43" s="81" t="s">
        <v>117</v>
      </c>
      <c r="D43" s="94"/>
      <c r="E43" s="94"/>
      <c r="F43" s="94"/>
      <c r="G43" s="94"/>
      <c r="S43" s="4"/>
      <c r="T43" s="5"/>
      <c r="U43" s="5"/>
      <c r="V43" s="5"/>
      <c r="W43" s="5"/>
      <c r="X43" s="5"/>
      <c r="Y43" s="5"/>
      <c r="Z43" s="5"/>
      <c r="AA43" s="18"/>
      <c r="AB43" s="5"/>
      <c r="AC43" s="5"/>
      <c r="AD43" s="5"/>
      <c r="AE43" s="5"/>
      <c r="AF43" s="17"/>
      <c r="AG43" s="5"/>
      <c r="AH43" s="5"/>
    </row>
    <row r="44" spans="1:47" s="57" customFormat="1" ht="27.75" customHeight="1" x14ac:dyDescent="0.2">
      <c r="B44" s="88" t="s">
        <v>129</v>
      </c>
      <c r="C44" s="105" t="s">
        <v>130</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8"/>
      <c r="AB44" s="5"/>
      <c r="AC44" s="5"/>
      <c r="AD44" s="5"/>
      <c r="AE44" s="5"/>
      <c r="AF44" s="17"/>
      <c r="AG44" s="5"/>
      <c r="AH44" s="5"/>
    </row>
    <row r="45" spans="1:47" s="57" customFormat="1" ht="18.75" customHeight="1" x14ac:dyDescent="0.35">
      <c r="B45" s="26"/>
      <c r="C45" s="74"/>
      <c r="D45" s="74"/>
      <c r="E45" s="74"/>
      <c r="F45" s="74"/>
      <c r="G45" s="74"/>
      <c r="S45" s="4"/>
      <c r="T45" s="28" t="s">
        <v>62</v>
      </c>
      <c r="V45" s="3"/>
      <c r="W45" s="3"/>
      <c r="X45" s="28" t="s">
        <v>63</v>
      </c>
      <c r="AA45" s="18"/>
      <c r="AB45" s="5"/>
      <c r="AC45" s="5"/>
      <c r="AD45" s="5"/>
      <c r="AE45" s="5"/>
      <c r="AF45" s="17"/>
      <c r="AG45" s="5"/>
      <c r="AH45" s="5"/>
    </row>
    <row r="46" spans="1:47" ht="12.75" customHeight="1" x14ac:dyDescent="0.2">
      <c r="B46" s="26" t="s">
        <v>107</v>
      </c>
      <c r="G46" s="10"/>
      <c r="H46" s="10"/>
      <c r="S46" s="3"/>
    </row>
    <row r="47" spans="1:47" ht="12.75" customHeight="1" x14ac:dyDescent="0.25">
      <c r="B47" s="75" t="s">
        <v>106</v>
      </c>
      <c r="S47" s="3"/>
    </row>
    <row r="48" spans="1:47" x14ac:dyDescent="0.2">
      <c r="S48" s="3"/>
    </row>
    <row r="49" spans="4:27" collapsed="1" x14ac:dyDescent="0.2">
      <c r="D49" s="11"/>
      <c r="S49" s="3"/>
    </row>
    <row r="50" spans="4:27" x14ac:dyDescent="0.2">
      <c r="D50" s="11"/>
      <c r="S50" s="3"/>
      <c r="AA50" s="5"/>
    </row>
    <row r="51" spans="4:27" x14ac:dyDescent="0.2">
      <c r="D51" s="11"/>
      <c r="S51" s="6"/>
      <c r="AA51" s="5"/>
    </row>
    <row r="52" spans="4:27" x14ac:dyDescent="0.2">
      <c r="D52" s="11"/>
      <c r="S52" s="6"/>
      <c r="AA52" s="5"/>
    </row>
    <row r="53" spans="4:27" x14ac:dyDescent="0.2">
      <c r="D53" s="11"/>
      <c r="S53" s="6"/>
      <c r="AA53" s="5"/>
    </row>
    <row r="54" spans="4:27" x14ac:dyDescent="0.2">
      <c r="D54" s="11"/>
      <c r="S54" s="6"/>
      <c r="AA54" s="5"/>
    </row>
    <row r="55" spans="4:27" x14ac:dyDescent="0.2">
      <c r="D55" s="11"/>
      <c r="AA55" s="5"/>
    </row>
    <row r="56" spans="4:27" x14ac:dyDescent="0.2">
      <c r="D56" s="11"/>
      <c r="AA56" s="5"/>
    </row>
    <row r="57" spans="4:27" x14ac:dyDescent="0.2">
      <c r="D57" s="11"/>
      <c r="AA57" s="5"/>
    </row>
    <row r="58" spans="4:27" x14ac:dyDescent="0.2">
      <c r="D58" s="11"/>
      <c r="AA58" s="5"/>
    </row>
    <row r="59" spans="4:27" x14ac:dyDescent="0.2">
      <c r="D59" s="11"/>
      <c r="AA59" s="5"/>
    </row>
    <row r="60" spans="4:27" x14ac:dyDescent="0.2">
      <c r="D60" s="11"/>
      <c r="AA60" s="5"/>
    </row>
    <row r="61" spans="4:27" x14ac:dyDescent="0.2">
      <c r="D61" s="11"/>
      <c r="AA61" s="5"/>
    </row>
    <row r="62" spans="4:27" x14ac:dyDescent="0.2">
      <c r="D62" s="11"/>
      <c r="AA62" s="5"/>
    </row>
    <row r="63" spans="4:27" x14ac:dyDescent="0.2">
      <c r="D63" s="11"/>
      <c r="AA63" s="5"/>
    </row>
    <row r="64" spans="4:27" x14ac:dyDescent="0.2">
      <c r="D64" s="11"/>
      <c r="AA64" s="5"/>
    </row>
    <row r="65" spans="4:27" x14ac:dyDescent="0.2">
      <c r="D65" s="11"/>
      <c r="AA65" s="5"/>
    </row>
    <row r="66" spans="4:27" x14ac:dyDescent="0.2">
      <c r="D66" s="11"/>
      <c r="AA66" s="5"/>
    </row>
    <row r="67" spans="4:27" x14ac:dyDescent="0.2">
      <c r="D67" s="11"/>
      <c r="AA67" s="5"/>
    </row>
    <row r="68" spans="4:27" x14ac:dyDescent="0.2">
      <c r="D68" s="11"/>
      <c r="AA68" s="5"/>
    </row>
    <row r="69" spans="4:27" x14ac:dyDescent="0.2">
      <c r="D69" s="11"/>
      <c r="AA69" s="5"/>
    </row>
    <row r="70" spans="4:27" x14ac:dyDescent="0.2">
      <c r="D70" s="11"/>
      <c r="AA70" s="5"/>
    </row>
    <row r="71" spans="4:27" x14ac:dyDescent="0.2">
      <c r="D71" s="11"/>
      <c r="AA71" s="5"/>
    </row>
    <row r="72" spans="4:27" x14ac:dyDescent="0.2">
      <c r="D72" s="11"/>
      <c r="AA72" s="5"/>
    </row>
    <row r="73" spans="4:27" x14ac:dyDescent="0.2">
      <c r="D73" s="11"/>
      <c r="AA73" s="5"/>
    </row>
    <row r="74" spans="4:27" x14ac:dyDescent="0.2">
      <c r="D74" s="11"/>
      <c r="AA74" s="5"/>
    </row>
    <row r="75" spans="4:27" x14ac:dyDescent="0.2">
      <c r="D75" s="11"/>
      <c r="AA75" s="5"/>
    </row>
    <row r="76" spans="4:27" x14ac:dyDescent="0.2">
      <c r="D76" s="11"/>
      <c r="AA76" s="5"/>
    </row>
    <row r="77" spans="4:27" x14ac:dyDescent="0.2">
      <c r="D77" s="11"/>
      <c r="AA77" s="5"/>
    </row>
    <row r="78" spans="4:27" x14ac:dyDescent="0.2">
      <c r="D78" s="11"/>
      <c r="AA78" s="5"/>
    </row>
    <row r="79" spans="4:27" x14ac:dyDescent="0.2">
      <c r="D79" s="11"/>
      <c r="AA79" s="5"/>
    </row>
    <row r="80" spans="4:27" x14ac:dyDescent="0.2">
      <c r="D80" s="11"/>
      <c r="AA80" s="5"/>
    </row>
    <row r="81" spans="4:27" x14ac:dyDescent="0.2">
      <c r="D81" s="11"/>
      <c r="AA81" s="5"/>
    </row>
    <row r="82" spans="4:27" x14ac:dyDescent="0.2">
      <c r="D82" s="11"/>
      <c r="AA82" s="5"/>
    </row>
  </sheetData>
  <autoFilter ref="B7:AH47"/>
  <sortState ref="B7:AR141">
    <sortCondition ref="AH7:AH141"/>
  </sortState>
  <dataConsolidate/>
  <mergeCells count="56">
    <mergeCell ref="AC35:AE35"/>
    <mergeCell ref="T4:U4"/>
    <mergeCell ref="G4:G6"/>
    <mergeCell ref="I4:I6"/>
    <mergeCell ref="J4:J6"/>
    <mergeCell ref="K4:K6"/>
    <mergeCell ref="H4:H6"/>
    <mergeCell ref="T5:T6"/>
    <mergeCell ref="U5:U6"/>
    <mergeCell ref="R4:R6"/>
    <mergeCell ref="AC4:AE4"/>
    <mergeCell ref="T22:Z22"/>
    <mergeCell ref="C2:AH2"/>
    <mergeCell ref="L4:L6"/>
    <mergeCell ref="M4:M6"/>
    <mergeCell ref="O4:O6"/>
    <mergeCell ref="D4:D6"/>
    <mergeCell ref="C4:C6"/>
    <mergeCell ref="F4:F6"/>
    <mergeCell ref="AH4:AH6"/>
    <mergeCell ref="S4:S6"/>
    <mergeCell ref="P4:P6"/>
    <mergeCell ref="N4:N6"/>
    <mergeCell ref="Q4:Q6"/>
    <mergeCell ref="AG4:AG6"/>
    <mergeCell ref="AA4:AB4"/>
    <mergeCell ref="AF4:AF6"/>
    <mergeCell ref="A4:A6"/>
    <mergeCell ref="V4:V6"/>
    <mergeCell ref="E4:E6"/>
    <mergeCell ref="B4:B6"/>
    <mergeCell ref="Y5:Z5"/>
    <mergeCell ref="W5:X5"/>
    <mergeCell ref="W4:Z4"/>
    <mergeCell ref="B27:E27"/>
    <mergeCell ref="B12:E12"/>
    <mergeCell ref="B21:E21"/>
    <mergeCell ref="T12:AI12"/>
    <mergeCell ref="T21:AI21"/>
    <mergeCell ref="T27:AI27"/>
    <mergeCell ref="AI4:AI6"/>
    <mergeCell ref="T8:AI8"/>
    <mergeCell ref="T10:AI10"/>
    <mergeCell ref="T9:AI9"/>
    <mergeCell ref="C44:Z44"/>
    <mergeCell ref="B32:E32"/>
    <mergeCell ref="B30:E30"/>
    <mergeCell ref="C42:Z42"/>
    <mergeCell ref="B34:E34"/>
    <mergeCell ref="T30:AI30"/>
    <mergeCell ref="T32:AI32"/>
    <mergeCell ref="T34:AI34"/>
    <mergeCell ref="B8:E8"/>
    <mergeCell ref="B10:E10"/>
    <mergeCell ref="B11:E11"/>
    <mergeCell ref="T11:AI11"/>
  </mergeCells>
  <hyperlinks>
    <hyperlink ref="B47" r:id="rId1"/>
  </hyperlinks>
  <pageMargins left="0.25" right="0.25" top="0.75" bottom="0.75" header="0.3" footer="0.3"/>
  <pageSetup paperSize="9" scale="55"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91D60C38-2F4C-4B3E-A0A9-D4A307D943C1}">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DPP</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dc:title>
  <dc:subject>Informatīvā ziņojuma pielikums</dc:subject>
  <dc:creator>Salvis Skladovs</dc:creator>
  <dc:description>67095699, Salvis.Skladovs@fm.gov.lv</dc:description>
  <cp:lastModifiedBy>Ieva Ziepniece</cp:lastModifiedBy>
  <cp:lastPrinted>2017-03-29T06:09:28Z</cp:lastPrinted>
  <dcterms:created xsi:type="dcterms:W3CDTF">2013-05-20T05:28:43Z</dcterms:created>
  <dcterms:modified xsi:type="dcterms:W3CDTF">2017-04-26T12:23:03Z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