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955" activeTab="1"/>
  </bookViews>
  <sheets>
    <sheet name="2017" sheetId="1" r:id="rId1"/>
    <sheet name="2018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5" i="2" l="1"/>
  <c r="C40" i="2"/>
  <c r="C24" i="2"/>
  <c r="C15" i="2"/>
  <c r="C9" i="2"/>
  <c r="E30" i="2"/>
  <c r="E31" i="2"/>
  <c r="C46" i="2" l="1"/>
  <c r="D39" i="2"/>
  <c r="E39" i="2" s="1"/>
  <c r="D38" i="2"/>
  <c r="E38" i="2" s="1"/>
  <c r="D35" i="2"/>
  <c r="D23" i="2"/>
  <c r="E23" i="2" s="1"/>
  <c r="D22" i="2"/>
  <c r="E22" i="2" s="1"/>
  <c r="D21" i="2"/>
  <c r="E21" i="2" s="1"/>
  <c r="D19" i="2"/>
  <c r="E19" i="2" s="1"/>
  <c r="D18" i="2"/>
  <c r="D8" i="2"/>
  <c r="E8" i="2" s="1"/>
  <c r="D7" i="2"/>
  <c r="E7" i="2" s="1"/>
  <c r="D6" i="2"/>
  <c r="E6" i="2" s="1"/>
  <c r="D5" i="2"/>
  <c r="E5" i="2" s="1"/>
  <c r="D4" i="2"/>
  <c r="E4" i="2" s="1"/>
  <c r="E9" i="2" l="1"/>
  <c r="D24" i="2"/>
  <c r="E24" i="2" s="1"/>
  <c r="E18" i="2"/>
  <c r="E35" i="2"/>
  <c r="D40" i="2"/>
  <c r="D9" i="2"/>
  <c r="F42" i="1"/>
  <c r="F41" i="1"/>
  <c r="F40" i="1"/>
  <c r="F39" i="1"/>
  <c r="E40" i="2" l="1"/>
  <c r="E46" i="2" s="1"/>
  <c r="D46" i="2"/>
  <c r="F36" i="1"/>
  <c r="F34" i="1"/>
  <c r="F35" i="1"/>
  <c r="F32" i="1"/>
  <c r="F31" i="1"/>
  <c r="F27" i="1"/>
  <c r="F25" i="1" l="1"/>
  <c r="F26" i="1"/>
  <c r="F23" i="1"/>
  <c r="F22" i="1"/>
  <c r="F28" i="1" s="1"/>
  <c r="F18" i="1"/>
  <c r="F16" i="1"/>
  <c r="F17" i="1"/>
  <c r="F15" i="1"/>
  <c r="D11" i="1"/>
  <c r="J11" i="1"/>
  <c r="G7" i="1"/>
  <c r="G8" i="1"/>
  <c r="G9" i="1"/>
  <c r="G10" i="1"/>
  <c r="G6" i="1"/>
  <c r="F7" i="1"/>
  <c r="F8" i="1"/>
  <c r="F9" i="1"/>
  <c r="F10" i="1"/>
  <c r="F6" i="1"/>
  <c r="E7" i="1"/>
  <c r="E8" i="1"/>
  <c r="E9" i="1"/>
  <c r="E10" i="1"/>
  <c r="E6" i="1"/>
  <c r="C11" i="1"/>
  <c r="H6" i="1" l="1"/>
  <c r="H8" i="1"/>
  <c r="F19" i="1"/>
  <c r="H7" i="1"/>
  <c r="I6" i="1"/>
  <c r="K6" i="1" s="1"/>
  <c r="E11" i="1"/>
  <c r="G11" i="1"/>
  <c r="H9" i="1"/>
  <c r="H10" i="1"/>
  <c r="I10" i="1" s="1"/>
  <c r="K10" i="1" s="1"/>
  <c r="I8" i="1"/>
  <c r="K8" i="1" s="1"/>
  <c r="I9" i="1"/>
  <c r="F11" i="1"/>
  <c r="I7" i="1"/>
  <c r="K7" i="1" s="1"/>
  <c r="K9" i="1" l="1"/>
  <c r="H11" i="1"/>
  <c r="K11" i="1"/>
  <c r="I11" i="1"/>
</calcChain>
</file>

<file path=xl/sharedStrings.xml><?xml version="1.0" encoding="utf-8"?>
<sst xmlns="http://schemas.openxmlformats.org/spreadsheetml/2006/main" count="150" uniqueCount="85">
  <si>
    <t>Nr.p.k.</t>
  </si>
  <si>
    <t>Nosaukums</t>
  </si>
  <si>
    <t>novērt. 75%</t>
  </si>
  <si>
    <t>1.</t>
  </si>
  <si>
    <t>Personāls</t>
  </si>
  <si>
    <t>Nodaļas vadītājs</t>
  </si>
  <si>
    <t>Juridiskais padomnieks</t>
  </si>
  <si>
    <t>Vecākais jurists</t>
  </si>
  <si>
    <t>Jurists</t>
  </si>
  <si>
    <t>Kopā</t>
  </si>
  <si>
    <t>2.</t>
  </si>
  <si>
    <t>Darba vietas aprīkošana</t>
  </si>
  <si>
    <t>Portatīvais dators</t>
  </si>
  <si>
    <t>Mobilais telefons</t>
  </si>
  <si>
    <t>Datori/programmatūra</t>
  </si>
  <si>
    <t>3.</t>
  </si>
  <si>
    <t>Monitoringa vizītes</t>
  </si>
  <si>
    <t>Vienību
skaits</t>
  </si>
  <si>
    <t>Mēnešalga</t>
  </si>
  <si>
    <t>Summa</t>
  </si>
  <si>
    <t>Transporta pakalpojumi</t>
  </si>
  <si>
    <t>km</t>
  </si>
  <si>
    <t>Diktofons</t>
  </si>
  <si>
    <t>Mērvienība</t>
  </si>
  <si>
    <t>gab.</t>
  </si>
  <si>
    <t>dienas</t>
  </si>
  <si>
    <t>4.</t>
  </si>
  <si>
    <t>viesnīca 
3 reizes x 3 darb.x 2 dienas</t>
  </si>
  <si>
    <t>dienas nauda
 3 reizes x 3 darb.x 2 dienas</t>
  </si>
  <si>
    <t>stundas</t>
  </si>
  <si>
    <t>3.1.</t>
  </si>
  <si>
    <t>3.2.</t>
  </si>
  <si>
    <t>3.3.</t>
  </si>
  <si>
    <t>Ekspertu pakalpojumi
 1x mēn. vid.pa  4 stundāmx 25 EUR/st</t>
  </si>
  <si>
    <t>Apmācības</t>
  </si>
  <si>
    <t xml:space="preserve">viesnīca </t>
  </si>
  <si>
    <t>dienas nauda (Somija)
 1 reize x 2 darb.x 3 dienas</t>
  </si>
  <si>
    <t>4.1.</t>
  </si>
  <si>
    <t>4.2.</t>
  </si>
  <si>
    <t>Starptautiskas mācības 
1x gadā 2 darbin. x 3 dienas</t>
  </si>
  <si>
    <t>APT ekspertu uzaicināšana 1 x gadā, 2 dienas
 (Ženēva, Šveice)</t>
  </si>
  <si>
    <t>Darbinieku
skaits</t>
  </si>
  <si>
    <t>Atalgojums
gadā</t>
  </si>
  <si>
    <t>Vienības
 cena</t>
  </si>
  <si>
    <t>Atvaļinājuma
pabalsts 50%</t>
  </si>
  <si>
    <t>Soc.nod. 23,59%</t>
  </si>
  <si>
    <t>Vesel.apdr.</t>
  </si>
  <si>
    <t xml:space="preserve">Starpsumma
</t>
  </si>
  <si>
    <t>5=2+3+4</t>
  </si>
  <si>
    <t>8=5+6+7</t>
  </si>
  <si>
    <t>Komandējuma izdevumi Latvijā</t>
  </si>
  <si>
    <t>viesnīca (aprēķinam izmantota Somija)
1 reize x 2 darb.x 3 dienas</t>
  </si>
  <si>
    <t>aviobiļete, turp/atpakaļ</t>
  </si>
  <si>
    <t xml:space="preserve">5. </t>
  </si>
  <si>
    <t>Ziņojumu sagatavošana</t>
  </si>
  <si>
    <t>Ziņojuma apjoms vid.60 lpp</t>
  </si>
  <si>
    <t>lapas</t>
  </si>
  <si>
    <t>redaktora/ korektora pakalpojumi</t>
  </si>
  <si>
    <t>tulkošana uz angļu valodu</t>
  </si>
  <si>
    <t>5.1.</t>
  </si>
  <si>
    <t>5.2.</t>
  </si>
  <si>
    <t>Pavisam</t>
  </si>
  <si>
    <t>Tiesībsarga birojs
Aprēķins jaunai funkcijai: Nacionālais preventīvais mehānisms (NPM), EUR</t>
  </si>
  <si>
    <r>
      <t>vienas dienas brauciens reizi 1- 2 nedēļās,
 vid. 200 km turp/atpakaļ,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 xml:space="preserve">40 </t>
    </r>
    <r>
      <rPr>
        <sz val="11"/>
        <color theme="1"/>
        <rFont val="Times New Roman"/>
        <family val="1"/>
        <charset val="186"/>
      </rPr>
      <t>nedēļas (Saeimas autobāzes pakalpojums)</t>
    </r>
  </si>
  <si>
    <r>
      <rPr>
        <sz val="11"/>
        <rFont val="Times New Roman"/>
        <family val="1"/>
        <charset val="186"/>
      </rPr>
      <t>3</t>
    </r>
    <r>
      <rPr>
        <sz val="11"/>
        <color theme="1"/>
        <rFont val="Times New Roman"/>
        <family val="1"/>
        <charset val="186"/>
      </rPr>
      <t xml:space="preserve"> divu dienu braucieni gadā
 vid. 400 km turp/atpakaļ (Saeimas autobāzes pakalpojums)</t>
    </r>
  </si>
  <si>
    <t>03.02.2017.</t>
  </si>
  <si>
    <t>Tiesībsarga birojs
Aprēķins jaunai funkcijai: Nacionālais preventīvais mehānisms (NPM),pirmais gads, EUR</t>
  </si>
  <si>
    <t>Atlīdzība (ieskaitot veselības apdrošināšanu) gadā</t>
  </si>
  <si>
    <t>Ziņojuma apjoms vid.60 lpp.</t>
  </si>
  <si>
    <t>n+1 gadam</t>
  </si>
  <si>
    <t>n+2 gadam</t>
  </si>
  <si>
    <t xml:space="preserve">Datubāzes izstrāde/ uzturēšana </t>
  </si>
  <si>
    <t>Datubāzes uzturēšana  30 %
no izstrādes izmaksām</t>
  </si>
  <si>
    <t>n gadam</t>
  </si>
  <si>
    <t>APT ekspertu uzaicināšana 1 x gadā,
 2 dienas  (Ženēva, Šveice)</t>
  </si>
  <si>
    <t>4.3.</t>
  </si>
  <si>
    <t>6.</t>
  </si>
  <si>
    <t>7.</t>
  </si>
  <si>
    <r>
      <t xml:space="preserve">Attīstības izdevumi </t>
    </r>
    <r>
      <rPr>
        <sz val="11"/>
        <color theme="1"/>
        <rFont val="Times New Roman"/>
        <family val="1"/>
        <charset val="186"/>
      </rPr>
      <t>(Pētījumu veikšana, komunikācija ar medijiem, mājas lapas sadaļas izveidošana un uzturēšana, u.tml.)</t>
    </r>
    <r>
      <rPr>
        <b/>
        <sz val="11"/>
        <color theme="1"/>
        <rFont val="Times New Roman"/>
        <family val="1"/>
        <charset val="186"/>
      </rPr>
      <t xml:space="preserve"> 2 % </t>
    </r>
    <r>
      <rPr>
        <sz val="11"/>
        <color theme="1"/>
        <rFont val="Times New Roman"/>
        <family val="1"/>
        <charset val="186"/>
      </rPr>
      <t>no pirmā gada kopējiem izdevumiem</t>
    </r>
  </si>
  <si>
    <t>Dalība konferencēs/semināros/pieredzes apmaiņa
3x gadā 2 darbin. x 3 dienas</t>
  </si>
  <si>
    <r>
      <t>viesnīca (aprēķinam izmantota Austrija</t>
    </r>
    <r>
      <rPr>
        <sz val="11"/>
        <rFont val="Times New Roman"/>
        <family val="1"/>
        <charset val="186"/>
      </rPr>
      <t>)</t>
    </r>
    <r>
      <rPr>
        <sz val="11"/>
        <color theme="1"/>
        <rFont val="Times New Roman"/>
        <family val="1"/>
        <charset val="186"/>
      </rPr>
      <t xml:space="preserve">
3 reizes x 2 darb.x 3 dienas</t>
    </r>
  </si>
  <si>
    <t>dienas nauda (Austrija)
 3 reizes x 2 darb.x 3 dienas</t>
  </si>
  <si>
    <t>06.02.2017.</t>
  </si>
  <si>
    <t>Ekspertu pakalpojumi
 1x mēn. vid.pa  4 stundām x 25 EUR/h</t>
  </si>
  <si>
    <t>150 h x 30 EUR/h + PVN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</si>
</sst>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16" fontId="3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/>
    <xf numFmtId="43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5" workbookViewId="0">
      <selection activeCell="S26" sqref="S26"/>
    </sheetView>
  </sheetViews>
  <sheetFormatPr defaultRowHeight="15" x14ac:dyDescent="0.25"/>
  <cols>
    <col min="1" max="1" width="9.140625" style="1"/>
    <col min="2" max="2" width="28.7109375" style="1" customWidth="1"/>
    <col min="3" max="3" width="11.5703125" style="1" customWidth="1"/>
    <col min="4" max="4" width="9.7109375" style="1" customWidth="1"/>
    <col min="5" max="5" width="9.85546875" style="1" bestFit="1" customWidth="1"/>
    <col min="6" max="6" width="12.7109375" style="1" bestFit="1" customWidth="1"/>
    <col min="7" max="7" width="11.7109375" style="1" bestFit="1" customWidth="1"/>
    <col min="8" max="8" width="10.7109375" style="1" bestFit="1" customWidth="1"/>
    <col min="9" max="9" width="16.5703125" style="1" bestFit="1" customWidth="1"/>
    <col min="10" max="10" width="11" style="1" bestFit="1" customWidth="1"/>
    <col min="11" max="11" width="12.7109375" style="1" bestFit="1" customWidth="1"/>
    <col min="12" max="16384" width="9.140625" style="1"/>
  </cols>
  <sheetData>
    <row r="1" spans="1:11" ht="27" customHeight="1" x14ac:dyDescent="0.25">
      <c r="A1" s="39" t="s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2"/>
      <c r="B2" s="2"/>
      <c r="C2" s="2"/>
      <c r="D2" s="2"/>
    </row>
    <row r="3" spans="1:11" ht="45" x14ac:dyDescent="0.25">
      <c r="A3" s="3" t="s">
        <v>0</v>
      </c>
      <c r="B3" s="3" t="s">
        <v>1</v>
      </c>
      <c r="C3" s="4" t="s">
        <v>41</v>
      </c>
      <c r="D3" s="3" t="s">
        <v>18</v>
      </c>
      <c r="E3" s="4" t="s">
        <v>42</v>
      </c>
      <c r="F3" s="5" t="s">
        <v>44</v>
      </c>
      <c r="G3" s="3" t="s">
        <v>2</v>
      </c>
      <c r="H3" s="5" t="s">
        <v>47</v>
      </c>
      <c r="I3" s="3" t="s">
        <v>45</v>
      </c>
      <c r="J3" s="3" t="s">
        <v>46</v>
      </c>
      <c r="K3" s="6" t="s">
        <v>9</v>
      </c>
    </row>
    <row r="4" spans="1:11" x14ac:dyDescent="0.25">
      <c r="A4" s="3"/>
      <c r="B4" s="3"/>
      <c r="C4" s="4"/>
      <c r="D4" s="6">
        <v>1</v>
      </c>
      <c r="E4" s="4">
        <v>2</v>
      </c>
      <c r="F4" s="6">
        <v>3</v>
      </c>
      <c r="G4" s="6">
        <v>4</v>
      </c>
      <c r="H4" s="6" t="s">
        <v>48</v>
      </c>
      <c r="I4" s="6">
        <v>6</v>
      </c>
      <c r="J4" s="6">
        <v>7</v>
      </c>
      <c r="K4" s="6" t="s">
        <v>49</v>
      </c>
    </row>
    <row r="5" spans="1:11" x14ac:dyDescent="0.25">
      <c r="A5" s="7" t="s">
        <v>3</v>
      </c>
      <c r="B5" s="8" t="s">
        <v>4</v>
      </c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 t="s">
        <v>5</v>
      </c>
      <c r="C6" s="6">
        <v>1</v>
      </c>
      <c r="D6" s="6">
        <v>1980</v>
      </c>
      <c r="E6" s="6">
        <f>SUM(D6*12)</f>
        <v>23760</v>
      </c>
      <c r="F6" s="6">
        <f>SUM(D6*50/100)</f>
        <v>990</v>
      </c>
      <c r="G6" s="6">
        <f>SUM(D6*75/100)</f>
        <v>1485</v>
      </c>
      <c r="H6" s="6">
        <f>SUM(E6+F6+G6)</f>
        <v>26235</v>
      </c>
      <c r="I6" s="9">
        <f>SUM(H6*23.59/100)</f>
        <v>6188.8365000000003</v>
      </c>
      <c r="J6" s="6">
        <v>213.4</v>
      </c>
      <c r="K6" s="9">
        <f>SUM(H6+I6+J6)</f>
        <v>32637.236500000003</v>
      </c>
    </row>
    <row r="7" spans="1:11" x14ac:dyDescent="0.25">
      <c r="A7" s="3"/>
      <c r="B7" s="3" t="s">
        <v>6</v>
      </c>
      <c r="C7" s="6">
        <v>1</v>
      </c>
      <c r="D7" s="6">
        <v>1620</v>
      </c>
      <c r="E7" s="6">
        <f t="shared" ref="E7:E10" si="0">SUM(D7*12)</f>
        <v>19440</v>
      </c>
      <c r="F7" s="6">
        <f t="shared" ref="F7:F10" si="1">SUM(D7*50/100)</f>
        <v>810</v>
      </c>
      <c r="G7" s="6">
        <f t="shared" ref="G7:G10" si="2">SUM(D7*75/100)</f>
        <v>1215</v>
      </c>
      <c r="H7" s="6">
        <f t="shared" ref="H7:H10" si="3">SUM(E7+F7+G7)</f>
        <v>21465</v>
      </c>
      <c r="I7" s="9">
        <f t="shared" ref="I7:I10" si="4">SUM(H7*23.59/100)</f>
        <v>5063.5934999999999</v>
      </c>
      <c r="J7" s="6">
        <v>213.4</v>
      </c>
      <c r="K7" s="9">
        <f t="shared" ref="K7:K10" si="5">SUM(H7+I7+J7)</f>
        <v>26741.9935</v>
      </c>
    </row>
    <row r="8" spans="1:11" x14ac:dyDescent="0.25">
      <c r="A8" s="3"/>
      <c r="B8" s="3" t="s">
        <v>7</v>
      </c>
      <c r="C8" s="6">
        <v>1</v>
      </c>
      <c r="D8" s="6">
        <v>1530</v>
      </c>
      <c r="E8" s="6">
        <f t="shared" si="0"/>
        <v>18360</v>
      </c>
      <c r="F8" s="6">
        <f t="shared" si="1"/>
        <v>765</v>
      </c>
      <c r="G8" s="6">
        <f t="shared" si="2"/>
        <v>1147.5</v>
      </c>
      <c r="H8" s="6">
        <f t="shared" si="3"/>
        <v>20272.5</v>
      </c>
      <c r="I8" s="9">
        <f t="shared" si="4"/>
        <v>4782.2827500000003</v>
      </c>
      <c r="J8" s="6">
        <v>213.4</v>
      </c>
      <c r="K8" s="9">
        <f t="shared" si="5"/>
        <v>25268.18275</v>
      </c>
    </row>
    <row r="9" spans="1:11" x14ac:dyDescent="0.25">
      <c r="A9" s="3"/>
      <c r="B9" s="3" t="s">
        <v>8</v>
      </c>
      <c r="C9" s="6">
        <v>1</v>
      </c>
      <c r="D9" s="6">
        <v>1440</v>
      </c>
      <c r="E9" s="6">
        <f t="shared" si="0"/>
        <v>17280</v>
      </c>
      <c r="F9" s="6">
        <f t="shared" si="1"/>
        <v>720</v>
      </c>
      <c r="G9" s="6">
        <f t="shared" si="2"/>
        <v>1080</v>
      </c>
      <c r="H9" s="6">
        <f t="shared" si="3"/>
        <v>19080</v>
      </c>
      <c r="I9" s="9">
        <f t="shared" si="4"/>
        <v>4500.9719999999998</v>
      </c>
      <c r="J9" s="6">
        <v>213.4</v>
      </c>
      <c r="K9" s="9">
        <f t="shared" si="5"/>
        <v>23794.372000000003</v>
      </c>
    </row>
    <row r="10" spans="1:11" x14ac:dyDescent="0.25">
      <c r="A10" s="3"/>
      <c r="B10" s="3" t="s">
        <v>8</v>
      </c>
      <c r="C10" s="6">
        <v>1</v>
      </c>
      <c r="D10" s="6">
        <v>1280</v>
      </c>
      <c r="E10" s="6">
        <f t="shared" si="0"/>
        <v>15360</v>
      </c>
      <c r="F10" s="6">
        <f t="shared" si="1"/>
        <v>640</v>
      </c>
      <c r="G10" s="6">
        <f t="shared" si="2"/>
        <v>960</v>
      </c>
      <c r="H10" s="6">
        <f t="shared" si="3"/>
        <v>16960</v>
      </c>
      <c r="I10" s="9">
        <f t="shared" si="4"/>
        <v>4000.864</v>
      </c>
      <c r="J10" s="6">
        <v>213.4</v>
      </c>
      <c r="K10" s="9">
        <f t="shared" si="5"/>
        <v>21174.264000000003</v>
      </c>
    </row>
    <row r="11" spans="1:11" x14ac:dyDescent="0.25">
      <c r="A11" s="3"/>
      <c r="B11" s="10" t="s">
        <v>9</v>
      </c>
      <c r="C11" s="11">
        <f>SUM(C6:C10)</f>
        <v>5</v>
      </c>
      <c r="D11" s="11">
        <f t="shared" ref="D11:K11" si="6">SUM(D6:D10)</f>
        <v>7850</v>
      </c>
      <c r="E11" s="11">
        <f t="shared" si="6"/>
        <v>94200</v>
      </c>
      <c r="F11" s="11">
        <f t="shared" si="6"/>
        <v>3925</v>
      </c>
      <c r="G11" s="11">
        <f t="shared" si="6"/>
        <v>5887.5</v>
      </c>
      <c r="H11" s="11">
        <f t="shared" si="6"/>
        <v>104012.5</v>
      </c>
      <c r="I11" s="12">
        <f t="shared" si="6"/>
        <v>24536.548750000002</v>
      </c>
      <c r="J11" s="11">
        <f t="shared" si="6"/>
        <v>1067</v>
      </c>
      <c r="K11" s="13">
        <f t="shared" si="6"/>
        <v>129616.04875000002</v>
      </c>
    </row>
    <row r="12" spans="1:11" x14ac:dyDescent="0.25">
      <c r="A12" s="14"/>
      <c r="B12" s="14"/>
      <c r="C12" s="15"/>
      <c r="D12" s="15"/>
      <c r="E12" s="15"/>
      <c r="F12" s="15"/>
      <c r="G12" s="15"/>
      <c r="H12" s="15"/>
      <c r="I12" s="16"/>
      <c r="J12" s="15"/>
      <c r="K12" s="17"/>
    </row>
    <row r="13" spans="1:11" ht="30" x14ac:dyDescent="0.25">
      <c r="A13" s="3"/>
      <c r="B13" s="3"/>
      <c r="C13" s="3" t="s">
        <v>23</v>
      </c>
      <c r="D13" s="4" t="s">
        <v>17</v>
      </c>
      <c r="E13" s="4" t="s">
        <v>43</v>
      </c>
      <c r="F13" s="6" t="s">
        <v>19</v>
      </c>
      <c r="G13" s="18"/>
      <c r="H13" s="18"/>
      <c r="I13" s="19"/>
      <c r="J13" s="18"/>
      <c r="K13" s="20"/>
    </row>
    <row r="14" spans="1:11" x14ac:dyDescent="0.25">
      <c r="A14" s="7" t="s">
        <v>10</v>
      </c>
      <c r="B14" s="7" t="s">
        <v>11</v>
      </c>
      <c r="C14" s="3"/>
      <c r="D14" s="3"/>
      <c r="E14" s="7"/>
      <c r="F14" s="3"/>
    </row>
    <row r="15" spans="1:11" x14ac:dyDescent="0.25">
      <c r="A15" s="21"/>
      <c r="B15" s="3" t="s">
        <v>14</v>
      </c>
      <c r="C15" s="6" t="s">
        <v>24</v>
      </c>
      <c r="D15" s="6">
        <v>4</v>
      </c>
      <c r="E15" s="6">
        <v>1040</v>
      </c>
      <c r="F15" s="6">
        <f>SUM(D15*E15)</f>
        <v>4160</v>
      </c>
      <c r="G15" s="22"/>
      <c r="H15" s="22"/>
      <c r="I15" s="22"/>
      <c r="J15" s="22"/>
      <c r="K15" s="22"/>
    </row>
    <row r="16" spans="1:11" x14ac:dyDescent="0.25">
      <c r="A16" s="3"/>
      <c r="B16" s="3" t="s">
        <v>12</v>
      </c>
      <c r="C16" s="6" t="s">
        <v>24</v>
      </c>
      <c r="D16" s="6">
        <v>1</v>
      </c>
      <c r="E16" s="6">
        <v>530</v>
      </c>
      <c r="F16" s="6">
        <f>SUM(D16*E16)</f>
        <v>530</v>
      </c>
      <c r="G16" s="22"/>
      <c r="H16" s="22"/>
      <c r="I16" s="22"/>
      <c r="J16" s="22"/>
      <c r="K16" s="22"/>
    </row>
    <row r="17" spans="1:11" x14ac:dyDescent="0.25">
      <c r="A17" s="3"/>
      <c r="B17" s="3" t="s">
        <v>13</v>
      </c>
      <c r="C17" s="6" t="s">
        <v>24</v>
      </c>
      <c r="D17" s="6">
        <v>1</v>
      </c>
      <c r="E17" s="6">
        <v>130</v>
      </c>
      <c r="F17" s="6">
        <f>SUM(D17*E17)</f>
        <v>130</v>
      </c>
      <c r="G17" s="22"/>
      <c r="H17" s="22"/>
      <c r="I17" s="22"/>
      <c r="J17" s="22"/>
      <c r="K17" s="22"/>
    </row>
    <row r="18" spans="1:11" x14ac:dyDescent="0.25">
      <c r="A18" s="3"/>
      <c r="B18" s="3" t="s">
        <v>22</v>
      </c>
      <c r="C18" s="6" t="s">
        <v>24</v>
      </c>
      <c r="D18" s="6">
        <v>1</v>
      </c>
      <c r="E18" s="6">
        <v>88</v>
      </c>
      <c r="F18" s="6">
        <f>SUM(D18*E18)</f>
        <v>88</v>
      </c>
      <c r="G18" s="22"/>
      <c r="H18" s="22"/>
      <c r="I18" s="22"/>
      <c r="J18" s="22"/>
      <c r="K18" s="22"/>
    </row>
    <row r="19" spans="1:11" x14ac:dyDescent="0.25">
      <c r="A19" s="3"/>
      <c r="B19" s="10" t="s">
        <v>9</v>
      </c>
      <c r="C19" s="6"/>
      <c r="D19" s="6"/>
      <c r="E19" s="6"/>
      <c r="F19" s="11">
        <f>SUM(F15:F18)</f>
        <v>4908</v>
      </c>
      <c r="G19" s="22"/>
      <c r="H19" s="22"/>
      <c r="I19" s="22"/>
      <c r="J19" s="22"/>
      <c r="K19" s="18"/>
    </row>
    <row r="20" spans="1:11" x14ac:dyDescent="0.25">
      <c r="A20" s="7" t="s">
        <v>15</v>
      </c>
      <c r="B20" s="7" t="s">
        <v>16</v>
      </c>
      <c r="C20" s="6"/>
      <c r="D20" s="3"/>
      <c r="E20" s="3"/>
      <c r="F20" s="3"/>
    </row>
    <row r="21" spans="1:11" x14ac:dyDescent="0.25">
      <c r="A21" s="3" t="s">
        <v>30</v>
      </c>
      <c r="B21" s="3" t="s">
        <v>20</v>
      </c>
      <c r="C21" s="6"/>
      <c r="D21" s="3"/>
      <c r="E21" s="3"/>
      <c r="F21" s="3"/>
    </row>
    <row r="22" spans="1:11" ht="81.75" customHeight="1" x14ac:dyDescent="0.25">
      <c r="A22" s="3"/>
      <c r="B22" s="5" t="s">
        <v>63</v>
      </c>
      <c r="C22" s="6" t="s">
        <v>21</v>
      </c>
      <c r="D22" s="6">
        <v>8000</v>
      </c>
      <c r="E22" s="6">
        <v>0.61</v>
      </c>
      <c r="F22" s="6">
        <f>SUM(D22*E22)</f>
        <v>4880</v>
      </c>
    </row>
    <row r="23" spans="1:11" ht="60" x14ac:dyDescent="0.25">
      <c r="A23" s="3"/>
      <c r="B23" s="5" t="s">
        <v>64</v>
      </c>
      <c r="C23" s="6" t="s">
        <v>21</v>
      </c>
      <c r="D23" s="6">
        <v>1200</v>
      </c>
      <c r="E23" s="6">
        <v>0.61</v>
      </c>
      <c r="F23" s="6">
        <f>SUM(D23*E23)</f>
        <v>732</v>
      </c>
    </row>
    <row r="24" spans="1:11" x14ac:dyDescent="0.25">
      <c r="A24" s="3" t="s">
        <v>31</v>
      </c>
      <c r="B24" s="3" t="s">
        <v>50</v>
      </c>
      <c r="C24" s="6"/>
      <c r="D24" s="6"/>
      <c r="E24" s="6"/>
      <c r="F24" s="6"/>
    </row>
    <row r="25" spans="1:11" ht="30" x14ac:dyDescent="0.25">
      <c r="A25" s="3"/>
      <c r="B25" s="5" t="s">
        <v>27</v>
      </c>
      <c r="C25" s="6" t="s">
        <v>25</v>
      </c>
      <c r="D25" s="6">
        <v>18</v>
      </c>
      <c r="E25" s="6">
        <v>43</v>
      </c>
      <c r="F25" s="6">
        <f t="shared" ref="F25:F27" si="7">SUM(D25*E25)</f>
        <v>774</v>
      </c>
    </row>
    <row r="26" spans="1:11" ht="30" x14ac:dyDescent="0.25">
      <c r="A26" s="3"/>
      <c r="B26" s="5" t="s">
        <v>28</v>
      </c>
      <c r="C26" s="6" t="s">
        <v>25</v>
      </c>
      <c r="D26" s="6">
        <v>18</v>
      </c>
      <c r="E26" s="6">
        <v>6</v>
      </c>
      <c r="F26" s="6">
        <f t="shared" si="7"/>
        <v>108</v>
      </c>
    </row>
    <row r="27" spans="1:11" ht="45" x14ac:dyDescent="0.25">
      <c r="A27" s="3" t="s">
        <v>32</v>
      </c>
      <c r="B27" s="5" t="s">
        <v>33</v>
      </c>
      <c r="C27" s="6" t="s">
        <v>29</v>
      </c>
      <c r="D27" s="6">
        <v>48</v>
      </c>
      <c r="E27" s="6">
        <v>25</v>
      </c>
      <c r="F27" s="6">
        <f t="shared" si="7"/>
        <v>1200</v>
      </c>
    </row>
    <row r="28" spans="1:11" x14ac:dyDescent="0.25">
      <c r="A28" s="3"/>
      <c r="B28" s="10" t="s">
        <v>9</v>
      </c>
      <c r="C28" s="3"/>
      <c r="D28" s="3"/>
      <c r="E28" s="3"/>
      <c r="F28" s="11">
        <f>SUM(F22:F27)</f>
        <v>7694</v>
      </c>
    </row>
    <row r="29" spans="1:11" x14ac:dyDescent="0.25">
      <c r="A29" s="7" t="s">
        <v>26</v>
      </c>
      <c r="B29" s="7" t="s">
        <v>34</v>
      </c>
      <c r="C29" s="3"/>
      <c r="D29" s="3"/>
      <c r="E29" s="3"/>
      <c r="F29" s="3"/>
    </row>
    <row r="30" spans="1:11" ht="30" x14ac:dyDescent="0.25">
      <c r="A30" s="3" t="s">
        <v>37</v>
      </c>
      <c r="B30" s="5" t="s">
        <v>39</v>
      </c>
      <c r="C30" s="3"/>
      <c r="D30" s="3"/>
      <c r="E30" s="3"/>
      <c r="F30" s="3"/>
    </row>
    <row r="31" spans="1:11" ht="53.25" customHeight="1" x14ac:dyDescent="0.25">
      <c r="A31" s="3"/>
      <c r="B31" s="5" t="s">
        <v>51</v>
      </c>
      <c r="C31" s="6" t="s">
        <v>25</v>
      </c>
      <c r="D31" s="6">
        <v>6</v>
      </c>
      <c r="E31" s="6">
        <v>180</v>
      </c>
      <c r="F31" s="6">
        <f>SUM(D31*E31)</f>
        <v>1080</v>
      </c>
    </row>
    <row r="32" spans="1:11" ht="30" x14ac:dyDescent="0.25">
      <c r="A32" s="3"/>
      <c r="B32" s="5" t="s">
        <v>36</v>
      </c>
      <c r="C32" s="6" t="s">
        <v>25</v>
      </c>
      <c r="D32" s="6">
        <v>6</v>
      </c>
      <c r="E32" s="6">
        <v>46</v>
      </c>
      <c r="F32" s="6">
        <f>SUM(D32*E32)</f>
        <v>276</v>
      </c>
    </row>
    <row r="33" spans="1:6" ht="45" x14ac:dyDescent="0.25">
      <c r="A33" s="3" t="s">
        <v>38</v>
      </c>
      <c r="B33" s="5" t="s">
        <v>40</v>
      </c>
      <c r="C33" s="3"/>
      <c r="D33" s="3"/>
      <c r="E33" s="3"/>
      <c r="F33" s="6"/>
    </row>
    <row r="34" spans="1:6" x14ac:dyDescent="0.25">
      <c r="A34" s="3"/>
      <c r="B34" s="3" t="s">
        <v>35</v>
      </c>
      <c r="C34" s="6" t="s">
        <v>25</v>
      </c>
      <c r="D34" s="3">
        <v>2</v>
      </c>
      <c r="E34" s="3">
        <v>100</v>
      </c>
      <c r="F34" s="6">
        <f t="shared" ref="F34:F35" si="8">SUM(D34*E34)</f>
        <v>200</v>
      </c>
    </row>
    <row r="35" spans="1:6" x14ac:dyDescent="0.25">
      <c r="A35" s="3"/>
      <c r="B35" s="3" t="s">
        <v>52</v>
      </c>
      <c r="C35" s="6" t="s">
        <v>24</v>
      </c>
      <c r="D35" s="3">
        <v>1</v>
      </c>
      <c r="E35" s="3">
        <v>340</v>
      </c>
      <c r="F35" s="6">
        <f t="shared" si="8"/>
        <v>340</v>
      </c>
    </row>
    <row r="36" spans="1:6" x14ac:dyDescent="0.25">
      <c r="A36" s="3"/>
      <c r="B36" s="10" t="s">
        <v>9</v>
      </c>
      <c r="C36" s="3"/>
      <c r="D36" s="3"/>
      <c r="E36" s="3"/>
      <c r="F36" s="11">
        <f>SUM(F31:F35)</f>
        <v>1896</v>
      </c>
    </row>
    <row r="37" spans="1:6" x14ac:dyDescent="0.25">
      <c r="A37" s="7" t="s">
        <v>53</v>
      </c>
      <c r="B37" s="7" t="s">
        <v>54</v>
      </c>
      <c r="C37" s="3"/>
      <c r="D37" s="3"/>
      <c r="E37" s="3"/>
      <c r="F37" s="11"/>
    </row>
    <row r="38" spans="1:6" x14ac:dyDescent="0.25">
      <c r="A38" s="3"/>
      <c r="B38" s="3" t="s">
        <v>55</v>
      </c>
      <c r="C38" s="3"/>
      <c r="D38" s="3"/>
      <c r="E38" s="3"/>
      <c r="F38" s="11"/>
    </row>
    <row r="39" spans="1:6" ht="27.75" customHeight="1" x14ac:dyDescent="0.25">
      <c r="A39" s="3" t="s">
        <v>59</v>
      </c>
      <c r="B39" s="5" t="s">
        <v>57</v>
      </c>
      <c r="C39" s="3" t="s">
        <v>56</v>
      </c>
      <c r="D39" s="3">
        <v>60</v>
      </c>
      <c r="E39" s="3">
        <v>6</v>
      </c>
      <c r="F39" s="6">
        <f>SUM(D39*E39)</f>
        <v>360</v>
      </c>
    </row>
    <row r="40" spans="1:6" x14ac:dyDescent="0.25">
      <c r="A40" s="3" t="s">
        <v>60</v>
      </c>
      <c r="B40" s="3" t="s">
        <v>58</v>
      </c>
      <c r="C40" s="3" t="s">
        <v>56</v>
      </c>
      <c r="D40" s="3">
        <v>60</v>
      </c>
      <c r="E40" s="3">
        <v>11.25</v>
      </c>
      <c r="F40" s="6">
        <f>SUM(D40*E40)</f>
        <v>675</v>
      </c>
    </row>
    <row r="41" spans="1:6" x14ac:dyDescent="0.25">
      <c r="A41" s="3"/>
      <c r="B41" s="23" t="s">
        <v>9</v>
      </c>
      <c r="C41" s="3"/>
      <c r="D41" s="3"/>
      <c r="E41" s="3"/>
      <c r="F41" s="24">
        <f>SUM(F39:F40)</f>
        <v>1035</v>
      </c>
    </row>
    <row r="42" spans="1:6" x14ac:dyDescent="0.25">
      <c r="E42" s="25" t="s">
        <v>61</v>
      </c>
      <c r="F42" s="26">
        <f>SUM(F41+F36+F28+F19+K11)</f>
        <v>145149.04875000002</v>
      </c>
    </row>
    <row r="43" spans="1:6" x14ac:dyDescent="0.25">
      <c r="A43" s="1" t="s">
        <v>65</v>
      </c>
    </row>
  </sheetData>
  <mergeCells count="1">
    <mergeCell ref="A1:K1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I32" sqref="I32"/>
    </sheetView>
  </sheetViews>
  <sheetFormatPr defaultRowHeight="15" x14ac:dyDescent="0.25"/>
  <cols>
    <col min="1" max="1" width="9.140625" style="1"/>
    <col min="2" max="2" width="35.42578125" style="1" customWidth="1"/>
    <col min="3" max="3" width="24.7109375" style="1" customWidth="1"/>
    <col min="4" max="4" width="21.85546875" style="1" customWidth="1"/>
    <col min="5" max="5" width="22.28515625" style="1" customWidth="1"/>
    <col min="6" max="16384" width="9.140625" style="1"/>
  </cols>
  <sheetData>
    <row r="1" spans="1:5" ht="35.25" customHeight="1" x14ac:dyDescent="0.25">
      <c r="A1" s="39" t="s">
        <v>62</v>
      </c>
      <c r="B1" s="39"/>
      <c r="C1" s="39"/>
      <c r="D1" s="39"/>
    </row>
    <row r="2" spans="1:5" x14ac:dyDescent="0.25">
      <c r="A2" s="3" t="s">
        <v>0</v>
      </c>
      <c r="B2" s="6" t="s">
        <v>1</v>
      </c>
      <c r="C2" s="6" t="s">
        <v>73</v>
      </c>
      <c r="D2" s="6" t="s">
        <v>69</v>
      </c>
      <c r="E2" s="6" t="s">
        <v>70</v>
      </c>
    </row>
    <row r="3" spans="1:5" ht="45" x14ac:dyDescent="0.25">
      <c r="A3" s="7" t="s">
        <v>3</v>
      </c>
      <c r="B3" s="8" t="s">
        <v>4</v>
      </c>
      <c r="C3" s="33" t="s">
        <v>67</v>
      </c>
      <c r="D3" s="33" t="s">
        <v>67</v>
      </c>
      <c r="E3" s="33" t="s">
        <v>67</v>
      </c>
    </row>
    <row r="4" spans="1:5" x14ac:dyDescent="0.25">
      <c r="A4" s="3"/>
      <c r="B4" s="3" t="s">
        <v>5</v>
      </c>
      <c r="C4" s="9">
        <v>32637.236500000003</v>
      </c>
      <c r="D4" s="9">
        <f>'2017'!K6</f>
        <v>32637.236500000003</v>
      </c>
      <c r="E4" s="9">
        <f>D4</f>
        <v>32637.236500000003</v>
      </c>
    </row>
    <row r="5" spans="1:5" x14ac:dyDescent="0.25">
      <c r="A5" s="3"/>
      <c r="B5" s="3" t="s">
        <v>6</v>
      </c>
      <c r="C5" s="9">
        <v>26741.9935</v>
      </c>
      <c r="D5" s="9">
        <f>'2017'!K7</f>
        <v>26741.9935</v>
      </c>
      <c r="E5" s="9">
        <f t="shared" ref="E5:E8" si="0">D5</f>
        <v>26741.9935</v>
      </c>
    </row>
    <row r="6" spans="1:5" x14ac:dyDescent="0.25">
      <c r="A6" s="3"/>
      <c r="B6" s="3" t="s">
        <v>7</v>
      </c>
      <c r="C6" s="9">
        <v>25268.18275</v>
      </c>
      <c r="D6" s="9">
        <f>'2017'!K8</f>
        <v>25268.18275</v>
      </c>
      <c r="E6" s="9">
        <f t="shared" si="0"/>
        <v>25268.18275</v>
      </c>
    </row>
    <row r="7" spans="1:5" x14ac:dyDescent="0.25">
      <c r="A7" s="3"/>
      <c r="B7" s="3" t="s">
        <v>8</v>
      </c>
      <c r="C7" s="9">
        <v>23794.372000000003</v>
      </c>
      <c r="D7" s="9">
        <f>'2017'!K9</f>
        <v>23794.372000000003</v>
      </c>
      <c r="E7" s="9">
        <f t="shared" si="0"/>
        <v>23794.372000000003</v>
      </c>
    </row>
    <row r="8" spans="1:5" x14ac:dyDescent="0.25">
      <c r="A8" s="3"/>
      <c r="B8" s="3" t="s">
        <v>8</v>
      </c>
      <c r="C8" s="9">
        <v>21174.264000000003</v>
      </c>
      <c r="D8" s="9">
        <f>'2017'!K10</f>
        <v>21174.264000000003</v>
      </c>
      <c r="E8" s="9">
        <f t="shared" si="0"/>
        <v>21174.264000000003</v>
      </c>
    </row>
    <row r="9" spans="1:5" x14ac:dyDescent="0.25">
      <c r="A9" s="3"/>
      <c r="B9" s="10" t="s">
        <v>9</v>
      </c>
      <c r="C9" s="12">
        <f>SUM(C4:C8)</f>
        <v>129616.04875000002</v>
      </c>
      <c r="D9" s="12">
        <f t="shared" ref="D9:E9" si="1">SUM(D4:D8)</f>
        <v>129616.04875000002</v>
      </c>
      <c r="E9" s="12">
        <f t="shared" si="1"/>
        <v>129616.04875000002</v>
      </c>
    </row>
    <row r="10" spans="1:5" x14ac:dyDescent="0.25">
      <c r="A10" s="7" t="s">
        <v>10</v>
      </c>
      <c r="B10" s="7" t="s">
        <v>11</v>
      </c>
      <c r="C10" s="12"/>
      <c r="D10" s="12"/>
      <c r="E10" s="12"/>
    </row>
    <row r="11" spans="1:5" x14ac:dyDescent="0.25">
      <c r="A11" s="21"/>
      <c r="B11" s="3" t="s">
        <v>14</v>
      </c>
      <c r="C11" s="34">
        <v>4160</v>
      </c>
      <c r="D11" s="12"/>
      <c r="E11" s="12"/>
    </row>
    <row r="12" spans="1:5" x14ac:dyDescent="0.25">
      <c r="A12" s="3"/>
      <c r="B12" s="3" t="s">
        <v>12</v>
      </c>
      <c r="C12" s="34">
        <v>530</v>
      </c>
      <c r="D12" s="12"/>
      <c r="E12" s="12"/>
    </row>
    <row r="13" spans="1:5" x14ac:dyDescent="0.25">
      <c r="A13" s="3"/>
      <c r="B13" s="3" t="s">
        <v>13</v>
      </c>
      <c r="C13" s="34">
        <v>130</v>
      </c>
      <c r="D13" s="12"/>
      <c r="E13" s="12"/>
    </row>
    <row r="14" spans="1:5" x14ac:dyDescent="0.25">
      <c r="A14" s="3"/>
      <c r="B14" s="3" t="s">
        <v>22</v>
      </c>
      <c r="C14" s="34">
        <v>88</v>
      </c>
      <c r="D14" s="12"/>
      <c r="E14" s="12"/>
    </row>
    <row r="15" spans="1:5" x14ac:dyDescent="0.25">
      <c r="A15" s="3"/>
      <c r="B15" s="10" t="s">
        <v>9</v>
      </c>
      <c r="C15" s="35">
        <f>SUM(C11:C14)</f>
        <v>4908</v>
      </c>
      <c r="D15" s="35">
        <v>0</v>
      </c>
      <c r="E15" s="35">
        <v>0</v>
      </c>
    </row>
    <row r="16" spans="1:5" x14ac:dyDescent="0.25">
      <c r="A16" s="7" t="s">
        <v>15</v>
      </c>
      <c r="B16" s="7" t="s">
        <v>16</v>
      </c>
      <c r="C16" s="7"/>
      <c r="D16" s="3"/>
      <c r="E16" s="3"/>
    </row>
    <row r="17" spans="1:5" x14ac:dyDescent="0.25">
      <c r="A17" s="3" t="s">
        <v>30</v>
      </c>
      <c r="B17" s="3" t="s">
        <v>20</v>
      </c>
      <c r="C17" s="3"/>
      <c r="D17" s="3"/>
      <c r="E17" s="3"/>
    </row>
    <row r="18" spans="1:5" ht="69.75" customHeight="1" x14ac:dyDescent="0.25">
      <c r="A18" s="3"/>
      <c r="B18" s="5" t="s">
        <v>63</v>
      </c>
      <c r="C18" s="4">
        <v>4880</v>
      </c>
      <c r="D18" s="6">
        <f>'2017'!F22</f>
        <v>4880</v>
      </c>
      <c r="E18" s="6">
        <f>D18</f>
        <v>4880</v>
      </c>
    </row>
    <row r="19" spans="1:5" ht="57" customHeight="1" x14ac:dyDescent="0.25">
      <c r="A19" s="3"/>
      <c r="B19" s="5" t="s">
        <v>64</v>
      </c>
      <c r="C19" s="4">
        <v>732</v>
      </c>
      <c r="D19" s="6">
        <f>'2017'!F23</f>
        <v>732</v>
      </c>
      <c r="E19" s="6">
        <f t="shared" ref="E19:E40" si="2">D19</f>
        <v>732</v>
      </c>
    </row>
    <row r="20" spans="1:5" x14ac:dyDescent="0.25">
      <c r="A20" s="3" t="s">
        <v>31</v>
      </c>
      <c r="B20" s="3" t="s">
        <v>50</v>
      </c>
      <c r="C20" s="6"/>
      <c r="D20" s="6"/>
      <c r="E20" s="6"/>
    </row>
    <row r="21" spans="1:5" ht="30" x14ac:dyDescent="0.25">
      <c r="A21" s="3"/>
      <c r="B21" s="5" t="s">
        <v>27</v>
      </c>
      <c r="C21" s="4">
        <v>774</v>
      </c>
      <c r="D21" s="6">
        <f>'2017'!F25</f>
        <v>774</v>
      </c>
      <c r="E21" s="6">
        <f t="shared" si="2"/>
        <v>774</v>
      </c>
    </row>
    <row r="22" spans="1:5" ht="30" x14ac:dyDescent="0.25">
      <c r="A22" s="3"/>
      <c r="B22" s="5" t="s">
        <v>28</v>
      </c>
      <c r="C22" s="4">
        <v>108</v>
      </c>
      <c r="D22" s="6">
        <f>'2017'!F26</f>
        <v>108</v>
      </c>
      <c r="E22" s="6">
        <f t="shared" si="2"/>
        <v>108</v>
      </c>
    </row>
    <row r="23" spans="1:5" ht="30" x14ac:dyDescent="0.25">
      <c r="A23" s="3" t="s">
        <v>32</v>
      </c>
      <c r="B23" s="5" t="s">
        <v>83</v>
      </c>
      <c r="C23" s="4">
        <v>1200</v>
      </c>
      <c r="D23" s="6">
        <f>'2017'!F27</f>
        <v>1200</v>
      </c>
      <c r="E23" s="6">
        <f t="shared" si="2"/>
        <v>1200</v>
      </c>
    </row>
    <row r="24" spans="1:5" x14ac:dyDescent="0.25">
      <c r="A24" s="3"/>
      <c r="B24" s="10" t="s">
        <v>9</v>
      </c>
      <c r="C24" s="11">
        <f>SUM(C18:C23)</f>
        <v>7694</v>
      </c>
      <c r="D24" s="11">
        <f>SUM(D18:D23)</f>
        <v>7694</v>
      </c>
      <c r="E24" s="11">
        <f t="shared" si="2"/>
        <v>7694</v>
      </c>
    </row>
    <row r="25" spans="1:5" x14ac:dyDescent="0.25">
      <c r="A25" s="7" t="s">
        <v>26</v>
      </c>
      <c r="B25" s="7" t="s">
        <v>34</v>
      </c>
      <c r="C25" s="7"/>
      <c r="D25" s="3"/>
      <c r="E25" s="6"/>
    </row>
    <row r="26" spans="1:5" ht="30" x14ac:dyDescent="0.25">
      <c r="A26" s="3" t="s">
        <v>37</v>
      </c>
      <c r="B26" s="5" t="s">
        <v>39</v>
      </c>
      <c r="C26" s="6"/>
      <c r="D26" s="3"/>
      <c r="E26" s="6"/>
    </row>
    <row r="27" spans="1:5" ht="30" x14ac:dyDescent="0.25">
      <c r="A27" s="7"/>
      <c r="B27" s="5" t="s">
        <v>51</v>
      </c>
      <c r="C27" s="6">
        <v>1080</v>
      </c>
      <c r="D27" s="6">
        <v>0</v>
      </c>
      <c r="E27" s="6">
        <v>0</v>
      </c>
    </row>
    <row r="28" spans="1:5" ht="30" x14ac:dyDescent="0.25">
      <c r="A28" s="7"/>
      <c r="B28" s="5" t="s">
        <v>36</v>
      </c>
      <c r="C28" s="6">
        <v>276</v>
      </c>
      <c r="D28" s="6">
        <v>0</v>
      </c>
      <c r="E28" s="6">
        <v>0</v>
      </c>
    </row>
    <row r="29" spans="1:5" ht="30" x14ac:dyDescent="0.25">
      <c r="A29" s="3" t="s">
        <v>38</v>
      </c>
      <c r="B29" s="5" t="s">
        <v>74</v>
      </c>
      <c r="C29" s="4"/>
      <c r="D29" s="3"/>
      <c r="E29" s="6"/>
    </row>
    <row r="30" spans="1:5" x14ac:dyDescent="0.25">
      <c r="A30" s="3"/>
      <c r="B30" s="1" t="s">
        <v>35</v>
      </c>
      <c r="C30" s="6">
        <v>200</v>
      </c>
      <c r="D30" s="28">
        <v>0</v>
      </c>
      <c r="E30" s="6">
        <f t="shared" si="2"/>
        <v>0</v>
      </c>
    </row>
    <row r="31" spans="1:5" x14ac:dyDescent="0.25">
      <c r="A31" s="3"/>
      <c r="B31" s="3" t="s">
        <v>52</v>
      </c>
      <c r="C31" s="6">
        <v>340</v>
      </c>
      <c r="D31" s="6">
        <v>0</v>
      </c>
      <c r="E31" s="6">
        <f t="shared" si="2"/>
        <v>0</v>
      </c>
    </row>
    <row r="32" spans="1:5" ht="60" x14ac:dyDescent="0.25">
      <c r="A32" s="3" t="s">
        <v>75</v>
      </c>
      <c r="B32" s="5" t="s">
        <v>79</v>
      </c>
      <c r="C32" s="6"/>
      <c r="D32" s="6"/>
      <c r="E32" s="6"/>
    </row>
    <row r="33" spans="1:5" ht="30" x14ac:dyDescent="0.25">
      <c r="A33" s="3"/>
      <c r="B33" s="5" t="s">
        <v>80</v>
      </c>
      <c r="C33" s="6"/>
      <c r="D33" s="6">
        <v>2700</v>
      </c>
      <c r="E33" s="6">
        <v>2700</v>
      </c>
    </row>
    <row r="34" spans="1:5" ht="30" x14ac:dyDescent="0.25">
      <c r="A34" s="3"/>
      <c r="B34" s="5" t="s">
        <v>81</v>
      </c>
      <c r="C34" s="6">
        <v>0</v>
      </c>
      <c r="D34" s="6">
        <v>828</v>
      </c>
      <c r="E34" s="6">
        <v>828</v>
      </c>
    </row>
    <row r="35" spans="1:5" x14ac:dyDescent="0.25">
      <c r="A35" s="3"/>
      <c r="B35" s="10" t="s">
        <v>9</v>
      </c>
      <c r="C35" s="11">
        <f>SUM(C27:C34)</f>
        <v>1896</v>
      </c>
      <c r="D35" s="11">
        <f>SUM(D29:D34)</f>
        <v>3528</v>
      </c>
      <c r="E35" s="11">
        <f>SUM(E29:E34)</f>
        <v>3528</v>
      </c>
    </row>
    <row r="36" spans="1:5" x14ac:dyDescent="0.25">
      <c r="A36" s="7" t="s">
        <v>53</v>
      </c>
      <c r="B36" s="7" t="s">
        <v>54</v>
      </c>
      <c r="C36" s="11"/>
      <c r="D36" s="3"/>
      <c r="E36" s="6"/>
    </row>
    <row r="37" spans="1:5" x14ac:dyDescent="0.25">
      <c r="A37" s="3"/>
      <c r="B37" s="3" t="s">
        <v>68</v>
      </c>
      <c r="C37" s="6"/>
      <c r="D37" s="3"/>
      <c r="E37" s="6"/>
    </row>
    <row r="38" spans="1:5" x14ac:dyDescent="0.25">
      <c r="A38" s="3" t="s">
        <v>59</v>
      </c>
      <c r="B38" s="5" t="s">
        <v>57</v>
      </c>
      <c r="C38" s="4">
        <v>360</v>
      </c>
      <c r="D38" s="6">
        <f>'2017'!F39</f>
        <v>360</v>
      </c>
      <c r="E38" s="6">
        <f t="shared" si="2"/>
        <v>360</v>
      </c>
    </row>
    <row r="39" spans="1:5" x14ac:dyDescent="0.25">
      <c r="A39" s="3" t="s">
        <v>60</v>
      </c>
      <c r="B39" s="3" t="s">
        <v>58</v>
      </c>
      <c r="C39" s="6">
        <v>675</v>
      </c>
      <c r="D39" s="6">
        <f>'2017'!F40</f>
        <v>675</v>
      </c>
      <c r="E39" s="6">
        <f t="shared" si="2"/>
        <v>675</v>
      </c>
    </row>
    <row r="40" spans="1:5" x14ac:dyDescent="0.25">
      <c r="A40" s="3"/>
      <c r="B40" s="23" t="s">
        <v>9</v>
      </c>
      <c r="C40" s="24">
        <f>SUM(C38:C39)</f>
        <v>1035</v>
      </c>
      <c r="D40" s="11">
        <f>SUM(D38:D39)</f>
        <v>1035</v>
      </c>
      <c r="E40" s="24">
        <f t="shared" si="2"/>
        <v>1035</v>
      </c>
    </row>
    <row r="41" spans="1:5" x14ac:dyDescent="0.25">
      <c r="A41" s="7" t="s">
        <v>76</v>
      </c>
      <c r="B41" s="7" t="s">
        <v>71</v>
      </c>
      <c r="C41" s="3"/>
      <c r="D41" s="29"/>
      <c r="E41" s="3"/>
    </row>
    <row r="42" spans="1:5" x14ac:dyDescent="0.25">
      <c r="A42" s="3"/>
      <c r="B42" s="3" t="s">
        <v>84</v>
      </c>
      <c r="C42" s="6">
        <v>0</v>
      </c>
      <c r="D42" s="11">
        <v>5445</v>
      </c>
      <c r="E42" s="6">
        <v>0</v>
      </c>
    </row>
    <row r="43" spans="1:5" ht="30" x14ac:dyDescent="0.25">
      <c r="A43" s="3"/>
      <c r="B43" s="5" t="s">
        <v>72</v>
      </c>
      <c r="C43" s="5"/>
      <c r="D43" s="6">
        <v>0</v>
      </c>
      <c r="E43" s="11">
        <v>1633.5</v>
      </c>
    </row>
    <row r="44" spans="1:5" ht="75" x14ac:dyDescent="0.25">
      <c r="A44" s="38" t="s">
        <v>77</v>
      </c>
      <c r="B44" s="36" t="s">
        <v>78</v>
      </c>
      <c r="C44" s="33">
        <v>0</v>
      </c>
      <c r="D44" s="37">
        <v>2903</v>
      </c>
      <c r="E44" s="37">
        <v>2903</v>
      </c>
    </row>
    <row r="45" spans="1:5" x14ac:dyDescent="0.25">
      <c r="A45" s="14"/>
      <c r="B45" s="30"/>
      <c r="C45" s="30"/>
      <c r="D45" s="32"/>
      <c r="E45" s="15"/>
    </row>
    <row r="46" spans="1:5" x14ac:dyDescent="0.25">
      <c r="B46" s="31" t="s">
        <v>61</v>
      </c>
      <c r="C46" s="27">
        <f>SUM(C42+C40+C35+C24+C15+C9)</f>
        <v>145149.04875000002</v>
      </c>
      <c r="D46" s="27">
        <f>SUM(D44+D42+D40+D35+D24+D9)</f>
        <v>150221.04875000002</v>
      </c>
      <c r="E46" s="27">
        <f>SUM(E44+E42+E40+E35+E24+E9)</f>
        <v>144776.04875000002</v>
      </c>
    </row>
    <row r="48" spans="1:5" x14ac:dyDescent="0.25">
      <c r="B48" s="1" t="s">
        <v>82</v>
      </c>
    </row>
  </sheetData>
  <mergeCells count="1">
    <mergeCell ref="A1:D1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Luste</dc:creator>
  <cp:lastModifiedBy>Ineta Luste</cp:lastModifiedBy>
  <cp:lastPrinted>2017-02-06T13:59:15Z</cp:lastPrinted>
  <dcterms:created xsi:type="dcterms:W3CDTF">2017-02-01T14:10:04Z</dcterms:created>
  <dcterms:modified xsi:type="dcterms:W3CDTF">2017-02-06T14:28:03Z</dcterms:modified>
</cp:coreProperties>
</file>