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030" activeTab="0"/>
  </bookViews>
  <sheets>
    <sheet name="MKP_izmaiņas" sheetId="1" r:id="rId1"/>
  </sheets>
  <definedNames/>
  <calcPr fullCalcOnLoad="1"/>
</workbook>
</file>

<file path=xl/sharedStrings.xml><?xml version="1.0" encoding="utf-8"?>
<sst xmlns="http://schemas.openxmlformats.org/spreadsheetml/2006/main" count="480" uniqueCount="256">
  <si>
    <t>Pašu ieņēmumu izmaiņas</t>
  </si>
  <si>
    <t xml:space="preserve">Vienas vienības cenas izmaiņu skaidrojums </t>
  </si>
  <si>
    <t xml:space="preserve">Nr.p.k. </t>
  </si>
  <si>
    <t>Maksas pakalpojuma veids</t>
  </si>
  <si>
    <t>Mērvienība</t>
  </si>
  <si>
    <t>Izcenojums (euro bez PVN)</t>
  </si>
  <si>
    <t>Cena (euro)</t>
  </si>
  <si>
    <t>pakalpojumu skaits gadā</t>
  </si>
  <si>
    <t>ieņēmumi euro gadā</t>
  </si>
  <si>
    <t>Nr.p.k.</t>
  </si>
  <si>
    <t>Ilgstošas sociālās aprūpes un sociālās rehabilitācijas iestāžu sniegto maksas pakalpojumu cenrādis</t>
  </si>
  <si>
    <t>Kopā</t>
  </si>
  <si>
    <t>II. Ilgstošas sociālās aprūpes un sociālās rehabilitācijas iestāžu sniegto maksas pamatpakalpojumu cenrādis</t>
  </si>
  <si>
    <t>1.1.</t>
  </si>
  <si>
    <t>personas izmitināšana ar sociālo aprūpi un sociālo rehabilitāciju bez papildu higiēnas izmaksām:</t>
  </si>
  <si>
    <t>1.1.1.</t>
  </si>
  <si>
    <t>vienvietīgā istabā</t>
  </si>
  <si>
    <t>1 personai dienā</t>
  </si>
  <si>
    <t>1.1.2.</t>
  </si>
  <si>
    <t>1.1.3.</t>
  </si>
  <si>
    <t>neatkarīgi no vietu skaita istabā</t>
  </si>
  <si>
    <t>1.1.4.</t>
  </si>
  <si>
    <t>personām ar smagiem veselības traucējumiem</t>
  </si>
  <si>
    <t>1.1.5.</t>
  </si>
  <si>
    <t>ar sociālo aprūpi dienas laikā</t>
  </si>
  <si>
    <t>1.2.</t>
  </si>
  <si>
    <t>personas izmitināšana ar pilnu sociālo aprūpi un sociālo rehabilitāciju</t>
  </si>
  <si>
    <t>1.2.1.</t>
  </si>
  <si>
    <t>1.2.2.</t>
  </si>
  <si>
    <t>divvietīgā istabā</t>
  </si>
  <si>
    <t>1.2.3.</t>
  </si>
  <si>
    <t>ja pakalpojumu pērk 10 personām un vairāk</t>
  </si>
  <si>
    <t>1.2.4.</t>
  </si>
  <si>
    <t>1.2.5.</t>
  </si>
  <si>
    <t>Ar uzturošo medikamentu nodrošinājumu vairākvietīgā istabā</t>
  </si>
  <si>
    <t>1.3.</t>
  </si>
  <si>
    <t>bērna izmitināšana sociālās aprūpes iestādē</t>
  </si>
  <si>
    <t>1.3.1.</t>
  </si>
  <si>
    <t>ar sociālo aprūpi un sociālo rehabilitāciju</t>
  </si>
  <si>
    <t>1.3.2.</t>
  </si>
  <si>
    <t>1.3.3.</t>
  </si>
  <si>
    <t>ar diennakts sociālo aprūpi un sociālo rehabilitāciju bērniem ar smagiem funkciju traucējumiem</t>
  </si>
  <si>
    <t>1.3.4.</t>
  </si>
  <si>
    <t>1.3.5.</t>
  </si>
  <si>
    <t>1.3.6.</t>
  </si>
  <si>
    <t>1.3.7.</t>
  </si>
  <si>
    <t>1.3.8.</t>
  </si>
  <si>
    <t>1personai dienā</t>
  </si>
  <si>
    <t>1 personas dienā</t>
  </si>
  <si>
    <t>1.3.9.</t>
  </si>
  <si>
    <t>bērna sociālā aprupe un sociālā rehabilitācija kopā ar māti, ja māte bērnu baro ar krūti</t>
  </si>
  <si>
    <t>1 bērnam un mātei dienā</t>
  </si>
  <si>
    <t>1.3.10.</t>
  </si>
  <si>
    <t>1.3.11.</t>
  </si>
  <si>
    <t>1.3.12.</t>
  </si>
  <si>
    <t>sociālās aprūpes iestādes pakalpojums bērnam un ģimenei pirmsadopcijas periodā</t>
  </si>
  <si>
    <t>nepilgadīgas grūtnieces izmitināšana sociālās aprūpes iestādē</t>
  </si>
  <si>
    <t>1.4.</t>
  </si>
  <si>
    <t>paliatīvā aprūpe</t>
  </si>
  <si>
    <t>2. Citi ar klientu funkcionēšanas spēju novērtēšanu un atjaunošanu saistīti pakalpojumi</t>
  </si>
  <si>
    <t>2.1.</t>
  </si>
  <si>
    <t>psihologa konsultācija</t>
  </si>
  <si>
    <t>1 konsultācija</t>
  </si>
  <si>
    <t>2.2.</t>
  </si>
  <si>
    <t>Minhenes funkcionālā diognostika</t>
  </si>
  <si>
    <t>2.3.</t>
  </si>
  <si>
    <t>montesori terapija:</t>
  </si>
  <si>
    <t>2.3.1.</t>
  </si>
  <si>
    <t>montesori terapija, pirmreizēja konsultācija un nodarbība (60 minūtes)</t>
  </si>
  <si>
    <t>1 nodarbība</t>
  </si>
  <si>
    <t>2.3.2.</t>
  </si>
  <si>
    <t>montesori terapija, individuāla nodarbība (45 minūtes)</t>
  </si>
  <si>
    <t>2.3.3.</t>
  </si>
  <si>
    <t>montesori terapija, nodarbība grupā (45 minūtes)</t>
  </si>
  <si>
    <t>2.3.4.</t>
  </si>
  <si>
    <t>montesori terapija, ģimenes nodarbība (60 minūtes)</t>
  </si>
  <si>
    <t>2.4.</t>
  </si>
  <si>
    <t>fizioterapeita konsultācija</t>
  </si>
  <si>
    <t>2.5.</t>
  </si>
  <si>
    <t>ergoterapeita konsultācija</t>
  </si>
  <si>
    <t>2.6.</t>
  </si>
  <si>
    <t>hidroterapijas procedūra</t>
  </si>
  <si>
    <t>1 procedūra</t>
  </si>
  <si>
    <t>2.7.</t>
  </si>
  <si>
    <t>masāža bērnam</t>
  </si>
  <si>
    <t>2.7.1.</t>
  </si>
  <si>
    <t>masāža bērnam (1-5 gadiem)</t>
  </si>
  <si>
    <t>1 reize</t>
  </si>
  <si>
    <t>2.7.2.</t>
  </si>
  <si>
    <t>masāža bērnam (6-10 gadiem)</t>
  </si>
  <si>
    <t>2.7.3.</t>
  </si>
  <si>
    <t>masāža bērnam (11-17 gadiem)</t>
  </si>
  <si>
    <t>2.8.</t>
  </si>
  <si>
    <t>Kognitīvo funkciju treniņš, individuāla nodarbība (60 minūtes)</t>
  </si>
  <si>
    <t>2.9.</t>
  </si>
  <si>
    <t>Bērna sociālā atbalsta psihofizioloģiskās attīstības konsultatīvās programmas speciālistu novērtējums, atzinums, nodarbības</t>
  </si>
  <si>
    <t>2.10.</t>
  </si>
  <si>
    <t>muzikālā nodarbība</t>
  </si>
  <si>
    <t>2.11.</t>
  </si>
  <si>
    <t>vieglās valodas/literatūras nodarbība</t>
  </si>
  <si>
    <t>2.12.</t>
  </si>
  <si>
    <t>fizkultūras nodarbība</t>
  </si>
  <si>
    <t>2.13.</t>
  </si>
  <si>
    <t>radošā/darbmācības nodarbība</t>
  </si>
  <si>
    <t>3. Saimnieciskie pakalpojumi</t>
  </si>
  <si>
    <t>3.1.</t>
  </si>
  <si>
    <t>mikroautobusu pakalpojumi</t>
  </si>
  <si>
    <t>1 km</t>
  </si>
  <si>
    <t xml:space="preserve">3.2. </t>
  </si>
  <si>
    <t>traktora pakalpojumi</t>
  </si>
  <si>
    <t>1 stunda</t>
  </si>
  <si>
    <t>3.3.</t>
  </si>
  <si>
    <t>ēdināšanas pakalpojumi darbiniekiem:</t>
  </si>
  <si>
    <t>3.2.</t>
  </si>
  <si>
    <t>3.3.1.</t>
  </si>
  <si>
    <t>brokastis</t>
  </si>
  <si>
    <t>1 ēdienreize</t>
  </si>
  <si>
    <t>3.2.1.</t>
  </si>
  <si>
    <t>3.3.2.</t>
  </si>
  <si>
    <t>pusdienas</t>
  </si>
  <si>
    <t>3.2.2.</t>
  </si>
  <si>
    <t>3.3.3.</t>
  </si>
  <si>
    <t>vakariņas</t>
  </si>
  <si>
    <t>3.2.3.</t>
  </si>
  <si>
    <t>3.3.4.</t>
  </si>
  <si>
    <t>pirmais ēdiens</t>
  </si>
  <si>
    <t>1 porcija</t>
  </si>
  <si>
    <t>3.2.4.</t>
  </si>
  <si>
    <t>3.3.5.</t>
  </si>
  <si>
    <t>otrais ēdiens</t>
  </si>
  <si>
    <t>3.2.5.</t>
  </si>
  <si>
    <t>3.3.6.</t>
  </si>
  <si>
    <t>trešais ēdiens</t>
  </si>
  <si>
    <t>3.2.6.</t>
  </si>
  <si>
    <t>3.3.7.</t>
  </si>
  <si>
    <t>dzēriens</t>
  </si>
  <si>
    <t>1 glāze</t>
  </si>
  <si>
    <t>3.2.7.</t>
  </si>
  <si>
    <t>3.4.</t>
  </si>
  <si>
    <t>ēdināšanas pakalpojumi viesiem:</t>
  </si>
  <si>
    <t>3.4.1.</t>
  </si>
  <si>
    <t>3.4.2.</t>
  </si>
  <si>
    <t>3.4.3.</t>
  </si>
  <si>
    <t>3.4.4.</t>
  </si>
  <si>
    <t>ēdināšana saviesīgos pasākumos</t>
  </si>
  <si>
    <t>1 personai</t>
  </si>
  <si>
    <t>4. Citi maksas pakalpojumi</t>
  </si>
  <si>
    <t>4.1.</t>
  </si>
  <si>
    <t>A4 lapas kopēšana, izmantojot klienta papīru</t>
  </si>
  <si>
    <t>1 lapa</t>
  </si>
  <si>
    <t>4.2.</t>
  </si>
  <si>
    <t>A4 lapas kopēšana</t>
  </si>
  <si>
    <t>4.3.</t>
  </si>
  <si>
    <t>A3 lapas kopēšana</t>
  </si>
  <si>
    <t>4.4.</t>
  </si>
  <si>
    <t>semināra organizēšana bez tehniskā nodrošinājuma</t>
  </si>
  <si>
    <t>1 persona</t>
  </si>
  <si>
    <t>4.5.</t>
  </si>
  <si>
    <t>semināra organizēšana ar pilnu tehnisko nodrošinājumu</t>
  </si>
  <si>
    <t>klienta viesa izmitināšana</t>
  </si>
  <si>
    <t>Kopā II sadaļa</t>
  </si>
  <si>
    <t>III .Ilgstošas sociālās aprūpes un sociālās rehabilitācijas iestāžu sniegto komunālo pakalpojumu cenrādis</t>
  </si>
  <si>
    <t>1.</t>
  </si>
  <si>
    <t>Aukstā ūdens apgādes pakalpojumi (ar skaitītāju)</t>
  </si>
  <si>
    <t>m3</t>
  </si>
  <si>
    <t>2.</t>
  </si>
  <si>
    <t>1 personai mēnesī</t>
  </si>
  <si>
    <t>3.</t>
  </si>
  <si>
    <t>Kanalizācijas pakalpojumi
(ar skaitītāju)</t>
  </si>
  <si>
    <t>4.</t>
  </si>
  <si>
    <t>m2 mēnesī</t>
  </si>
  <si>
    <t>5.</t>
  </si>
  <si>
    <t>m2</t>
  </si>
  <si>
    <t>Kopā III sadaļa</t>
  </si>
  <si>
    <t>* uzrādītas pakalpojumu  cenas saskaņā ar MK 24.09.2013. Noteikumiem Nr.901 "Ilgstošas sociālās aprūpes un sociālās rehabilitācijas iestāžu sniegto maksas pakalpojumu cenrādis"</t>
  </si>
  <si>
    <t>** uzrādītas pakalpojumu plānotās cenas saskaņā ar iesniegtajiem grozījumiem</t>
  </si>
  <si>
    <t>Piezīme. * Cenrādī pie attiecīgajiem maksas pakalpojumu veidiem izdara atbilstošu atsauci simbola veidā, tabulas beigās norādot likuma "Par pievienotās vērtības nodokli" attiecīgo pantu un tā daļu, saskaņā ar kuru maksas pakalpojumam piemēro samazināto pievienotās vērtības nodokļa likmi vai pievienotās vērtības nodokli nepiemēro.</t>
  </si>
  <si>
    <t xml:space="preserve">Plāntās izmaiņas ņemot vērā grozījumus maksas pakalpojumu cenrādī (kopējo ieņēmumu, vienas vienības cenas ar PVN un vienību skaita izmaiņas) 2018.gadā </t>
  </si>
  <si>
    <t>2017.gadā spēkā esošais cenrādis*</t>
  </si>
  <si>
    <t>Skaidrojums  par plānotajām izmaiņām maksas pakalpojumu cenrādī (maksas pakalpojumu veidos un cenā)</t>
  </si>
  <si>
    <t>sākotnējās ietekmes novērtējuma ziņojumam (anotācijai)</t>
  </si>
  <si>
    <t>Plānotie grozījumi maksas pakalpojumu cenrādī</t>
  </si>
  <si>
    <t>Plānotie ieņēmumi 2018.gadā atbilstoši plānotajiem grozījumiem cenrādī</t>
  </si>
  <si>
    <t>ieņēmumi euro 2017.gadā</t>
  </si>
  <si>
    <t>Vienas vienības cena ar PVN</t>
  </si>
  <si>
    <t>Plānotais vienību skaits</t>
  </si>
  <si>
    <t>6=4+5</t>
  </si>
  <si>
    <t>8=6*7</t>
  </si>
  <si>
    <t>14=12+13</t>
  </si>
  <si>
    <t>16=14*15</t>
  </si>
  <si>
    <t>17=14-6</t>
  </si>
  <si>
    <t>18=15-7</t>
  </si>
  <si>
    <t>19=16-8</t>
  </si>
  <si>
    <t>PVN 21/12 % (euro)</t>
  </si>
  <si>
    <t>PVN 21/12% (euro)</t>
  </si>
  <si>
    <t>Plānots pakalpojumu izslēgt, jo pakalpojums par maksu netiek īstenots</t>
  </si>
  <si>
    <t>Plānots pakalpojumu sniegt līdz 31.12.2018. līdz izbeidzas noslēgtā līguma termiņš</t>
  </si>
  <si>
    <t>Palielināta pakalpojumu cena atbilstoši faktiskajām izmaksām</t>
  </si>
  <si>
    <t>Plānots pakalpojumu sniegt līdz 31.12.2018. līdz izbeidzas noslēgtā līguma termiņi</t>
  </si>
  <si>
    <t>Pakalpojums 1.3.15. pakalpojuma vietā, par lielāku cenu, atbilstoši valsts sociālo aprūpes centru iesniegtajiem priekšlikumiem</t>
  </si>
  <si>
    <t>Pakalpojums 1.3.14. pakalpojuma vietā, par lielāku cenu, atbilstoši valsts sociālo aprūpes centru iesniegtajiem priekšlikumiem</t>
  </si>
  <si>
    <t>ar sociālo aprūpi un sociālo rehabilitāciju VSAC "Kurzeme"</t>
  </si>
  <si>
    <t>ar sociālo aprūpi un sociālo rehabilitāciju VSAC "Latgale"</t>
  </si>
  <si>
    <t>ar sociālo aprūpi un sociālo rehabilitāciju VSAC "Rīga"</t>
  </si>
  <si>
    <t>ar diennakts sociālo aprūpi un sociālo rehabilitāciju bērniem ar smagiem funkciju traucējumiem VSAC "Kurzeme"</t>
  </si>
  <si>
    <t>ar diennakts sociālo aprūpi un sociālo rehabilitāciju bērniem ar smagiem funkciju traucējumiem VSAC "Rīga"</t>
  </si>
  <si>
    <t>ar sociālo aprūpi un sociālo rehabilitāciju bērniem ar smagiem funkciju traucējumiem, ar izmitināšanu VSAC "Rīga"</t>
  </si>
  <si>
    <t>neatkarīgi no vietu skaita istabā VSAC "Zemgale"</t>
  </si>
  <si>
    <t>Plānots pakalpojums ar atšķirīgu cenu, atbilstoši valsts sociālo aprūpes centra "Zemgale" iesniegtajiem priekšlikumiem</t>
  </si>
  <si>
    <t>Pakalpojums 1.3.1. pakalpojuma vietā, ar atšķirīgu cenu, atbilstoši valsts sociālo aprūpes centra "Rīga" iesniegtajiem priekšlikumiem</t>
  </si>
  <si>
    <t>Pakalpojums 1.3.1. pakalpojuma vietā, ar atšķirīgu cenu, atbilstoši valsts sociālo aprūpes centra "Kurzeme" iesniegtajiem priekšlikumiem</t>
  </si>
  <si>
    <t>Pakalpojums 1.3.1. pakalpojuma vietā, ar atšķirīgu cenu, atbilstoši valsts sociālo aprūpes centra "Latgale" iesniegtajiem priekšlikumiem</t>
  </si>
  <si>
    <t>Pakalpojums 1.3.4. pakalpojuma vietā, ar atšķirīgu cenu, atbilstoši valsts sociālo aprūpes centra "Kurzeme" iesniegtajiem priekšlikumiem</t>
  </si>
  <si>
    <t>ar sociālo aprūpi un sociālo rehabilitāciju bērniem ar smagiem funkciju traucējumiem, ja pakalpojumu nodrošina tikai darbdienu, brīvdienu un svētku dienu naktīs un ja pakalpojums netiek sniegts tās pašas diennakts laikā VSAC "Rīga"</t>
  </si>
  <si>
    <t>ar sociālo aprūpi dienas laikā VSAC "Rīga"</t>
  </si>
  <si>
    <t>bērna sociālā aprupe un sociālā rehabilitācija kopā ar māti, ja māte bērnu baro ar krūti VSAC "Rīga"</t>
  </si>
  <si>
    <t>zīdaiņa sociālā aprūpe un sociālā rehabilitācija kopā ar nepilngadīgu māti VSAC "Rīga"</t>
  </si>
  <si>
    <t>zīdaiņa sociālā aprūpe un sociālā rehabilitācija kopā ar pilngadīgu māti VSAC "Rīga"</t>
  </si>
  <si>
    <t>sociālās aprūpes iestādes pakalpojums bērnam un ģimenei pirmsadopcijas periodā VSAC "Rīga"</t>
  </si>
  <si>
    <t>nepilgadīgas grūtnieces izmitināšana sociālās aprūpes iestādē VSAC "Rīga"</t>
  </si>
  <si>
    <t>paliatīvā aprūpe VSAC "Rīga"</t>
  </si>
  <si>
    <t>vienvietīgā istabā VSAC "Rīga"</t>
  </si>
  <si>
    <t>divvietīgā istabā VSAC "Rīga"</t>
  </si>
  <si>
    <r>
      <t xml:space="preserve">ar sociālo aprūpi un sociālo rehabilitāciju bērniem ar smagiem funkciju traucējumiem, ja pakalpojumu nodrošina brīvdienās un svētku dienās </t>
    </r>
    <r>
      <rPr>
        <sz val="8"/>
        <rFont val="Times New Roman"/>
        <family val="1"/>
      </rPr>
      <t>bez izmitināšanas VSAC "Rīga"</t>
    </r>
  </si>
  <si>
    <t>Plānots sniegt jaunu pakalpojumu - krīžu audžuģimeņu pakalpojumu, t.i. atbalsts audžuģimenēm- bērnam nodrošināt nepieciešamos rehabilitācijas pakalpojumus, kurus problemātiski “laicīgi un tūlīt” saņemt pie ambulatoriem pakalpojumu sniedzējiem. 
..</t>
  </si>
  <si>
    <t>Plānots sniegt jaunus pakalpojumus , lai klientos radītu interesi integrēties sabiedrībā un viņiem būtu iespēja tikties ar sabiedrībā dzīvojošajiem, kuriem nepieciešams minimāls atbalsts.tas radīs lielāku interesi un motivāciju klientiem, kuri ilgstoši dzīvo aprūpes institūcijā un kuriem nav vēlmes sevi nodarbināt. Nodarbības paredzētas grupās ( ne individuālas). Tas nozīmē, ka vienlaicīgi interešu pulciņa audzinātāji nepieciešamās prasmes pasniedz visiem klientiem vienlaicīgi. Vienā nodarbībā paredzēts nodarbināt ne vairāk kā 10 klientus.</t>
  </si>
  <si>
    <t xml:space="preserve">D.Rītiņa, 67021694, </t>
  </si>
  <si>
    <t>e-pasts: Dace.Ritina@lm.gov.lv</t>
  </si>
  <si>
    <t>Plānots sniegt jaunu pakalpojumu bērniem ar smagiem funkcionāliem traucējumiem</t>
  </si>
  <si>
    <t>Pakalpojums tiks sniegts saskaņā ar Ministru kabineta 2013.gada 24.septembra  noteikumu Nr.901 "Ilgstošas sociālās aprūpes un sociālās rehabilitačijas iestāžu maksas pakalpojumu cenrādis" 3.punktu</t>
  </si>
  <si>
    <t>Pakalpojums tiks sniegts saskaņā ar Ministru kabineta 2013.gada 24.septembra noteikumu Nr.901 "Ilgstošas sociālās aprūpes un sociālās rehabilitačijas iestāžu maksas pakalpojumu cenrādis" 3.punktu</t>
  </si>
  <si>
    <t>Plānots sniegt jaunu pakalpojumu zīdaiņiem kopā ar nepilngadīgu māti</t>
  </si>
  <si>
    <t>Plānots sniegt jaunu pakalpojumu zīdaiņiem kopā ar pilngadīgu māti</t>
  </si>
  <si>
    <t>1.pielikums</t>
  </si>
  <si>
    <t xml:space="preserve">Ministru kabineta noteikumu projekta "Ilgstošas
sociālās aprūpes un sociālās rehabiltācijas iestāžu maksas pakalpojumu cenrādis" </t>
  </si>
  <si>
    <t>Plānots sniegt jaunu pakalpojumu</t>
  </si>
  <si>
    <t>Plānots pakalpojums ar atšķirīgu cenu, atbilstoši valsts sociālo aprūpes centra "Rīga" iesniegtajiem priekšlikumiem</t>
  </si>
  <si>
    <t xml:space="preserve">Palielināta pakalpojumu cena atbilstoši faktiskajām izmaksām, samzinās pakalpojumu apjoms </t>
  </si>
  <si>
    <t>ēdināšanas pakalpojumi pēc personas pasūtījuma (ar izvēlētu ēdienkarti):</t>
  </si>
  <si>
    <t>VSAC "Kurzeme" filiāle "Veģi"</t>
  </si>
  <si>
    <t>VSAC "Zemgale" filiāles "Īle", "Ķīši", "Ziedkalne"</t>
  </si>
  <si>
    <t>VSAC "Zemgale" filiāles "Lielbērze", "Ķīši", "Ziedkalne"3</t>
  </si>
  <si>
    <t>VSAC "Latgale" filiāles "Litene", "Kalupe", "Krastiņi", "Mēmele"</t>
  </si>
  <si>
    <t>Aukstā ūdens apgādes pakalpojumi
(bez skaitītāja)
VSAC "Kurzeme" filiāle "Aizvīķi"</t>
  </si>
  <si>
    <t>VSAC "Zemgale" filiāles "Lielbērze", "Ķīši", "Ziedkalne"</t>
  </si>
  <si>
    <t>VSAC "Latgale" filiāle "Litene"</t>
  </si>
  <si>
    <t>VSAC "Latgale" filiāle "Mēmele"</t>
  </si>
  <si>
    <t>Telpu apkure (bez skaitītāja)
VSAC "Zemgale" filiāle "Ķīši"</t>
  </si>
  <si>
    <t>Siltumenerģija ūdens uzsildīšanai VSAC “Zemgale” filiālē “Ķīši”</t>
  </si>
  <si>
    <t xml:space="preserve">Siltā ūdens sagatavošana
VSAC "Zemgale" filiāle "Ķīši" </t>
  </si>
  <si>
    <t xml:space="preserve">Siltumenerģija telpu apkurei mājsaimniecībām (bez skaitītāja) apkures sezonā VSAC “Zemgale” filiālē “Ķīši” </t>
  </si>
  <si>
    <t>Pakalpojums 1.3.4. pakalpojuma vietā, ar atšķirīgu cenu, atbilstoši valsts sociālo aprūpes centra "Rīga" iesniegtajiem priekšlikumiem</t>
  </si>
  <si>
    <t>Ilgstošas sociālās aprūpes un sociālās rehabilitācijas iestāžu sniegto maksas pakalpojumu cenrādis (1.pielikums)</t>
  </si>
  <si>
    <t>Ar trim un vairāk vietām istabā VSAC "Rīga"</t>
  </si>
  <si>
    <t>Izmitināšanas pakalpojumi bērniem, kuri ievietoti ilgstošas sociālās aprūpes un sociālās rehabilitācijas iestādē līdz 2018.gada 28.februārim (2.pielikums)</t>
  </si>
  <si>
    <t>LMAnot_1_pielik_22022018_cenr; 1.pielikums Ministru kabineta noteikumu projekta "Ilgstošas sociālās aprūpes un sociālās rehabilitācijas iestāžu sniegto maksas pakalpojumu cenrādis" anotācijai</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</si>
</sst>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s>
  <fonts count="47">
    <font>
      <sz val="10"/>
      <name val="Arial"/>
      <family val="2"/>
    </font>
    <font>
      <sz val="11"/>
      <color indexed="8"/>
      <name val="Calibri"/>
      <family val="2"/>
    </font>
    <font>
      <i/>
      <sz val="8"/>
      <name val="Times New Roman"/>
      <family val="1"/>
    </font>
    <font>
      <sz val="10"/>
      <name val="Times New Roman"/>
      <family val="1"/>
    </font>
    <font>
      <sz val="12"/>
      <name val="Times New Roman"/>
      <family val="1"/>
    </font>
    <font>
      <b/>
      <sz val="8"/>
      <name val="Times New Roman"/>
      <family val="1"/>
    </font>
    <font>
      <sz val="8"/>
      <name val="Times New Roman"/>
      <family val="1"/>
    </font>
    <font>
      <b/>
      <i/>
      <sz val="8"/>
      <name val="Times New Roman"/>
      <family val="1"/>
    </font>
    <font>
      <sz val="8"/>
      <name val="Arial"/>
      <family val="2"/>
    </font>
    <font>
      <b/>
      <sz val="12"/>
      <name val="Times New Roman"/>
      <family val="1"/>
    </font>
    <font>
      <b/>
      <sz val="10"/>
      <name val="Times New Roman"/>
      <family val="1"/>
    </font>
    <font>
      <b/>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medium"/>
    </border>
    <border>
      <left style="dotted"/>
      <right style="medium"/>
      <top style="dotted"/>
      <bottom style="dotted"/>
    </border>
    <border>
      <left style="medium"/>
      <right style="medium"/>
      <top style="dotted"/>
      <bottom style="dotted"/>
    </border>
    <border>
      <left style="medium"/>
      <right style="dotted"/>
      <top style="dotted"/>
      <bottom style="dotted"/>
    </border>
    <border>
      <left style="dotted"/>
      <right style="dotted"/>
      <top style="dotted"/>
      <bottom style="dotted"/>
    </border>
    <border>
      <left style="dotted"/>
      <right style="medium"/>
      <top style="medium"/>
      <bottom style="medium"/>
    </border>
    <border>
      <left style="dotted"/>
      <right style="dotted"/>
      <top style="medium"/>
      <bottom style="dotted"/>
    </border>
    <border>
      <left/>
      <right/>
      <top style="medium"/>
      <bottom style="medium"/>
    </border>
    <border>
      <left style="medium"/>
      <right style="medium"/>
      <top style="medium"/>
      <bottom style="medium"/>
    </border>
    <border>
      <left style="dotted"/>
      <right style="dotted"/>
      <top style="dotted"/>
      <bottom style="medium"/>
    </border>
    <border>
      <left style="dotted"/>
      <right style="medium"/>
      <top style="dotted"/>
      <bottom style="medium"/>
    </border>
    <border>
      <left style="medium"/>
      <right style="dotted"/>
      <top style="dotted"/>
      <bottom style="medium"/>
    </border>
    <border>
      <left style="medium"/>
      <right style="dotted"/>
      <top style="medium"/>
      <bottom style="dotted"/>
    </border>
    <border>
      <left style="dotted"/>
      <right style="medium"/>
      <top style="medium"/>
      <bottom style="dotted"/>
    </border>
    <border>
      <left style="medium"/>
      <right style="dotted"/>
      <top style="dotted"/>
      <bottom/>
    </border>
    <border>
      <left style="dotted"/>
      <right style="dotted"/>
      <top style="dotted"/>
      <bottom/>
    </border>
    <border>
      <left style="dotted"/>
      <right style="medium"/>
      <top style="dotted"/>
      <bottom/>
    </border>
    <border>
      <left style="medium"/>
      <right style="thin"/>
      <top style="thin"/>
      <bottom style="thin"/>
    </border>
    <border>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border>
    <border>
      <left style="thin"/>
      <right style="thin"/>
      <top style="thin"/>
      <bottom/>
    </border>
    <border>
      <left style="thin"/>
      <right>
        <color indexed="63"/>
      </right>
      <top style="thin"/>
      <bottom/>
    </border>
    <border>
      <left style="medium"/>
      <right style="thin"/>
      <top style="thin"/>
      <bottom style="medium"/>
    </border>
    <border>
      <left style="thin"/>
      <right style="thin"/>
      <top style="thin"/>
      <bottom style="medium"/>
    </border>
    <border>
      <left style="medium"/>
      <right style="dotted"/>
      <top style="medium"/>
      <bottom style="medium"/>
    </border>
    <border>
      <left/>
      <right style="dotted"/>
      <top style="medium"/>
      <bottom style="medium"/>
    </border>
    <border>
      <left style="dotted"/>
      <right style="dotted"/>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dotted"/>
      <top/>
      <bottom style="medium"/>
    </border>
    <border>
      <left/>
      <right style="dotted"/>
      <top/>
      <bottom style="medium"/>
    </border>
    <border>
      <left/>
      <right/>
      <top/>
      <bottom style="medium"/>
    </border>
    <border>
      <left style="dotted"/>
      <right style="dotted"/>
      <top/>
      <bottom style="medium"/>
    </border>
    <border>
      <left style="medium"/>
      <right style="dotted"/>
      <top/>
      <bottom style="dotted"/>
    </border>
    <border>
      <left style="dotted"/>
      <right style="dotted"/>
      <top/>
      <bottom style="dotted"/>
    </border>
    <border>
      <left style="dotted"/>
      <right style="medium"/>
      <top/>
      <bottom style="dotted"/>
    </border>
    <border>
      <left/>
      <right style="dotted"/>
      <top style="dotted"/>
      <bottom style="dotted"/>
    </border>
    <border>
      <left style="medium"/>
      <right/>
      <top style="medium"/>
      <bottom style="medium"/>
    </border>
    <border>
      <left/>
      <right style="dotted"/>
      <top style="dotted"/>
      <bottom style="medium"/>
    </border>
    <border>
      <left>
        <color indexed="63"/>
      </left>
      <right style="medium"/>
      <top>
        <color indexed="63"/>
      </top>
      <bottom style="medium"/>
    </border>
    <border>
      <left>
        <color indexed="63"/>
      </left>
      <right style="dotted"/>
      <top>
        <color indexed="63"/>
      </top>
      <bottom>
        <color indexed="63"/>
      </bottom>
    </border>
    <border>
      <left>
        <color indexed="63"/>
      </left>
      <right style="medium"/>
      <top>
        <color indexed="63"/>
      </top>
      <bottom>
        <color indexed="63"/>
      </bottom>
    </border>
    <border>
      <left>
        <color indexed="63"/>
      </left>
      <right style="medium"/>
      <top style="dotted"/>
      <bottom>
        <color indexed="63"/>
      </bottom>
    </border>
    <border>
      <left style="thin"/>
      <right style="medium"/>
      <top style="thin"/>
      <bottom style="thin"/>
    </border>
    <border>
      <left style="medium"/>
      <right style="medium"/>
      <top style="medium"/>
      <bottom style="dotted"/>
    </border>
    <border>
      <left style="medium"/>
      <right style="medium"/>
      <top style="dotted"/>
      <bottom style="medium"/>
    </border>
    <border>
      <left style="dotted"/>
      <right>
        <color indexed="63"/>
      </right>
      <top style="medium"/>
      <bottom style="medium"/>
    </border>
    <border>
      <left style="medium"/>
      <right style="medium"/>
      <top>
        <color indexed="63"/>
      </top>
      <bottom style="dotted"/>
    </border>
    <border>
      <left style="thin"/>
      <right style="thin"/>
      <top>
        <color indexed="63"/>
      </top>
      <bottom>
        <color indexed="63"/>
      </bottom>
    </border>
    <border>
      <left style="thin"/>
      <right style="thin"/>
      <top/>
      <bottom style="thin"/>
    </border>
    <border>
      <left style="medium"/>
      <right/>
      <top style="medium"/>
      <bottom/>
    </border>
    <border>
      <left/>
      <right/>
      <top style="medium"/>
      <bottom/>
    </border>
    <border>
      <left/>
      <right style="medium"/>
      <top style="medium"/>
      <bottom/>
    </border>
    <border>
      <left style="medium"/>
      <right style="thin"/>
      <top/>
      <bottom style="thin"/>
    </border>
    <border>
      <left style="thin"/>
      <right/>
      <top/>
      <bottom style="thin"/>
    </border>
    <border>
      <left style="medium"/>
      <right/>
      <top style="medium"/>
      <bottom style="thin"/>
    </border>
    <border>
      <left/>
      <right/>
      <top style="medium"/>
      <bottom style="thin"/>
    </border>
    <border>
      <left/>
      <right style="thin"/>
      <top style="medium"/>
      <bottom style="thin"/>
    </border>
    <border>
      <left/>
      <right style="medium"/>
      <top style="medium"/>
      <bottom style="thin"/>
    </border>
    <border>
      <left style="dotted"/>
      <right/>
      <top style="medium"/>
      <bottom style="dotted"/>
    </border>
    <border>
      <left/>
      <right style="dotted"/>
      <top style="medium"/>
      <bottom style="dotted"/>
    </border>
    <border>
      <left style="medium"/>
      <right/>
      <top style="thin"/>
      <bottom/>
    </border>
    <border>
      <left/>
      <right/>
      <top style="thin"/>
      <bottom/>
    </border>
    <border>
      <left/>
      <right style="medium"/>
      <top style="thin"/>
      <bottom/>
    </border>
    <border>
      <left style="dotted"/>
      <right/>
      <top style="dotted"/>
      <bottom style="dotted"/>
    </border>
    <border>
      <left style="thin"/>
      <right style="medium"/>
      <top/>
      <bottom style="thin"/>
    </border>
    <border>
      <left style="medium"/>
      <right style="medium"/>
      <top style="dotted"/>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0">
    <xf numFmtId="0" fontId="0" fillId="0" borderId="0" xfId="0" applyAlignment="1">
      <alignment/>
    </xf>
    <xf numFmtId="0" fontId="3" fillId="0" borderId="0" xfId="0" applyFont="1" applyAlignment="1">
      <alignment/>
    </xf>
    <xf numFmtId="4" fontId="3" fillId="0" borderId="0" xfId="0" applyNumberFormat="1" applyFont="1" applyAlignment="1">
      <alignment/>
    </xf>
    <xf numFmtId="0" fontId="3" fillId="0" borderId="0" xfId="0" applyFont="1" applyFill="1" applyAlignment="1">
      <alignment/>
    </xf>
    <xf numFmtId="4" fontId="3" fillId="0" borderId="0" xfId="0" applyNumberFormat="1" applyFont="1" applyFill="1" applyAlignment="1">
      <alignment/>
    </xf>
    <xf numFmtId="0" fontId="3" fillId="33" borderId="0" xfId="0" applyFont="1" applyFill="1" applyAlignment="1">
      <alignment horizontal="left" wrapText="1"/>
    </xf>
    <xf numFmtId="0" fontId="3" fillId="33" borderId="0" xfId="0" applyFont="1" applyFill="1" applyAlignment="1">
      <alignment/>
    </xf>
    <xf numFmtId="4" fontId="3" fillId="33" borderId="0" xfId="0" applyNumberFormat="1" applyFont="1" applyFill="1" applyAlignment="1">
      <alignment/>
    </xf>
    <xf numFmtId="4" fontId="6" fillId="34" borderId="10" xfId="0" applyNumberFormat="1" applyFont="1" applyFill="1" applyBorder="1" applyAlignment="1">
      <alignment horizontal="left" vertical="top" wrapText="1"/>
    </xf>
    <xf numFmtId="4" fontId="2" fillId="33" borderId="11" xfId="0" applyNumberFormat="1" applyFont="1" applyFill="1" applyBorder="1" applyAlignment="1">
      <alignment horizontal="left" vertical="top" wrapText="1"/>
    </xf>
    <xf numFmtId="4" fontId="2" fillId="33" borderId="12" xfId="0" applyNumberFormat="1" applyFont="1" applyFill="1" applyBorder="1" applyAlignment="1">
      <alignment horizontal="left" vertical="top" wrapText="1"/>
    </xf>
    <xf numFmtId="14" fontId="2" fillId="33" borderId="13" xfId="0" applyNumberFormat="1" applyFont="1" applyFill="1" applyBorder="1" applyAlignment="1">
      <alignment vertical="top" wrapText="1"/>
    </xf>
    <xf numFmtId="0" fontId="2" fillId="33" borderId="14" xfId="0" applyFont="1" applyFill="1" applyBorder="1" applyAlignment="1">
      <alignment vertical="top" wrapText="1"/>
    </xf>
    <xf numFmtId="4" fontId="6" fillId="33" borderId="15" xfId="0" applyNumberFormat="1" applyFont="1" applyFill="1" applyBorder="1" applyAlignment="1">
      <alignment horizontal="left" vertical="top" wrapText="1"/>
    </xf>
    <xf numFmtId="0" fontId="2" fillId="33" borderId="16" xfId="0" applyFont="1" applyFill="1" applyBorder="1" applyAlignment="1">
      <alignment vertical="top" wrapText="1"/>
    </xf>
    <xf numFmtId="4" fontId="6" fillId="33" borderId="15" xfId="0" applyNumberFormat="1" applyFont="1" applyFill="1" applyBorder="1" applyAlignment="1">
      <alignment horizontal="center" vertical="top" wrapText="1"/>
    </xf>
    <xf numFmtId="4" fontId="7" fillId="33" borderId="17" xfId="0" applyNumberFormat="1" applyFont="1" applyFill="1" applyBorder="1" applyAlignment="1">
      <alignment vertical="top" wrapText="1"/>
    </xf>
    <xf numFmtId="4" fontId="3" fillId="33" borderId="18" xfId="0" applyNumberFormat="1" applyFont="1" applyFill="1" applyBorder="1" applyAlignment="1">
      <alignment vertical="top" wrapText="1"/>
    </xf>
    <xf numFmtId="4" fontId="2" fillId="0" borderId="11" xfId="0" applyNumberFormat="1" applyFont="1" applyFill="1" applyBorder="1" applyAlignment="1">
      <alignment horizontal="left" vertical="top" wrapText="1"/>
    </xf>
    <xf numFmtId="2" fontId="2" fillId="33" borderId="19" xfId="0" applyNumberFormat="1" applyFont="1" applyFill="1" applyBorder="1" applyAlignment="1">
      <alignment horizontal="center" vertical="top" wrapText="1"/>
    </xf>
    <xf numFmtId="0" fontId="2" fillId="33" borderId="19" xfId="0" applyFont="1" applyFill="1" applyBorder="1" applyAlignment="1">
      <alignment horizontal="center" vertical="top" wrapText="1"/>
    </xf>
    <xf numFmtId="4" fontId="2" fillId="33" borderId="20" xfId="0" applyNumberFormat="1" applyFont="1" applyFill="1" applyBorder="1" applyAlignment="1">
      <alignment horizontal="center" vertical="top" wrapText="1"/>
    </xf>
    <xf numFmtId="4" fontId="2" fillId="33" borderId="21" xfId="0" applyNumberFormat="1" applyFont="1" applyFill="1" applyBorder="1" applyAlignment="1">
      <alignment horizontal="center" vertical="top" wrapText="1"/>
    </xf>
    <xf numFmtId="4" fontId="2" fillId="33" borderId="19" xfId="0" applyNumberFormat="1" applyFont="1" applyFill="1" applyBorder="1" applyAlignment="1">
      <alignment horizontal="center" vertical="top" wrapText="1"/>
    </xf>
    <xf numFmtId="2" fontId="2" fillId="33" borderId="14" xfId="0" applyNumberFormat="1" applyFont="1" applyFill="1" applyBorder="1" applyAlignment="1">
      <alignment horizontal="center" vertical="top" wrapText="1"/>
    </xf>
    <xf numFmtId="0" fontId="2" fillId="33" borderId="14" xfId="0" applyFont="1" applyFill="1" applyBorder="1" applyAlignment="1">
      <alignment horizontal="center" vertical="top" wrapText="1"/>
    </xf>
    <xf numFmtId="4" fontId="2" fillId="33" borderId="11" xfId="0" applyNumberFormat="1" applyFont="1" applyFill="1" applyBorder="1" applyAlignment="1">
      <alignment horizontal="center" vertical="top" wrapText="1"/>
    </xf>
    <xf numFmtId="0" fontId="2" fillId="33" borderId="22" xfId="0" applyFont="1" applyFill="1" applyBorder="1" applyAlignment="1">
      <alignment vertical="top" wrapText="1"/>
    </xf>
    <xf numFmtId="2" fontId="2" fillId="33" borderId="16" xfId="0" applyNumberFormat="1" applyFont="1" applyFill="1" applyBorder="1" applyAlignment="1">
      <alignment horizontal="center" vertical="top" wrapText="1"/>
    </xf>
    <xf numFmtId="0" fontId="2" fillId="33" borderId="13" xfId="0" applyFont="1" applyFill="1" applyBorder="1" applyAlignment="1">
      <alignment vertical="top" wrapText="1"/>
    </xf>
    <xf numFmtId="0" fontId="2" fillId="33" borderId="16" xfId="0" applyFont="1" applyFill="1" applyBorder="1" applyAlignment="1">
      <alignment horizontal="center" vertical="top" wrapText="1"/>
    </xf>
    <xf numFmtId="4" fontId="2" fillId="33" borderId="23" xfId="0" applyNumberFormat="1" applyFont="1" applyFill="1" applyBorder="1" applyAlignment="1">
      <alignment horizontal="center" vertical="top" wrapText="1"/>
    </xf>
    <xf numFmtId="4" fontId="2" fillId="33" borderId="22" xfId="0" applyNumberFormat="1" applyFont="1" applyFill="1" applyBorder="1" applyAlignment="1">
      <alignment horizontal="center" vertical="top" wrapText="1"/>
    </xf>
    <xf numFmtId="4" fontId="2" fillId="33" borderId="16" xfId="0" applyNumberFormat="1" applyFont="1" applyFill="1" applyBorder="1" applyAlignment="1">
      <alignment horizontal="center" vertical="top" wrapText="1"/>
    </xf>
    <xf numFmtId="4" fontId="2" fillId="33" borderId="13" xfId="0" applyNumberFormat="1" applyFont="1" applyFill="1" applyBorder="1" applyAlignment="1">
      <alignment horizontal="center" vertical="top" wrapText="1"/>
    </xf>
    <xf numFmtId="4" fontId="2" fillId="33" borderId="14" xfId="0" applyNumberFormat="1" applyFont="1" applyFill="1" applyBorder="1" applyAlignment="1">
      <alignment horizontal="center" vertical="top" wrapText="1"/>
    </xf>
    <xf numFmtId="0" fontId="2" fillId="33" borderId="24" xfId="0" applyFont="1" applyFill="1" applyBorder="1" applyAlignment="1">
      <alignment vertical="top" wrapText="1"/>
    </xf>
    <xf numFmtId="0" fontId="2" fillId="33" borderId="25" xfId="0" applyFont="1" applyFill="1" applyBorder="1" applyAlignment="1">
      <alignment vertical="top" wrapText="1"/>
    </xf>
    <xf numFmtId="0" fontId="2" fillId="33" borderId="25" xfId="0" applyFont="1" applyFill="1" applyBorder="1" applyAlignment="1">
      <alignment horizontal="center" vertical="top" wrapText="1"/>
    </xf>
    <xf numFmtId="2" fontId="2" fillId="33" borderId="25" xfId="0" applyNumberFormat="1" applyFont="1" applyFill="1" applyBorder="1" applyAlignment="1">
      <alignment horizontal="center" vertical="top" wrapText="1"/>
    </xf>
    <xf numFmtId="4" fontId="2" fillId="33" borderId="26" xfId="0" applyNumberFormat="1" applyFont="1" applyFill="1" applyBorder="1" applyAlignment="1">
      <alignment horizontal="center" vertical="top" wrapText="1"/>
    </xf>
    <xf numFmtId="4" fontId="2" fillId="33" borderId="24" xfId="0" applyNumberFormat="1" applyFont="1" applyFill="1" applyBorder="1" applyAlignment="1">
      <alignment horizontal="center" vertical="top" wrapText="1"/>
    </xf>
    <xf numFmtId="4" fontId="2" fillId="33" borderId="25" xfId="0" applyNumberFormat="1" applyFont="1" applyFill="1" applyBorder="1" applyAlignment="1">
      <alignment horizontal="center" vertical="top" wrapText="1"/>
    </xf>
    <xf numFmtId="0" fontId="2" fillId="33" borderId="21" xfId="0" applyFont="1" applyFill="1" applyBorder="1" applyAlignment="1">
      <alignment vertical="top" wrapText="1"/>
    </xf>
    <xf numFmtId="0" fontId="2" fillId="33" borderId="19" xfId="0" applyFont="1" applyFill="1" applyBorder="1" applyAlignment="1">
      <alignment vertical="top" wrapText="1"/>
    </xf>
    <xf numFmtId="0" fontId="6" fillId="33" borderId="27" xfId="0" applyFont="1" applyFill="1" applyBorder="1" applyAlignment="1">
      <alignment horizontal="center" vertical="top" wrapText="1"/>
    </xf>
    <xf numFmtId="0" fontId="6" fillId="33" borderId="28" xfId="0" applyFont="1" applyFill="1" applyBorder="1" applyAlignment="1">
      <alignment horizontal="center" vertical="top" wrapText="1"/>
    </xf>
    <xf numFmtId="4" fontId="6" fillId="33" borderId="29" xfId="0" applyNumberFormat="1" applyFont="1" applyFill="1" applyBorder="1" applyAlignment="1">
      <alignment horizontal="center" vertical="top" wrapText="1"/>
    </xf>
    <xf numFmtId="4" fontId="5" fillId="33" borderId="30" xfId="0" applyNumberFormat="1" applyFont="1" applyFill="1" applyBorder="1" applyAlignment="1">
      <alignment horizontal="center" vertical="top" wrapText="1"/>
    </xf>
    <xf numFmtId="0" fontId="5" fillId="33" borderId="31" xfId="0" applyFont="1" applyFill="1" applyBorder="1" applyAlignment="1">
      <alignment horizontal="center" vertical="top" wrapText="1"/>
    </xf>
    <xf numFmtId="0" fontId="5" fillId="33" borderId="32" xfId="0" applyFont="1" applyFill="1" applyBorder="1" applyAlignment="1">
      <alignment horizontal="center" vertical="top" wrapText="1"/>
    </xf>
    <xf numFmtId="4" fontId="5" fillId="33" borderId="33" xfId="0" applyNumberFormat="1" applyFont="1" applyFill="1" applyBorder="1" applyAlignment="1">
      <alignment vertical="top" wrapText="1"/>
    </xf>
    <xf numFmtId="0" fontId="6" fillId="33" borderId="34" xfId="0" applyFont="1" applyFill="1" applyBorder="1" applyAlignment="1">
      <alignment horizontal="left" vertical="top" wrapText="1"/>
    </xf>
    <xf numFmtId="0" fontId="6" fillId="33" borderId="35" xfId="0" applyFont="1" applyFill="1" applyBorder="1" applyAlignment="1">
      <alignment horizontal="left" vertical="top" wrapText="1"/>
    </xf>
    <xf numFmtId="4" fontId="6" fillId="33" borderId="10" xfId="0" applyNumberFormat="1" applyFont="1" applyFill="1" applyBorder="1" applyAlignment="1">
      <alignment horizontal="center" vertical="top" wrapText="1"/>
    </xf>
    <xf numFmtId="0" fontId="2" fillId="33" borderId="36" xfId="0" applyFont="1" applyFill="1" applyBorder="1" applyAlignment="1">
      <alignment vertical="top" wrapText="1"/>
    </xf>
    <xf numFmtId="0" fontId="2" fillId="33" borderId="37" xfId="0" applyFont="1" applyFill="1" applyBorder="1" applyAlignment="1">
      <alignment vertical="top" wrapText="1"/>
    </xf>
    <xf numFmtId="0" fontId="2" fillId="33" borderId="17" xfId="0" applyFont="1" applyFill="1" applyBorder="1" applyAlignment="1">
      <alignment vertical="top" wrapText="1"/>
    </xf>
    <xf numFmtId="2" fontId="2" fillId="33" borderId="38" xfId="0" applyNumberFormat="1" applyFont="1" applyFill="1" applyBorder="1" applyAlignment="1">
      <alignment horizontal="center" vertical="top" wrapText="1"/>
    </xf>
    <xf numFmtId="2" fontId="2" fillId="33" borderId="37" xfId="0" applyNumberFormat="1" applyFont="1" applyFill="1" applyBorder="1" applyAlignment="1">
      <alignment horizontal="center" vertical="top" wrapText="1"/>
    </xf>
    <xf numFmtId="2" fontId="2" fillId="33" borderId="17" xfId="0" applyNumberFormat="1" applyFont="1" applyFill="1" applyBorder="1" applyAlignment="1">
      <alignment horizontal="center" vertical="top" wrapText="1"/>
    </xf>
    <xf numFmtId="0" fontId="2" fillId="33" borderId="38" xfId="0" applyFont="1" applyFill="1" applyBorder="1" applyAlignment="1">
      <alignment horizontal="center" vertical="top" wrapText="1"/>
    </xf>
    <xf numFmtId="4" fontId="2" fillId="33" borderId="39" xfId="0" applyNumberFormat="1" applyFont="1" applyFill="1" applyBorder="1" applyAlignment="1">
      <alignment horizontal="center" vertical="top" wrapText="1"/>
    </xf>
    <xf numFmtId="4" fontId="2" fillId="33" borderId="40" xfId="0" applyNumberFormat="1" applyFont="1" applyFill="1" applyBorder="1" applyAlignment="1">
      <alignment horizontal="center" vertical="top" wrapText="1"/>
    </xf>
    <xf numFmtId="4" fontId="2" fillId="33" borderId="41" xfId="0" applyNumberFormat="1" applyFont="1" applyFill="1" applyBorder="1" applyAlignment="1">
      <alignment horizontal="center" vertical="top" wrapText="1"/>
    </xf>
    <xf numFmtId="4" fontId="2" fillId="33" borderId="42" xfId="0" applyNumberFormat="1" applyFont="1" applyFill="1" applyBorder="1" applyAlignment="1">
      <alignment horizontal="center" vertical="top" wrapText="1"/>
    </xf>
    <xf numFmtId="0" fontId="2" fillId="33" borderId="37" xfId="0" applyFont="1" applyFill="1" applyBorder="1" applyAlignment="1">
      <alignment horizontal="center" vertical="top" wrapText="1"/>
    </xf>
    <xf numFmtId="0" fontId="2" fillId="33" borderId="17" xfId="0" applyFont="1" applyFill="1" applyBorder="1" applyAlignment="1">
      <alignment horizontal="center" vertical="top" wrapText="1"/>
    </xf>
    <xf numFmtId="4" fontId="2" fillId="33" borderId="36" xfId="0" applyNumberFormat="1" applyFont="1" applyFill="1" applyBorder="1" applyAlignment="1">
      <alignment horizontal="center" vertical="top" wrapText="1"/>
    </xf>
    <xf numFmtId="4" fontId="2" fillId="33" borderId="38" xfId="0" applyNumberFormat="1" applyFont="1" applyFill="1" applyBorder="1" applyAlignment="1">
      <alignment horizontal="center" vertical="top" wrapText="1"/>
    </xf>
    <xf numFmtId="4" fontId="2" fillId="33" borderId="15" xfId="0" applyNumberFormat="1" applyFont="1" applyFill="1" applyBorder="1" applyAlignment="1">
      <alignment horizontal="center" vertical="top" wrapText="1"/>
    </xf>
    <xf numFmtId="0" fontId="2" fillId="33" borderId="43" xfId="0" applyFont="1" applyFill="1" applyBorder="1" applyAlignment="1">
      <alignment vertical="top" wrapText="1"/>
    </xf>
    <xf numFmtId="0" fontId="2" fillId="33" borderId="44" xfId="0" applyFont="1" applyFill="1" applyBorder="1" applyAlignment="1">
      <alignment vertical="top" wrapText="1"/>
    </xf>
    <xf numFmtId="0" fontId="2" fillId="33" borderId="45" xfId="0" applyFont="1" applyFill="1" applyBorder="1" applyAlignment="1">
      <alignment vertical="top" wrapText="1"/>
    </xf>
    <xf numFmtId="0" fontId="2" fillId="33" borderId="46" xfId="0" applyFont="1" applyFill="1" applyBorder="1" applyAlignment="1">
      <alignment horizontal="center" vertical="top" wrapText="1"/>
    </xf>
    <xf numFmtId="0" fontId="2" fillId="33" borderId="44" xfId="0" applyFont="1" applyFill="1" applyBorder="1" applyAlignment="1">
      <alignment horizontal="center" vertical="top" wrapText="1"/>
    </xf>
    <xf numFmtId="0" fontId="2" fillId="33" borderId="45" xfId="0" applyFont="1" applyFill="1" applyBorder="1" applyAlignment="1">
      <alignment horizontal="center" vertical="top" wrapText="1"/>
    </xf>
    <xf numFmtId="0" fontId="2" fillId="33" borderId="47" xfId="0" applyFont="1" applyFill="1" applyBorder="1" applyAlignment="1">
      <alignment vertical="top" wrapText="1"/>
    </xf>
    <xf numFmtId="0" fontId="2" fillId="33" borderId="48" xfId="0" applyFont="1" applyFill="1" applyBorder="1" applyAlignment="1">
      <alignment vertical="top" wrapText="1"/>
    </xf>
    <xf numFmtId="0" fontId="2" fillId="33" borderId="48" xfId="0" applyFont="1" applyFill="1" applyBorder="1" applyAlignment="1">
      <alignment horizontal="center" vertical="top" wrapText="1"/>
    </xf>
    <xf numFmtId="4" fontId="2" fillId="33" borderId="49" xfId="0" applyNumberFormat="1" applyFont="1" applyFill="1" applyBorder="1" applyAlignment="1">
      <alignment horizontal="center" vertical="top" wrapText="1"/>
    </xf>
    <xf numFmtId="14" fontId="2" fillId="33" borderId="50" xfId="0" applyNumberFormat="1" applyFont="1" applyFill="1" applyBorder="1" applyAlignment="1">
      <alignment vertical="top" wrapText="1"/>
    </xf>
    <xf numFmtId="14" fontId="2" fillId="33" borderId="14" xfId="0" applyNumberFormat="1" applyFont="1" applyFill="1" applyBorder="1" applyAlignment="1">
      <alignment vertical="top" wrapText="1"/>
    </xf>
    <xf numFmtId="14" fontId="2" fillId="33" borderId="25" xfId="0" applyNumberFormat="1" applyFont="1" applyFill="1" applyBorder="1" applyAlignment="1">
      <alignment vertical="top" wrapText="1"/>
    </xf>
    <xf numFmtId="14" fontId="2" fillId="33" borderId="24" xfId="0" applyNumberFormat="1" applyFont="1" applyFill="1" applyBorder="1" applyAlignment="1">
      <alignment vertical="top" wrapText="1"/>
    </xf>
    <xf numFmtId="0" fontId="5" fillId="33" borderId="36" xfId="0" applyFont="1" applyFill="1" applyBorder="1" applyAlignment="1">
      <alignment horizontal="left" vertical="top" wrapText="1"/>
    </xf>
    <xf numFmtId="0" fontId="5" fillId="33" borderId="38" xfId="0" applyFont="1" applyFill="1" applyBorder="1" applyAlignment="1">
      <alignment horizontal="left" vertical="top" wrapText="1"/>
    </xf>
    <xf numFmtId="0" fontId="3" fillId="33" borderId="17" xfId="0" applyFont="1" applyFill="1" applyBorder="1" applyAlignment="1">
      <alignment vertical="top" wrapText="1"/>
    </xf>
    <xf numFmtId="4" fontId="7" fillId="33" borderId="39" xfId="0" applyNumberFormat="1" applyFont="1" applyFill="1" applyBorder="1" applyAlignment="1">
      <alignment vertical="top" wrapText="1"/>
    </xf>
    <xf numFmtId="0" fontId="3" fillId="33" borderId="51" xfId="0" applyFont="1" applyFill="1" applyBorder="1" applyAlignment="1">
      <alignment horizontal="left" vertical="top" wrapText="1"/>
    </xf>
    <xf numFmtId="4" fontId="3" fillId="33" borderId="17" xfId="0" applyNumberFormat="1" applyFont="1" applyFill="1" applyBorder="1" applyAlignment="1">
      <alignment vertical="top" wrapText="1"/>
    </xf>
    <xf numFmtId="0" fontId="2" fillId="33" borderId="22" xfId="0" applyFont="1" applyFill="1" applyBorder="1" applyAlignment="1" quotePrefix="1">
      <alignment horizontal="left" vertical="top" wrapText="1"/>
    </xf>
    <xf numFmtId="0" fontId="2" fillId="33" borderId="50" xfId="0" applyFont="1" applyFill="1" applyBorder="1" applyAlignment="1">
      <alignment vertical="top" wrapText="1"/>
    </xf>
    <xf numFmtId="0" fontId="2" fillId="33" borderId="13" xfId="0" applyFont="1" applyFill="1" applyBorder="1" applyAlignment="1" quotePrefix="1">
      <alignment horizontal="left" vertical="top" wrapText="1"/>
    </xf>
    <xf numFmtId="0" fontId="2" fillId="33" borderId="50" xfId="0" applyFont="1" applyFill="1" applyBorder="1" applyAlignment="1" quotePrefix="1">
      <alignment vertical="top" wrapText="1"/>
    </xf>
    <xf numFmtId="0" fontId="2" fillId="33" borderId="52" xfId="0" applyFont="1" applyFill="1" applyBorder="1" applyAlignment="1" quotePrefix="1">
      <alignment vertical="top" wrapText="1"/>
    </xf>
    <xf numFmtId="0" fontId="2" fillId="33" borderId="45" xfId="0" applyFont="1" applyFill="1" applyBorder="1" applyAlignment="1" quotePrefix="1">
      <alignment vertical="top" wrapText="1"/>
    </xf>
    <xf numFmtId="2" fontId="2" fillId="33" borderId="46" xfId="0" applyNumberFormat="1" applyFont="1" applyFill="1" applyBorder="1" applyAlignment="1">
      <alignment horizontal="center" vertical="top" wrapText="1"/>
    </xf>
    <xf numFmtId="2" fontId="2" fillId="33" borderId="44" xfId="0" applyNumberFormat="1" applyFont="1" applyFill="1" applyBorder="1" applyAlignment="1">
      <alignment horizontal="center" vertical="top" wrapText="1"/>
    </xf>
    <xf numFmtId="4" fontId="2" fillId="33" borderId="53" xfId="0" applyNumberFormat="1" applyFont="1" applyFill="1" applyBorder="1" applyAlignment="1">
      <alignment horizontal="center" vertical="top" wrapText="1"/>
    </xf>
    <xf numFmtId="4" fontId="2" fillId="33" borderId="45" xfId="0" applyNumberFormat="1" applyFont="1" applyFill="1" applyBorder="1" applyAlignment="1">
      <alignment horizontal="center" vertical="top" wrapText="1"/>
    </xf>
    <xf numFmtId="14" fontId="2" fillId="33" borderId="54" xfId="0" applyNumberFormat="1" applyFont="1" applyFill="1" applyBorder="1" applyAlignment="1">
      <alignment vertical="top" wrapText="1"/>
    </xf>
    <xf numFmtId="0" fontId="2" fillId="33" borderId="0" xfId="0" applyFont="1" applyFill="1" applyBorder="1" applyAlignment="1">
      <alignment vertical="top" wrapText="1"/>
    </xf>
    <xf numFmtId="2" fontId="2" fillId="33" borderId="0" xfId="0" applyNumberFormat="1" applyFont="1" applyFill="1" applyBorder="1" applyAlignment="1">
      <alignment horizontal="center" vertical="top" wrapText="1"/>
    </xf>
    <xf numFmtId="0" fontId="2" fillId="33" borderId="0" xfId="0" applyFont="1" applyFill="1" applyBorder="1" applyAlignment="1">
      <alignment horizontal="center" vertical="top" wrapText="1"/>
    </xf>
    <xf numFmtId="4" fontId="2" fillId="33" borderId="55" xfId="0" applyNumberFormat="1" applyFont="1" applyFill="1" applyBorder="1" applyAlignment="1">
      <alignment horizontal="center" vertical="top" wrapText="1"/>
    </xf>
    <xf numFmtId="14" fontId="2" fillId="33" borderId="0" xfId="0" applyNumberFormat="1" applyFont="1" applyFill="1" applyBorder="1" applyAlignment="1">
      <alignment vertical="top" wrapText="1"/>
    </xf>
    <xf numFmtId="4" fontId="2" fillId="33" borderId="0" xfId="0" applyNumberFormat="1" applyFont="1" applyFill="1" applyBorder="1" applyAlignment="1">
      <alignment horizontal="center" vertical="top" wrapText="1"/>
    </xf>
    <xf numFmtId="4" fontId="2" fillId="33" borderId="56" xfId="0" applyNumberFormat="1" applyFont="1" applyFill="1" applyBorder="1" applyAlignment="1">
      <alignment horizontal="center" vertical="top" wrapText="1"/>
    </xf>
    <xf numFmtId="0" fontId="6" fillId="33" borderId="29" xfId="0" applyFont="1" applyFill="1" applyBorder="1" applyAlignment="1">
      <alignment horizontal="center" vertical="top" wrapText="1"/>
    </xf>
    <xf numFmtId="4" fontId="6" fillId="33" borderId="57" xfId="0" applyNumberFormat="1" applyFont="1" applyFill="1" applyBorder="1" applyAlignment="1">
      <alignment horizontal="center" vertical="top" wrapText="1"/>
    </xf>
    <xf numFmtId="4" fontId="2" fillId="33" borderId="42" xfId="0" applyNumberFormat="1" applyFont="1" applyFill="1" applyBorder="1" applyAlignment="1">
      <alignment horizontal="left" vertical="top" wrapText="1"/>
    </xf>
    <xf numFmtId="4" fontId="2" fillId="0" borderId="23" xfId="0" applyNumberFormat="1" applyFont="1" applyFill="1" applyBorder="1" applyAlignment="1">
      <alignment horizontal="left" vertical="top" wrapText="1"/>
    </xf>
    <xf numFmtId="4" fontId="2" fillId="35" borderId="11" xfId="0" applyNumberFormat="1" applyFont="1" applyFill="1" applyBorder="1" applyAlignment="1">
      <alignment horizontal="left" vertical="top" wrapText="1"/>
    </xf>
    <xf numFmtId="4" fontId="2" fillId="35" borderId="20" xfId="0" applyNumberFormat="1" applyFont="1" applyFill="1" applyBorder="1" applyAlignment="1">
      <alignment horizontal="left" vertical="top" wrapText="1"/>
    </xf>
    <xf numFmtId="4" fontId="2" fillId="33" borderId="15" xfId="0" applyNumberFormat="1" applyFont="1" applyFill="1" applyBorder="1" applyAlignment="1">
      <alignment horizontal="left" vertical="top" wrapText="1"/>
    </xf>
    <xf numFmtId="4" fontId="2" fillId="35" borderId="12" xfId="0" applyNumberFormat="1" applyFont="1" applyFill="1" applyBorder="1" applyAlignment="1">
      <alignment horizontal="left" vertical="top" wrapText="1"/>
    </xf>
    <xf numFmtId="4" fontId="2" fillId="35" borderId="58" xfId="0" applyNumberFormat="1" applyFont="1" applyFill="1" applyBorder="1" applyAlignment="1">
      <alignment horizontal="left" vertical="top" wrapText="1"/>
    </xf>
    <xf numFmtId="4" fontId="2" fillId="33" borderId="59" xfId="0" applyNumberFormat="1" applyFont="1" applyFill="1" applyBorder="1" applyAlignment="1">
      <alignment horizontal="left" vertical="top" wrapText="1"/>
    </xf>
    <xf numFmtId="4" fontId="7" fillId="33" borderId="39" xfId="0" applyNumberFormat="1" applyFont="1" applyFill="1" applyBorder="1" applyAlignment="1">
      <alignment horizontal="center" vertical="top" wrapText="1"/>
    </xf>
    <xf numFmtId="4" fontId="7" fillId="33" borderId="36" xfId="0" applyNumberFormat="1" applyFont="1" applyFill="1" applyBorder="1" applyAlignment="1">
      <alignment horizontal="center" vertical="top" wrapText="1"/>
    </xf>
    <xf numFmtId="4" fontId="7" fillId="33" borderId="60" xfId="0" applyNumberFormat="1" applyFont="1" applyFill="1" applyBorder="1" applyAlignment="1">
      <alignment horizontal="center" vertical="top" wrapText="1"/>
    </xf>
    <xf numFmtId="4" fontId="2" fillId="33" borderId="53" xfId="0" applyNumberFormat="1" applyFont="1" applyFill="1" applyBorder="1" applyAlignment="1">
      <alignment horizontal="left" vertical="top" wrapText="1"/>
    </xf>
    <xf numFmtId="4" fontId="2" fillId="33" borderId="23" xfId="0" applyNumberFormat="1" applyFont="1" applyFill="1" applyBorder="1" applyAlignment="1">
      <alignment horizontal="left" vertical="top" wrapText="1"/>
    </xf>
    <xf numFmtId="4" fontId="2" fillId="33" borderId="49" xfId="0" applyNumberFormat="1" applyFont="1" applyFill="1" applyBorder="1" applyAlignment="1">
      <alignment horizontal="left" vertical="top" wrapText="1"/>
    </xf>
    <xf numFmtId="4" fontId="2" fillId="33" borderId="61" xfId="0" applyNumberFormat="1" applyFont="1" applyFill="1" applyBorder="1" applyAlignment="1">
      <alignment horizontal="left" vertical="top" wrapText="1"/>
    </xf>
    <xf numFmtId="4" fontId="2" fillId="33" borderId="0" xfId="0" applyNumberFormat="1" applyFont="1" applyFill="1" applyBorder="1" applyAlignment="1">
      <alignment horizontal="left" vertical="top" wrapText="1"/>
    </xf>
    <xf numFmtId="0" fontId="11" fillId="33" borderId="36" xfId="0" applyFont="1" applyFill="1" applyBorder="1" applyAlignment="1">
      <alignment vertical="top" wrapText="1"/>
    </xf>
    <xf numFmtId="0" fontId="10" fillId="33" borderId="17" xfId="0" applyFont="1" applyFill="1" applyBorder="1" applyAlignment="1">
      <alignment vertical="top" wrapText="1"/>
    </xf>
    <xf numFmtId="4" fontId="11" fillId="33" borderId="39" xfId="0" applyNumberFormat="1" applyFont="1" applyFill="1" applyBorder="1" applyAlignment="1">
      <alignment vertical="top" wrapText="1"/>
    </xf>
    <xf numFmtId="4" fontId="11" fillId="33" borderId="17" xfId="0" applyNumberFormat="1" applyFont="1" applyFill="1" applyBorder="1" applyAlignment="1">
      <alignment vertical="top" wrapText="1"/>
    </xf>
    <xf numFmtId="4" fontId="11" fillId="33" borderId="39" xfId="0" applyNumberFormat="1" applyFont="1" applyFill="1" applyBorder="1" applyAlignment="1">
      <alignment horizontal="center" vertical="top" wrapText="1"/>
    </xf>
    <xf numFmtId="0" fontId="5" fillId="0" borderId="32" xfId="0" applyFont="1" applyBorder="1" applyAlignment="1">
      <alignment horizontal="left" vertical="top" wrapText="1"/>
    </xf>
    <xf numFmtId="0" fontId="5" fillId="0" borderId="62" xfId="0" applyFont="1" applyBorder="1" applyAlignment="1">
      <alignment horizontal="left" vertical="top" wrapText="1"/>
    </xf>
    <xf numFmtId="0" fontId="5" fillId="0" borderId="63" xfId="0" applyFont="1" applyBorder="1" applyAlignment="1">
      <alignment horizontal="left" vertical="top" wrapText="1"/>
    </xf>
    <xf numFmtId="0" fontId="5" fillId="0" borderId="64" xfId="0" applyFont="1" applyBorder="1" applyAlignment="1">
      <alignment horizontal="center" vertical="top" wrapText="1"/>
    </xf>
    <xf numFmtId="0" fontId="5" fillId="0" borderId="65" xfId="0" applyFont="1" applyBorder="1" applyAlignment="1">
      <alignment horizontal="center" vertical="top" wrapText="1"/>
    </xf>
    <xf numFmtId="0" fontId="5" fillId="0" borderId="66" xfId="0" applyFont="1" applyBorder="1" applyAlignment="1">
      <alignment horizontal="center" vertical="top" wrapText="1"/>
    </xf>
    <xf numFmtId="0" fontId="5" fillId="0" borderId="64" xfId="0" applyFont="1" applyFill="1" applyBorder="1" applyAlignment="1">
      <alignment horizontal="center" vertical="top" wrapText="1"/>
    </xf>
    <xf numFmtId="0" fontId="5" fillId="0" borderId="65" xfId="0" applyFont="1" applyFill="1" applyBorder="1" applyAlignment="1">
      <alignment horizontal="center" vertical="top" wrapText="1"/>
    </xf>
    <xf numFmtId="4" fontId="6" fillId="33" borderId="31" xfId="0" applyNumberFormat="1" applyFont="1" applyFill="1" applyBorder="1" applyAlignment="1">
      <alignment horizontal="center" vertical="top" wrapText="1"/>
    </xf>
    <xf numFmtId="4" fontId="6" fillId="33" borderId="67" xfId="0" applyNumberFormat="1" applyFont="1" applyFill="1" applyBorder="1" applyAlignment="1">
      <alignment horizontal="center" vertical="top" wrapText="1"/>
    </xf>
    <xf numFmtId="4" fontId="6" fillId="33" borderId="32" xfId="0" applyNumberFormat="1" applyFont="1" applyFill="1" applyBorder="1" applyAlignment="1">
      <alignment horizontal="center" vertical="top" wrapText="1"/>
    </xf>
    <xf numFmtId="4" fontId="6" fillId="33" borderId="63" xfId="0" applyNumberFormat="1" applyFont="1" applyFill="1" applyBorder="1" applyAlignment="1">
      <alignment horizontal="center" vertical="top" wrapText="1"/>
    </xf>
    <xf numFmtId="4" fontId="5" fillId="33" borderId="33" xfId="0" applyNumberFormat="1" applyFont="1" applyFill="1" applyBorder="1" applyAlignment="1">
      <alignment horizontal="center" vertical="top" wrapText="1"/>
    </xf>
    <xf numFmtId="4" fontId="5" fillId="33" borderId="68" xfId="0" applyNumberFormat="1" applyFont="1" applyFill="1" applyBorder="1" applyAlignment="1">
      <alignment horizontal="center" vertical="top" wrapText="1"/>
    </xf>
    <xf numFmtId="0" fontId="6" fillId="33" borderId="32" xfId="0" applyFont="1" applyFill="1" applyBorder="1" applyAlignment="1">
      <alignment horizontal="center" vertical="top" textRotation="90" wrapText="1"/>
    </xf>
    <xf numFmtId="0" fontId="6" fillId="33" borderId="63" xfId="0" applyFont="1" applyFill="1" applyBorder="1" applyAlignment="1">
      <alignment horizontal="center" vertical="top" textRotation="90" wrapText="1"/>
    </xf>
    <xf numFmtId="0" fontId="6" fillId="33" borderId="31" xfId="0" applyFont="1" applyFill="1" applyBorder="1" applyAlignment="1">
      <alignment horizontal="center" vertical="top" wrapText="1"/>
    </xf>
    <xf numFmtId="0" fontId="6" fillId="33" borderId="67" xfId="0" applyFont="1" applyFill="1" applyBorder="1" applyAlignment="1">
      <alignment horizontal="center" vertical="top" wrapText="1"/>
    </xf>
    <xf numFmtId="0" fontId="6" fillId="33" borderId="29" xfId="0" applyFont="1" applyFill="1" applyBorder="1" applyAlignment="1">
      <alignment horizontal="center" vertical="top" wrapText="1"/>
    </xf>
    <xf numFmtId="4" fontId="4" fillId="0" borderId="0" xfId="0" applyNumberFormat="1" applyFont="1" applyAlignment="1">
      <alignment horizontal="right" wrapText="1"/>
    </xf>
    <xf numFmtId="0" fontId="5" fillId="0" borderId="69" xfId="0" applyFont="1" applyFill="1" applyBorder="1" applyAlignment="1">
      <alignment horizontal="center" vertical="top" wrapText="1"/>
    </xf>
    <xf numFmtId="0" fontId="5" fillId="0" borderId="70" xfId="0" applyFont="1" applyFill="1" applyBorder="1" applyAlignment="1">
      <alignment horizontal="center" vertical="top" wrapText="1"/>
    </xf>
    <xf numFmtId="0" fontId="5" fillId="0" borderId="71" xfId="0" applyFont="1" applyFill="1" applyBorder="1" applyAlignment="1">
      <alignment horizontal="center" vertical="top" wrapText="1"/>
    </xf>
    <xf numFmtId="0" fontId="5" fillId="0" borderId="72" xfId="0" applyFont="1" applyFill="1" applyBorder="1" applyAlignment="1">
      <alignment horizontal="center" vertical="top" wrapText="1"/>
    </xf>
    <xf numFmtId="0" fontId="9" fillId="0" borderId="0" xfId="0" applyFont="1" applyAlignment="1">
      <alignment horizontal="center"/>
    </xf>
    <xf numFmtId="4" fontId="6" fillId="33" borderId="57" xfId="0" applyNumberFormat="1" applyFont="1" applyFill="1" applyBorder="1" applyAlignment="1">
      <alignment horizontal="center" vertical="top" wrapText="1"/>
    </xf>
    <xf numFmtId="0" fontId="3" fillId="0" borderId="0" xfId="0" applyFont="1" applyAlignment="1">
      <alignment horizontal="left" wrapText="1"/>
    </xf>
    <xf numFmtId="0" fontId="3" fillId="33" borderId="0" xfId="0" applyFont="1" applyFill="1" applyAlignment="1">
      <alignment horizontal="left" wrapText="1"/>
    </xf>
    <xf numFmtId="0" fontId="2" fillId="33" borderId="17" xfId="0" applyFont="1" applyFill="1" applyBorder="1" applyAlignment="1">
      <alignment horizontal="left" vertical="top" wrapText="1"/>
    </xf>
    <xf numFmtId="0" fontId="2" fillId="33" borderId="73" xfId="0" applyFont="1" applyFill="1" applyBorder="1" applyAlignment="1">
      <alignment horizontal="left" vertical="top" wrapText="1"/>
    </xf>
    <xf numFmtId="0" fontId="2" fillId="33" borderId="74" xfId="0" applyFont="1" applyFill="1" applyBorder="1" applyAlignment="1">
      <alignment horizontal="left" vertical="top" wrapText="1"/>
    </xf>
    <xf numFmtId="0" fontId="6" fillId="33" borderId="75" xfId="0" applyFont="1" applyFill="1" applyBorder="1" applyAlignment="1">
      <alignment horizontal="left" vertical="top" wrapText="1"/>
    </xf>
    <xf numFmtId="0" fontId="6" fillId="33" borderId="76" xfId="0" applyFont="1" applyFill="1" applyBorder="1" applyAlignment="1">
      <alignment horizontal="left" vertical="top" wrapText="1"/>
    </xf>
    <xf numFmtId="0" fontId="6" fillId="33" borderId="77" xfId="0" applyFont="1" applyFill="1" applyBorder="1" applyAlignment="1">
      <alignment horizontal="left" vertical="top" wrapText="1"/>
    </xf>
    <xf numFmtId="0" fontId="5" fillId="33" borderId="51" xfId="0" applyFont="1" applyFill="1" applyBorder="1" applyAlignment="1">
      <alignment horizontal="left" vertical="top" wrapText="1"/>
    </xf>
    <xf numFmtId="0" fontId="5" fillId="33" borderId="17" xfId="0" applyFont="1" applyFill="1" applyBorder="1" applyAlignment="1">
      <alignment horizontal="left" vertical="top" wrapText="1"/>
    </xf>
    <xf numFmtId="0" fontId="5" fillId="33" borderId="39" xfId="0" applyFont="1" applyFill="1" applyBorder="1" applyAlignment="1">
      <alignment horizontal="left" vertical="top" wrapText="1"/>
    </xf>
    <xf numFmtId="0" fontId="2" fillId="33" borderId="78"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center" vertical="top" wrapText="1"/>
    </xf>
    <xf numFmtId="0" fontId="2" fillId="33" borderId="17" xfId="0" applyFont="1" applyFill="1" applyBorder="1" applyAlignment="1">
      <alignment horizontal="center" vertical="top" wrapText="1"/>
    </xf>
    <xf numFmtId="0" fontId="2" fillId="33" borderId="37" xfId="0" applyFont="1" applyFill="1" applyBorder="1" applyAlignment="1">
      <alignment horizontal="center" vertical="top" wrapText="1"/>
    </xf>
    <xf numFmtId="0" fontId="10" fillId="33" borderId="67" xfId="0" applyFont="1" applyFill="1" applyBorder="1" applyAlignment="1">
      <alignment horizontal="center" vertical="top" wrapText="1"/>
    </xf>
    <xf numFmtId="0" fontId="10" fillId="33" borderId="63" xfId="0" applyFont="1" applyFill="1" applyBorder="1" applyAlignment="1">
      <alignment horizontal="center" vertical="top" wrapText="1"/>
    </xf>
    <xf numFmtId="0" fontId="10" fillId="33" borderId="68" xfId="0" applyFont="1" applyFill="1" applyBorder="1" applyAlignment="1">
      <alignment horizontal="center" vertical="top" wrapText="1"/>
    </xf>
    <xf numFmtId="0" fontId="10" fillId="33" borderId="79" xfId="0" applyFont="1" applyFill="1" applyBorder="1" applyAlignment="1">
      <alignment horizontal="center" vertical="top" wrapText="1"/>
    </xf>
    <xf numFmtId="0" fontId="6" fillId="33" borderId="29" xfId="0" applyFont="1" applyFill="1" applyBorder="1" applyAlignment="1">
      <alignment horizontal="center" vertical="top" textRotation="90" wrapText="1"/>
    </xf>
    <xf numFmtId="0" fontId="10" fillId="33" borderId="51" xfId="0" applyFont="1" applyFill="1" applyBorder="1" applyAlignment="1">
      <alignment horizontal="center" vertical="top" wrapText="1"/>
    </xf>
    <xf numFmtId="0" fontId="5" fillId="33" borderId="17" xfId="0" applyFont="1" applyFill="1" applyBorder="1" applyAlignment="1" quotePrefix="1">
      <alignment horizontal="center" vertical="top" wrapText="1"/>
    </xf>
    <xf numFmtId="0" fontId="5" fillId="33" borderId="39" xfId="0" applyFont="1" applyFill="1" applyBorder="1" applyAlignment="1" quotePrefix="1">
      <alignment horizontal="center" vertical="top" wrapText="1"/>
    </xf>
    <xf numFmtId="0" fontId="2" fillId="33" borderId="51" xfId="0" applyFont="1" applyFill="1" applyBorder="1" applyAlignment="1">
      <alignment horizontal="left" vertical="top" wrapText="1"/>
    </xf>
    <xf numFmtId="0" fontId="2" fillId="33" borderId="39" xfId="0" applyFont="1" applyFill="1" applyBorder="1" applyAlignment="1">
      <alignment horizontal="left" vertical="top" wrapText="1"/>
    </xf>
    <xf numFmtId="4" fontId="2" fillId="33" borderId="80" xfId="0" applyNumberFormat="1" applyFont="1" applyFill="1" applyBorder="1" applyAlignment="1">
      <alignment horizontal="left" vertical="top" wrapText="1"/>
    </xf>
    <xf numFmtId="4" fontId="2" fillId="33" borderId="81" xfId="0" applyNumberFormat="1" applyFont="1" applyFill="1" applyBorder="1" applyAlignment="1">
      <alignment horizontal="left" vertical="top" wrapText="1"/>
    </xf>
    <xf numFmtId="4" fontId="2" fillId="33" borderId="61" xfId="0" applyNumberFormat="1" applyFont="1" applyFill="1" applyBorder="1" applyAlignment="1">
      <alignment horizontal="left" vertical="top" wrapText="1"/>
    </xf>
    <xf numFmtId="0" fontId="3" fillId="0" borderId="0" xfId="0" applyFont="1" applyAlignment="1">
      <alignment horizontal="center"/>
    </xf>
    <xf numFmtId="4" fontId="2" fillId="33" borderId="82" xfId="0" applyNumberFormat="1" applyFont="1" applyFill="1" applyBorder="1" applyAlignment="1">
      <alignment horizontal="left" vertical="top" wrapText="1"/>
    </xf>
    <xf numFmtId="4" fontId="46" fillId="33" borderId="0" xfId="0" applyNumberFormat="1" applyFont="1" applyFill="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22"/>
  <sheetViews>
    <sheetView tabSelected="1" zoomScalePageLayoutView="0" workbookViewId="0" topLeftCell="A1">
      <pane ySplit="11" topLeftCell="A12" activePane="bottomLeft" state="frozen"/>
      <selection pane="topLeft" activeCell="A1" sqref="A1"/>
      <selection pane="bottomLeft" activeCell="R1" sqref="R1:S1"/>
    </sheetView>
  </sheetViews>
  <sheetFormatPr defaultColWidth="8.8515625" defaultRowHeight="12.75"/>
  <cols>
    <col min="1" max="1" width="5.28125" style="1" customWidth="1"/>
    <col min="2" max="2" width="24.7109375" style="1" customWidth="1"/>
    <col min="3" max="3" width="12.57421875" style="1" customWidth="1"/>
    <col min="4" max="4" width="6.140625" style="1" customWidth="1"/>
    <col min="5" max="5" width="5.57421875" style="1" customWidth="1"/>
    <col min="6" max="6" width="5.7109375" style="1" customWidth="1"/>
    <col min="7" max="7" width="7.00390625" style="1" customWidth="1"/>
    <col min="8" max="8" width="11.140625" style="2" customWidth="1"/>
    <col min="9" max="9" width="6.00390625" style="1" customWidth="1"/>
    <col min="10" max="10" width="22.140625" style="1" customWidth="1"/>
    <col min="11" max="11" width="12.57421875" style="1" customWidth="1"/>
    <col min="12" max="12" width="5.7109375" style="1" customWidth="1"/>
    <col min="13" max="13" width="5.00390625" style="1" customWidth="1"/>
    <col min="14" max="14" width="6.140625" style="1" customWidth="1"/>
    <col min="15" max="15" width="5.421875" style="1" customWidth="1"/>
    <col min="16" max="16" width="12.140625" style="2" customWidth="1"/>
    <col min="17" max="17" width="6.57421875" style="2" customWidth="1"/>
    <col min="18" max="18" width="8.57421875" style="2" customWidth="1"/>
    <col min="19" max="19" width="10.28125" style="2" customWidth="1"/>
    <col min="20" max="20" width="54.57421875" style="1" customWidth="1"/>
    <col min="21" max="21" width="11.7109375" style="1" customWidth="1"/>
    <col min="22" max="22" width="12.57421875" style="1" customWidth="1"/>
    <col min="23" max="16384" width="8.8515625" style="1" customWidth="1"/>
  </cols>
  <sheetData>
    <row r="1" spans="18:19" ht="12.75" customHeight="1">
      <c r="R1" s="189" t="s">
        <v>233</v>
      </c>
      <c r="S1" s="189"/>
    </row>
    <row r="2" spans="15:19" ht="63.75" customHeight="1">
      <c r="O2" s="151" t="s">
        <v>234</v>
      </c>
      <c r="P2" s="151"/>
      <c r="Q2" s="151"/>
      <c r="R2" s="151"/>
      <c r="S2" s="151"/>
    </row>
    <row r="3" spans="15:19" ht="12.75" customHeight="1">
      <c r="O3" s="151" t="s">
        <v>180</v>
      </c>
      <c r="P3" s="151"/>
      <c r="Q3" s="151"/>
      <c r="R3" s="151"/>
      <c r="S3" s="151"/>
    </row>
    <row r="6" ht="29.25" customHeight="1"/>
    <row r="7" spans="1:19" ht="15.75">
      <c r="A7" s="156" t="s">
        <v>179</v>
      </c>
      <c r="B7" s="156"/>
      <c r="C7" s="156"/>
      <c r="D7" s="156"/>
      <c r="E7" s="156"/>
      <c r="F7" s="156"/>
      <c r="G7" s="156"/>
      <c r="H7" s="156"/>
      <c r="I7" s="156"/>
      <c r="J7" s="156"/>
      <c r="K7" s="156"/>
      <c r="L7" s="156"/>
      <c r="M7" s="156"/>
      <c r="N7" s="156"/>
      <c r="O7" s="156"/>
      <c r="P7" s="156"/>
      <c r="Q7" s="156"/>
      <c r="R7" s="156"/>
      <c r="S7" s="156"/>
    </row>
    <row r="8" ht="13.5" thickBot="1"/>
    <row r="9" spans="1:20" ht="45" customHeight="1">
      <c r="A9" s="135" t="s">
        <v>178</v>
      </c>
      <c r="B9" s="136"/>
      <c r="C9" s="136"/>
      <c r="D9" s="136"/>
      <c r="E9" s="136"/>
      <c r="F9" s="136"/>
      <c r="G9" s="136"/>
      <c r="H9" s="137"/>
      <c r="I9" s="152" t="s">
        <v>181</v>
      </c>
      <c r="J9" s="153"/>
      <c r="K9" s="153"/>
      <c r="L9" s="153"/>
      <c r="M9" s="153"/>
      <c r="N9" s="154"/>
      <c r="O9" s="153" t="s">
        <v>182</v>
      </c>
      <c r="P9" s="155"/>
      <c r="Q9" s="138" t="s">
        <v>177</v>
      </c>
      <c r="R9" s="139"/>
      <c r="S9" s="139"/>
      <c r="T9" s="132" t="s">
        <v>1</v>
      </c>
    </row>
    <row r="10" spans="1:20" ht="33" customHeight="1">
      <c r="A10" s="148" t="s">
        <v>2</v>
      </c>
      <c r="B10" s="150" t="s">
        <v>3</v>
      </c>
      <c r="C10" s="150" t="s">
        <v>4</v>
      </c>
      <c r="D10" s="146" t="s">
        <v>5</v>
      </c>
      <c r="E10" s="146" t="s">
        <v>193</v>
      </c>
      <c r="F10" s="146" t="s">
        <v>6</v>
      </c>
      <c r="G10" s="150" t="s">
        <v>7</v>
      </c>
      <c r="H10" s="157" t="s">
        <v>183</v>
      </c>
      <c r="I10" s="148" t="s">
        <v>9</v>
      </c>
      <c r="J10" s="150" t="s">
        <v>3</v>
      </c>
      <c r="K10" s="150" t="s">
        <v>4</v>
      </c>
      <c r="L10" s="146" t="s">
        <v>5</v>
      </c>
      <c r="M10" s="146" t="s">
        <v>194</v>
      </c>
      <c r="N10" s="146" t="s">
        <v>6</v>
      </c>
      <c r="O10" s="178" t="s">
        <v>7</v>
      </c>
      <c r="P10" s="157" t="s">
        <v>8</v>
      </c>
      <c r="Q10" s="140" t="s">
        <v>184</v>
      </c>
      <c r="R10" s="142" t="s">
        <v>185</v>
      </c>
      <c r="S10" s="144" t="s">
        <v>0</v>
      </c>
      <c r="T10" s="133"/>
    </row>
    <row r="11" spans="1:20" ht="30.75" customHeight="1">
      <c r="A11" s="149"/>
      <c r="B11" s="150"/>
      <c r="C11" s="150"/>
      <c r="D11" s="147"/>
      <c r="E11" s="147"/>
      <c r="F11" s="147"/>
      <c r="G11" s="150"/>
      <c r="H11" s="157"/>
      <c r="I11" s="149"/>
      <c r="J11" s="150"/>
      <c r="K11" s="150"/>
      <c r="L11" s="147"/>
      <c r="M11" s="147"/>
      <c r="N11" s="147"/>
      <c r="O11" s="178"/>
      <c r="P11" s="157"/>
      <c r="Q11" s="141"/>
      <c r="R11" s="143"/>
      <c r="S11" s="145"/>
      <c r="T11" s="133"/>
    </row>
    <row r="12" spans="1:20" ht="22.5">
      <c r="A12" s="45">
        <v>1</v>
      </c>
      <c r="B12" s="109">
        <v>2</v>
      </c>
      <c r="C12" s="109">
        <v>3</v>
      </c>
      <c r="D12" s="109">
        <v>4</v>
      </c>
      <c r="E12" s="109">
        <v>5</v>
      </c>
      <c r="F12" s="109" t="s">
        <v>186</v>
      </c>
      <c r="G12" s="109">
        <v>7</v>
      </c>
      <c r="H12" s="110" t="s">
        <v>187</v>
      </c>
      <c r="I12" s="46">
        <v>9</v>
      </c>
      <c r="J12" s="109">
        <v>10</v>
      </c>
      <c r="K12" s="109">
        <v>11</v>
      </c>
      <c r="L12" s="109">
        <v>12</v>
      </c>
      <c r="M12" s="109">
        <v>13</v>
      </c>
      <c r="N12" s="109" t="s">
        <v>188</v>
      </c>
      <c r="O12" s="109">
        <v>15</v>
      </c>
      <c r="P12" s="47" t="s">
        <v>189</v>
      </c>
      <c r="Q12" s="47" t="s">
        <v>190</v>
      </c>
      <c r="R12" s="47" t="s">
        <v>191</v>
      </c>
      <c r="S12" s="48" t="s">
        <v>192</v>
      </c>
      <c r="T12" s="133"/>
    </row>
    <row r="13" spans="1:20" ht="26.25" customHeight="1">
      <c r="A13" s="174" t="s">
        <v>10</v>
      </c>
      <c r="B13" s="175"/>
      <c r="C13" s="175"/>
      <c r="D13" s="175"/>
      <c r="E13" s="175"/>
      <c r="F13" s="175"/>
      <c r="G13" s="175"/>
      <c r="H13" s="176"/>
      <c r="I13" s="174" t="s">
        <v>252</v>
      </c>
      <c r="J13" s="175"/>
      <c r="K13" s="175"/>
      <c r="L13" s="175"/>
      <c r="M13" s="175"/>
      <c r="N13" s="175"/>
      <c r="O13" s="175"/>
      <c r="P13" s="177"/>
      <c r="Q13" s="49"/>
      <c r="R13" s="50"/>
      <c r="S13" s="51"/>
      <c r="T13" s="134"/>
    </row>
    <row r="14" spans="1:20" ht="13.5" customHeight="1" thickBot="1">
      <c r="A14" s="163" t="s">
        <v>12</v>
      </c>
      <c r="B14" s="164"/>
      <c r="C14" s="164"/>
      <c r="D14" s="164"/>
      <c r="E14" s="164"/>
      <c r="F14" s="164"/>
      <c r="G14" s="164"/>
      <c r="H14" s="164"/>
      <c r="I14" s="164"/>
      <c r="J14" s="164"/>
      <c r="K14" s="164"/>
      <c r="L14" s="164"/>
      <c r="M14" s="164"/>
      <c r="N14" s="164"/>
      <c r="O14" s="164"/>
      <c r="P14" s="165"/>
      <c r="Q14" s="52"/>
      <c r="R14" s="53"/>
      <c r="S14" s="54"/>
      <c r="T14" s="8"/>
    </row>
    <row r="15" spans="1:20" ht="48.75" customHeight="1" thickBot="1">
      <c r="A15" s="55" t="s">
        <v>13</v>
      </c>
      <c r="B15" s="56" t="s">
        <v>14</v>
      </c>
      <c r="C15" s="57"/>
      <c r="D15" s="58"/>
      <c r="E15" s="59"/>
      <c r="F15" s="60"/>
      <c r="G15" s="61"/>
      <c r="H15" s="62"/>
      <c r="I15" s="55" t="s">
        <v>13</v>
      </c>
      <c r="J15" s="56" t="s">
        <v>14</v>
      </c>
      <c r="K15" s="57"/>
      <c r="L15" s="58"/>
      <c r="M15" s="59"/>
      <c r="N15" s="60"/>
      <c r="O15" s="61"/>
      <c r="P15" s="62"/>
      <c r="Q15" s="63"/>
      <c r="R15" s="64"/>
      <c r="S15" s="65"/>
      <c r="T15" s="111"/>
    </row>
    <row r="16" spans="1:20" ht="15" customHeight="1">
      <c r="A16" s="27" t="s">
        <v>15</v>
      </c>
      <c r="B16" s="14" t="s">
        <v>16</v>
      </c>
      <c r="C16" s="14" t="s">
        <v>17</v>
      </c>
      <c r="D16" s="28">
        <v>23.76</v>
      </c>
      <c r="E16" s="28">
        <v>0</v>
      </c>
      <c r="F16" s="28">
        <v>23.76</v>
      </c>
      <c r="G16" s="30">
        <v>300</v>
      </c>
      <c r="H16" s="31">
        <f>F16*G16</f>
        <v>7128.000000000001</v>
      </c>
      <c r="I16" s="27" t="s">
        <v>15</v>
      </c>
      <c r="J16" s="14" t="s">
        <v>221</v>
      </c>
      <c r="K16" s="14" t="s">
        <v>17</v>
      </c>
      <c r="L16" s="28">
        <v>24.19</v>
      </c>
      <c r="M16" s="28">
        <v>0</v>
      </c>
      <c r="N16" s="28">
        <v>24.19</v>
      </c>
      <c r="O16" s="30">
        <v>300</v>
      </c>
      <c r="P16" s="31">
        <f>N16*O16</f>
        <v>7257</v>
      </c>
      <c r="Q16" s="32">
        <f aca="true" t="shared" si="0" ref="Q16:S20">N16-F16</f>
        <v>0.4299999999999997</v>
      </c>
      <c r="R16" s="33">
        <f t="shared" si="0"/>
        <v>0</v>
      </c>
      <c r="S16" s="31">
        <f t="shared" si="0"/>
        <v>128.9999999999991</v>
      </c>
      <c r="T16" s="112" t="s">
        <v>197</v>
      </c>
    </row>
    <row r="17" spans="1:20" ht="13.5" customHeight="1">
      <c r="A17" s="29" t="s">
        <v>18</v>
      </c>
      <c r="B17" s="12" t="s">
        <v>29</v>
      </c>
      <c r="C17" s="12" t="s">
        <v>17</v>
      </c>
      <c r="D17" s="24">
        <v>22.34</v>
      </c>
      <c r="E17" s="24">
        <v>0</v>
      </c>
      <c r="F17" s="24">
        <v>22.34</v>
      </c>
      <c r="G17" s="25">
        <v>3600</v>
      </c>
      <c r="H17" s="26">
        <f>F17*G17</f>
        <v>80424</v>
      </c>
      <c r="I17" s="29" t="s">
        <v>18</v>
      </c>
      <c r="J17" s="12" t="s">
        <v>222</v>
      </c>
      <c r="K17" s="12" t="s">
        <v>17</v>
      </c>
      <c r="L17" s="24">
        <v>23.33</v>
      </c>
      <c r="M17" s="24">
        <v>0</v>
      </c>
      <c r="N17" s="24">
        <v>23.33</v>
      </c>
      <c r="O17" s="25">
        <v>3600</v>
      </c>
      <c r="P17" s="26">
        <f>N17*O17</f>
        <v>83988</v>
      </c>
      <c r="Q17" s="34">
        <f t="shared" si="0"/>
        <v>0.9899999999999984</v>
      </c>
      <c r="R17" s="35">
        <f t="shared" si="0"/>
        <v>0</v>
      </c>
      <c r="S17" s="26">
        <f t="shared" si="0"/>
        <v>3564</v>
      </c>
      <c r="T17" s="18" t="s">
        <v>197</v>
      </c>
    </row>
    <row r="18" spans="1:20" ht="12.75" customHeight="1">
      <c r="A18" s="29" t="s">
        <v>19</v>
      </c>
      <c r="B18" s="12" t="s">
        <v>20</v>
      </c>
      <c r="C18" s="12" t="s">
        <v>17</v>
      </c>
      <c r="D18" s="24">
        <v>18.54</v>
      </c>
      <c r="E18" s="24">
        <v>0</v>
      </c>
      <c r="F18" s="24">
        <v>18.54</v>
      </c>
      <c r="G18" s="25"/>
      <c r="H18" s="26">
        <f>F18*G18</f>
        <v>0</v>
      </c>
      <c r="I18" s="29"/>
      <c r="J18" s="12"/>
      <c r="K18" s="12"/>
      <c r="L18" s="24"/>
      <c r="M18" s="24"/>
      <c r="N18" s="24"/>
      <c r="O18" s="25"/>
      <c r="P18" s="26"/>
      <c r="Q18" s="34">
        <f t="shared" si="0"/>
        <v>-18.54</v>
      </c>
      <c r="R18" s="35">
        <f t="shared" si="0"/>
        <v>0</v>
      </c>
      <c r="S18" s="26">
        <f t="shared" si="0"/>
        <v>0</v>
      </c>
      <c r="T18" s="113" t="s">
        <v>195</v>
      </c>
    </row>
    <row r="19" spans="1:20" ht="21" customHeight="1">
      <c r="A19" s="11" t="s">
        <v>21</v>
      </c>
      <c r="B19" s="12" t="s">
        <v>22</v>
      </c>
      <c r="C19" s="12" t="s">
        <v>17</v>
      </c>
      <c r="D19" s="24">
        <v>20.5</v>
      </c>
      <c r="E19" s="24">
        <v>0</v>
      </c>
      <c r="F19" s="24">
        <v>20.5</v>
      </c>
      <c r="G19" s="25"/>
      <c r="H19" s="26">
        <f>F19*G19</f>
        <v>0</v>
      </c>
      <c r="I19" s="11"/>
      <c r="J19" s="12"/>
      <c r="K19" s="12"/>
      <c r="L19" s="24"/>
      <c r="M19" s="24"/>
      <c r="N19" s="24"/>
      <c r="O19" s="25"/>
      <c r="P19" s="26"/>
      <c r="Q19" s="34">
        <f t="shared" si="0"/>
        <v>-20.5</v>
      </c>
      <c r="R19" s="35">
        <f t="shared" si="0"/>
        <v>0</v>
      </c>
      <c r="S19" s="26">
        <f t="shared" si="0"/>
        <v>0</v>
      </c>
      <c r="T19" s="113" t="s">
        <v>195</v>
      </c>
    </row>
    <row r="20" spans="1:20" ht="14.25" customHeight="1" thickBot="1">
      <c r="A20" s="43" t="s">
        <v>23</v>
      </c>
      <c r="B20" s="44" t="s">
        <v>24</v>
      </c>
      <c r="C20" s="44" t="s">
        <v>17</v>
      </c>
      <c r="D20" s="19">
        <v>19.35</v>
      </c>
      <c r="E20" s="19">
        <v>0</v>
      </c>
      <c r="F20" s="19">
        <v>19.35</v>
      </c>
      <c r="G20" s="20"/>
      <c r="H20" s="21">
        <f>F20*G20</f>
        <v>0</v>
      </c>
      <c r="I20" s="43"/>
      <c r="J20" s="44"/>
      <c r="K20" s="44"/>
      <c r="L20" s="19"/>
      <c r="M20" s="19"/>
      <c r="N20" s="19"/>
      <c r="O20" s="20"/>
      <c r="P20" s="21"/>
      <c r="Q20" s="22">
        <f t="shared" si="0"/>
        <v>-19.35</v>
      </c>
      <c r="R20" s="23">
        <f t="shared" si="0"/>
        <v>0</v>
      </c>
      <c r="S20" s="21">
        <f t="shared" si="0"/>
        <v>0</v>
      </c>
      <c r="T20" s="114" t="s">
        <v>195</v>
      </c>
    </row>
    <row r="21" spans="1:20" ht="34.5" thickBot="1">
      <c r="A21" s="55" t="s">
        <v>25</v>
      </c>
      <c r="B21" s="56" t="s">
        <v>26</v>
      </c>
      <c r="C21" s="56"/>
      <c r="D21" s="66"/>
      <c r="E21" s="66"/>
      <c r="F21" s="67"/>
      <c r="G21" s="61"/>
      <c r="H21" s="62"/>
      <c r="I21" s="55" t="s">
        <v>25</v>
      </c>
      <c r="J21" s="56" t="s">
        <v>26</v>
      </c>
      <c r="K21" s="56"/>
      <c r="L21" s="66"/>
      <c r="M21" s="66"/>
      <c r="N21" s="67"/>
      <c r="O21" s="61"/>
      <c r="P21" s="62"/>
      <c r="Q21" s="68"/>
      <c r="R21" s="69"/>
      <c r="S21" s="70"/>
      <c r="T21" s="115"/>
    </row>
    <row r="22" spans="1:20" ht="14.25" customHeight="1">
      <c r="A22" s="27" t="s">
        <v>27</v>
      </c>
      <c r="B22" s="14" t="s">
        <v>16</v>
      </c>
      <c r="C22" s="14" t="s">
        <v>17</v>
      </c>
      <c r="D22" s="30">
        <v>24.33</v>
      </c>
      <c r="E22" s="30">
        <v>0</v>
      </c>
      <c r="F22" s="30">
        <v>24.33</v>
      </c>
      <c r="G22" s="30">
        <v>300</v>
      </c>
      <c r="H22" s="31">
        <f>F22*G22</f>
        <v>7298.999999999999</v>
      </c>
      <c r="I22" s="27" t="s">
        <v>27</v>
      </c>
      <c r="J22" s="14" t="s">
        <v>221</v>
      </c>
      <c r="K22" s="14" t="s">
        <v>17</v>
      </c>
      <c r="L22" s="30">
        <v>25.38</v>
      </c>
      <c r="M22" s="30">
        <v>0</v>
      </c>
      <c r="N22" s="30">
        <v>25.38</v>
      </c>
      <c r="O22" s="30">
        <v>300</v>
      </c>
      <c r="P22" s="31">
        <f>N22*O22</f>
        <v>7614</v>
      </c>
      <c r="Q22" s="32">
        <f aca="true" t="shared" si="1" ref="Q22:S28">N22-F22</f>
        <v>1.0500000000000007</v>
      </c>
      <c r="R22" s="33">
        <f t="shared" si="1"/>
        <v>0</v>
      </c>
      <c r="S22" s="31">
        <f t="shared" si="1"/>
        <v>315.0000000000009</v>
      </c>
      <c r="T22" s="112" t="s">
        <v>197</v>
      </c>
    </row>
    <row r="23" spans="1:20" ht="15" customHeight="1">
      <c r="A23" s="29" t="s">
        <v>28</v>
      </c>
      <c r="B23" s="12" t="s">
        <v>29</v>
      </c>
      <c r="C23" s="12" t="s">
        <v>17</v>
      </c>
      <c r="D23" s="25">
        <v>22.77</v>
      </c>
      <c r="E23" s="25">
        <v>0</v>
      </c>
      <c r="F23" s="25">
        <v>22.77</v>
      </c>
      <c r="G23" s="25">
        <v>3600</v>
      </c>
      <c r="H23" s="26">
        <f>F23*G23</f>
        <v>81972</v>
      </c>
      <c r="I23" s="29" t="s">
        <v>28</v>
      </c>
      <c r="J23" s="12" t="s">
        <v>222</v>
      </c>
      <c r="K23" s="12" t="s">
        <v>17</v>
      </c>
      <c r="L23" s="25">
        <v>23.77</v>
      </c>
      <c r="M23" s="25">
        <v>0</v>
      </c>
      <c r="N23" s="25">
        <v>23.77</v>
      </c>
      <c r="O23" s="25">
        <v>3600</v>
      </c>
      <c r="P23" s="26">
        <f>N23*O23</f>
        <v>85572</v>
      </c>
      <c r="Q23" s="34">
        <f t="shared" si="1"/>
        <v>1</v>
      </c>
      <c r="R23" s="35">
        <f t="shared" si="1"/>
        <v>0</v>
      </c>
      <c r="S23" s="26">
        <f t="shared" si="1"/>
        <v>3600</v>
      </c>
      <c r="T23" s="18" t="s">
        <v>197</v>
      </c>
    </row>
    <row r="24" spans="1:20" ht="21" customHeight="1">
      <c r="A24" s="29" t="s">
        <v>30</v>
      </c>
      <c r="B24" s="12" t="s">
        <v>31</v>
      </c>
      <c r="C24" s="12" t="s">
        <v>17</v>
      </c>
      <c r="D24" s="25">
        <v>14.02</v>
      </c>
      <c r="E24" s="25">
        <v>0</v>
      </c>
      <c r="F24" s="25">
        <v>14.02</v>
      </c>
      <c r="G24" s="25"/>
      <c r="H24" s="26">
        <f>F24*G24</f>
        <v>0</v>
      </c>
      <c r="I24" s="29"/>
      <c r="J24" s="12"/>
      <c r="K24" s="12"/>
      <c r="L24" s="25"/>
      <c r="M24" s="25"/>
      <c r="N24" s="25"/>
      <c r="O24" s="25"/>
      <c r="P24" s="26"/>
      <c r="Q24" s="34">
        <f t="shared" si="1"/>
        <v>-14.02</v>
      </c>
      <c r="R24" s="35">
        <f t="shared" si="1"/>
        <v>0</v>
      </c>
      <c r="S24" s="26">
        <f t="shared" si="1"/>
        <v>0</v>
      </c>
      <c r="T24" s="113" t="s">
        <v>195</v>
      </c>
    </row>
    <row r="25" spans="1:20" ht="22.5">
      <c r="A25" s="29" t="s">
        <v>32</v>
      </c>
      <c r="B25" s="12" t="s">
        <v>20</v>
      </c>
      <c r="C25" s="12" t="s">
        <v>17</v>
      </c>
      <c r="D25" s="25">
        <v>21.77</v>
      </c>
      <c r="E25" s="25">
        <v>0</v>
      </c>
      <c r="F25" s="25">
        <v>21.77</v>
      </c>
      <c r="G25" s="25">
        <v>200</v>
      </c>
      <c r="H25" s="26">
        <f>F25*G25</f>
        <v>4354</v>
      </c>
      <c r="I25" s="29" t="s">
        <v>30</v>
      </c>
      <c r="J25" s="12" t="s">
        <v>253</v>
      </c>
      <c r="K25" s="12" t="s">
        <v>17</v>
      </c>
      <c r="L25" s="25">
        <v>22.79</v>
      </c>
      <c r="M25" s="25">
        <v>0</v>
      </c>
      <c r="N25" s="25">
        <v>22.79</v>
      </c>
      <c r="O25" s="25">
        <v>200</v>
      </c>
      <c r="P25" s="26">
        <f>N25*O25</f>
        <v>4558</v>
      </c>
      <c r="Q25" s="34">
        <f t="shared" si="1"/>
        <v>1.0199999999999996</v>
      </c>
      <c r="R25" s="35">
        <f t="shared" si="1"/>
        <v>0</v>
      </c>
      <c r="S25" s="26">
        <f t="shared" si="1"/>
        <v>204</v>
      </c>
      <c r="T25" s="9" t="s">
        <v>236</v>
      </c>
    </row>
    <row r="26" spans="1:20" ht="22.5">
      <c r="A26" s="36"/>
      <c r="B26" s="37"/>
      <c r="C26" s="37"/>
      <c r="D26" s="38"/>
      <c r="E26" s="38"/>
      <c r="F26" s="38"/>
      <c r="G26" s="38"/>
      <c r="H26" s="40"/>
      <c r="I26" s="29" t="s">
        <v>32</v>
      </c>
      <c r="J26" s="12" t="s">
        <v>207</v>
      </c>
      <c r="K26" s="12" t="s">
        <v>17</v>
      </c>
      <c r="L26" s="38">
        <v>25.25</v>
      </c>
      <c r="M26" s="38">
        <v>0</v>
      </c>
      <c r="N26" s="38">
        <v>25.25</v>
      </c>
      <c r="O26" s="38">
        <v>365</v>
      </c>
      <c r="P26" s="26">
        <f>N26*O26</f>
        <v>9216.25</v>
      </c>
      <c r="Q26" s="34">
        <f t="shared" si="1"/>
        <v>25.25</v>
      </c>
      <c r="R26" s="35">
        <f t="shared" si="1"/>
        <v>365</v>
      </c>
      <c r="S26" s="26">
        <f t="shared" si="1"/>
        <v>9216.25</v>
      </c>
      <c r="T26" s="9" t="s">
        <v>208</v>
      </c>
    </row>
    <row r="27" spans="1:20" ht="24" customHeight="1" thickBot="1">
      <c r="A27" s="43" t="s">
        <v>33</v>
      </c>
      <c r="B27" s="44" t="s">
        <v>34</v>
      </c>
      <c r="C27" s="44" t="s">
        <v>17</v>
      </c>
      <c r="D27" s="19">
        <v>20.67</v>
      </c>
      <c r="E27" s="20">
        <v>0</v>
      </c>
      <c r="F27" s="19">
        <f>D27+E27</f>
        <v>20.67</v>
      </c>
      <c r="G27" s="20"/>
      <c r="H27" s="21">
        <f>F27*G27</f>
        <v>0</v>
      </c>
      <c r="I27" s="43"/>
      <c r="J27" s="44"/>
      <c r="K27" s="44"/>
      <c r="L27" s="19"/>
      <c r="M27" s="20"/>
      <c r="N27" s="19"/>
      <c r="O27" s="20"/>
      <c r="P27" s="40"/>
      <c r="Q27" s="22">
        <f t="shared" si="1"/>
        <v>-20.67</v>
      </c>
      <c r="R27" s="23">
        <f t="shared" si="1"/>
        <v>0</v>
      </c>
      <c r="S27" s="21">
        <f t="shared" si="1"/>
        <v>0</v>
      </c>
      <c r="T27" s="114" t="s">
        <v>195</v>
      </c>
    </row>
    <row r="28" spans="1:20" ht="23.25" thickBot="1">
      <c r="A28" s="71" t="s">
        <v>35</v>
      </c>
      <c r="B28" s="72" t="s">
        <v>36</v>
      </c>
      <c r="C28" s="73"/>
      <c r="D28" s="74"/>
      <c r="E28" s="75"/>
      <c r="F28" s="76"/>
      <c r="G28" s="74"/>
      <c r="H28" s="70"/>
      <c r="I28" s="72" t="s">
        <v>35</v>
      </c>
      <c r="J28" s="72" t="s">
        <v>36</v>
      </c>
      <c r="K28" s="73"/>
      <c r="L28" s="74"/>
      <c r="M28" s="75"/>
      <c r="N28" s="76"/>
      <c r="O28" s="74"/>
      <c r="P28" s="70"/>
      <c r="Q28" s="68"/>
      <c r="R28" s="69"/>
      <c r="S28" s="70">
        <f t="shared" si="1"/>
        <v>0</v>
      </c>
      <c r="T28" s="70"/>
    </row>
    <row r="29" spans="1:20" ht="22.5">
      <c r="A29" s="27" t="s">
        <v>37</v>
      </c>
      <c r="B29" s="14" t="s">
        <v>38</v>
      </c>
      <c r="C29" s="14" t="s">
        <v>17</v>
      </c>
      <c r="D29" s="30">
        <v>19.49</v>
      </c>
      <c r="E29" s="30">
        <v>0</v>
      </c>
      <c r="F29" s="30">
        <f>D29+E29</f>
        <v>19.49</v>
      </c>
      <c r="G29" s="30">
        <v>4365</v>
      </c>
      <c r="H29" s="31">
        <f>F29*G29</f>
        <v>85073.84999999999</v>
      </c>
      <c r="I29" s="29" t="s">
        <v>37</v>
      </c>
      <c r="J29" s="12" t="s">
        <v>203</v>
      </c>
      <c r="K29" s="12" t="s">
        <v>17</v>
      </c>
      <c r="L29" s="24">
        <v>41.4</v>
      </c>
      <c r="M29" s="25">
        <v>0</v>
      </c>
      <c r="N29" s="24">
        <f>L29+M29</f>
        <v>41.4</v>
      </c>
      <c r="O29" s="25">
        <v>861</v>
      </c>
      <c r="P29" s="26">
        <f aca="true" t="shared" si="2" ref="P29:P35">N29*O29</f>
        <v>35645.4</v>
      </c>
      <c r="Q29" s="34">
        <f aca="true" t="shared" si="3" ref="Q29:Q41">N29-F29</f>
        <v>21.91</v>
      </c>
      <c r="R29" s="35">
        <f aca="true" t="shared" si="4" ref="R29:R41">O29-G29</f>
        <v>-3504</v>
      </c>
      <c r="S29" s="26">
        <f aca="true" t="shared" si="5" ref="S29:S41">P29-H29</f>
        <v>-49428.44999999999</v>
      </c>
      <c r="T29" s="9" t="s">
        <v>209</v>
      </c>
    </row>
    <row r="30" spans="1:20" ht="23.25" customHeight="1">
      <c r="A30" s="77"/>
      <c r="B30" s="78"/>
      <c r="C30" s="78"/>
      <c r="D30" s="79"/>
      <c r="E30" s="79"/>
      <c r="F30" s="79"/>
      <c r="G30" s="79"/>
      <c r="H30" s="80"/>
      <c r="I30" s="29" t="s">
        <v>39</v>
      </c>
      <c r="J30" s="12" t="s">
        <v>201</v>
      </c>
      <c r="K30" s="12" t="s">
        <v>17</v>
      </c>
      <c r="L30" s="25">
        <v>41.4</v>
      </c>
      <c r="M30" s="25">
        <v>0</v>
      </c>
      <c r="N30" s="25">
        <f>L30+M30</f>
        <v>41.4</v>
      </c>
      <c r="O30" s="25">
        <v>300</v>
      </c>
      <c r="P30" s="26">
        <f t="shared" si="2"/>
        <v>12420</v>
      </c>
      <c r="Q30" s="34">
        <f>N30-F103</f>
        <v>21.91</v>
      </c>
      <c r="R30" s="35">
        <v>100</v>
      </c>
      <c r="S30" s="26">
        <f t="shared" si="5"/>
        <v>12420</v>
      </c>
      <c r="T30" s="9" t="s">
        <v>210</v>
      </c>
    </row>
    <row r="31" spans="1:20" ht="24" customHeight="1">
      <c r="A31" s="77"/>
      <c r="B31" s="78"/>
      <c r="C31" s="78"/>
      <c r="D31" s="79"/>
      <c r="E31" s="79"/>
      <c r="F31" s="79"/>
      <c r="G31" s="79"/>
      <c r="H31" s="80"/>
      <c r="I31" s="29" t="s">
        <v>40</v>
      </c>
      <c r="J31" s="12" t="s">
        <v>202</v>
      </c>
      <c r="K31" s="12" t="s">
        <v>17</v>
      </c>
      <c r="L31" s="25">
        <v>34.56</v>
      </c>
      <c r="M31" s="25">
        <v>0</v>
      </c>
      <c r="N31" s="25">
        <v>34.56</v>
      </c>
      <c r="O31" s="25">
        <v>365</v>
      </c>
      <c r="P31" s="26">
        <f t="shared" si="2"/>
        <v>12614.400000000001</v>
      </c>
      <c r="Q31" s="34">
        <f>N31-F103</f>
        <v>15.070000000000004</v>
      </c>
      <c r="R31" s="35">
        <v>0</v>
      </c>
      <c r="S31" s="26">
        <f t="shared" si="5"/>
        <v>12614.400000000001</v>
      </c>
      <c r="T31" s="10" t="s">
        <v>211</v>
      </c>
    </row>
    <row r="32" spans="1:20" ht="56.25" customHeight="1">
      <c r="A32" s="11"/>
      <c r="B32" s="12"/>
      <c r="C32" s="12"/>
      <c r="D32" s="24"/>
      <c r="E32" s="25"/>
      <c r="F32" s="24"/>
      <c r="G32" s="25"/>
      <c r="H32" s="26"/>
      <c r="I32" s="11" t="s">
        <v>42</v>
      </c>
      <c r="J32" s="12" t="s">
        <v>206</v>
      </c>
      <c r="K32" s="12" t="s">
        <v>17</v>
      </c>
      <c r="L32" s="24">
        <v>35.48</v>
      </c>
      <c r="M32" s="25">
        <v>0</v>
      </c>
      <c r="N32" s="24">
        <f>L32+M32</f>
        <v>35.48</v>
      </c>
      <c r="O32" s="25">
        <v>1620</v>
      </c>
      <c r="P32" s="26">
        <f t="shared" si="2"/>
        <v>57477.6</v>
      </c>
      <c r="Q32" s="34">
        <f t="shared" si="3"/>
        <v>35.48</v>
      </c>
      <c r="R32" s="35">
        <f t="shared" si="4"/>
        <v>1620</v>
      </c>
      <c r="S32" s="26">
        <f t="shared" si="5"/>
        <v>57477.6</v>
      </c>
      <c r="T32" s="9" t="s">
        <v>251</v>
      </c>
    </row>
    <row r="33" spans="1:20" ht="45.75" customHeight="1">
      <c r="A33" s="11" t="s">
        <v>39</v>
      </c>
      <c r="B33" s="12" t="s">
        <v>41</v>
      </c>
      <c r="C33" s="12" t="s">
        <v>17</v>
      </c>
      <c r="D33" s="24">
        <v>18.57</v>
      </c>
      <c r="E33" s="25">
        <v>0</v>
      </c>
      <c r="F33" s="24">
        <f>D33+E33</f>
        <v>18.57</v>
      </c>
      <c r="G33" s="25">
        <v>3778</v>
      </c>
      <c r="H33" s="26">
        <f>F33*G33</f>
        <v>70157.46</v>
      </c>
      <c r="I33" s="11" t="s">
        <v>43</v>
      </c>
      <c r="J33" s="12" t="s">
        <v>204</v>
      </c>
      <c r="K33" s="12" t="s">
        <v>17</v>
      </c>
      <c r="L33" s="24">
        <v>35.48</v>
      </c>
      <c r="M33" s="25">
        <v>0</v>
      </c>
      <c r="N33" s="24">
        <f>L33+M33</f>
        <v>35.48</v>
      </c>
      <c r="O33" s="25">
        <v>300</v>
      </c>
      <c r="P33" s="26">
        <f t="shared" si="2"/>
        <v>10643.999999999998</v>
      </c>
      <c r="Q33" s="34">
        <f t="shared" si="3"/>
        <v>16.909999999999997</v>
      </c>
      <c r="R33" s="35">
        <f t="shared" si="4"/>
        <v>-3478</v>
      </c>
      <c r="S33" s="26">
        <f t="shared" si="5"/>
        <v>-59513.46000000001</v>
      </c>
      <c r="T33" s="9" t="s">
        <v>212</v>
      </c>
    </row>
    <row r="34" spans="1:20" ht="80.25" customHeight="1">
      <c r="A34" s="11"/>
      <c r="B34" s="12"/>
      <c r="C34" s="12"/>
      <c r="D34" s="24"/>
      <c r="E34" s="25"/>
      <c r="F34" s="24"/>
      <c r="G34" s="25"/>
      <c r="H34" s="26"/>
      <c r="I34" s="11" t="s">
        <v>44</v>
      </c>
      <c r="J34" s="12" t="s">
        <v>223</v>
      </c>
      <c r="K34" s="12" t="s">
        <v>17</v>
      </c>
      <c r="L34" s="24">
        <v>26.02</v>
      </c>
      <c r="M34" s="25">
        <v>0</v>
      </c>
      <c r="N34" s="24">
        <f>L34+M34</f>
        <v>26.02</v>
      </c>
      <c r="O34" s="25">
        <v>300</v>
      </c>
      <c r="P34" s="26">
        <f t="shared" si="2"/>
        <v>7806</v>
      </c>
      <c r="Q34" s="34">
        <f t="shared" si="3"/>
        <v>26.02</v>
      </c>
      <c r="R34" s="35">
        <f t="shared" si="4"/>
        <v>300</v>
      </c>
      <c r="S34" s="26">
        <f t="shared" si="5"/>
        <v>7806</v>
      </c>
      <c r="T34" s="184" t="s">
        <v>228</v>
      </c>
    </row>
    <row r="35" spans="1:20" ht="101.25" customHeight="1">
      <c r="A35" s="11"/>
      <c r="B35" s="12"/>
      <c r="C35" s="12"/>
      <c r="D35" s="24"/>
      <c r="E35" s="25"/>
      <c r="F35" s="24"/>
      <c r="G35" s="25"/>
      <c r="H35" s="26"/>
      <c r="I35" s="11" t="s">
        <v>45</v>
      </c>
      <c r="J35" s="12" t="s">
        <v>213</v>
      </c>
      <c r="K35" s="12" t="s">
        <v>47</v>
      </c>
      <c r="L35" s="24">
        <v>20.77</v>
      </c>
      <c r="M35" s="25">
        <v>0</v>
      </c>
      <c r="N35" s="24">
        <f aca="true" t="shared" si="6" ref="N35:N41">L35+M35</f>
        <v>20.77</v>
      </c>
      <c r="O35" s="25">
        <v>300</v>
      </c>
      <c r="P35" s="26">
        <f t="shared" si="2"/>
        <v>6231</v>
      </c>
      <c r="Q35" s="34">
        <f t="shared" si="3"/>
        <v>20.77</v>
      </c>
      <c r="R35" s="35">
        <f t="shared" si="4"/>
        <v>300</v>
      </c>
      <c r="S35" s="26">
        <f t="shared" si="5"/>
        <v>6231</v>
      </c>
      <c r="T35" s="186"/>
    </row>
    <row r="36" spans="1:20" ht="21.75" customHeight="1">
      <c r="A36" s="11" t="s">
        <v>40</v>
      </c>
      <c r="B36" s="12" t="s">
        <v>24</v>
      </c>
      <c r="C36" s="12" t="s">
        <v>48</v>
      </c>
      <c r="D36" s="24">
        <v>9.96</v>
      </c>
      <c r="E36" s="25">
        <v>0</v>
      </c>
      <c r="F36" s="24">
        <v>9.96</v>
      </c>
      <c r="G36" s="25"/>
      <c r="H36" s="26">
        <f>F36*G36</f>
        <v>0</v>
      </c>
      <c r="I36" s="11" t="s">
        <v>46</v>
      </c>
      <c r="J36" s="12" t="s">
        <v>214</v>
      </c>
      <c r="K36" s="12" t="s">
        <v>48</v>
      </c>
      <c r="L36" s="24">
        <v>11.7</v>
      </c>
      <c r="M36" s="25">
        <v>0</v>
      </c>
      <c r="N36" s="24">
        <f t="shared" si="6"/>
        <v>11.7</v>
      </c>
      <c r="O36" s="25">
        <v>30</v>
      </c>
      <c r="P36" s="26">
        <f aca="true" t="shared" si="7" ref="P36:P41">N36*O36</f>
        <v>351</v>
      </c>
      <c r="Q36" s="34">
        <f t="shared" si="3"/>
        <v>1.7399999999999984</v>
      </c>
      <c r="R36" s="35">
        <f t="shared" si="4"/>
        <v>30</v>
      </c>
      <c r="S36" s="26">
        <f t="shared" si="5"/>
        <v>351</v>
      </c>
      <c r="T36" s="9" t="s">
        <v>197</v>
      </c>
    </row>
    <row r="37" spans="1:20" ht="33.75" customHeight="1">
      <c r="A37" s="11" t="s">
        <v>42</v>
      </c>
      <c r="B37" s="12" t="s">
        <v>50</v>
      </c>
      <c r="C37" s="12" t="s">
        <v>51</v>
      </c>
      <c r="D37" s="24">
        <v>16.93</v>
      </c>
      <c r="E37" s="25">
        <v>0</v>
      </c>
      <c r="F37" s="24">
        <v>16.93</v>
      </c>
      <c r="G37" s="25">
        <v>720</v>
      </c>
      <c r="H37" s="26">
        <f>F37*G37</f>
        <v>12189.6</v>
      </c>
      <c r="I37" s="11" t="s">
        <v>49</v>
      </c>
      <c r="J37" s="12" t="s">
        <v>216</v>
      </c>
      <c r="K37" s="12" t="s">
        <v>51</v>
      </c>
      <c r="L37" s="24">
        <v>43.87</v>
      </c>
      <c r="M37" s="25">
        <v>0</v>
      </c>
      <c r="N37" s="24">
        <f t="shared" si="6"/>
        <v>43.87</v>
      </c>
      <c r="O37" s="25">
        <v>360</v>
      </c>
      <c r="P37" s="26">
        <f t="shared" si="7"/>
        <v>15793.199999999999</v>
      </c>
      <c r="Q37" s="34">
        <f t="shared" si="3"/>
        <v>26.939999999999998</v>
      </c>
      <c r="R37" s="35">
        <f t="shared" si="4"/>
        <v>-360</v>
      </c>
      <c r="S37" s="26">
        <f t="shared" si="5"/>
        <v>3603.5999999999985</v>
      </c>
      <c r="T37" s="9" t="s">
        <v>231</v>
      </c>
    </row>
    <row r="38" spans="1:20" ht="36" customHeight="1">
      <c r="A38" s="81"/>
      <c r="B38" s="12"/>
      <c r="C38" s="12"/>
      <c r="D38" s="24"/>
      <c r="E38" s="25"/>
      <c r="F38" s="24"/>
      <c r="G38" s="25"/>
      <c r="H38" s="26"/>
      <c r="I38" s="11" t="s">
        <v>52</v>
      </c>
      <c r="J38" s="12" t="s">
        <v>217</v>
      </c>
      <c r="K38" s="12" t="s">
        <v>51</v>
      </c>
      <c r="L38" s="24">
        <v>41.83</v>
      </c>
      <c r="M38" s="25">
        <v>0</v>
      </c>
      <c r="N38" s="24">
        <f t="shared" si="6"/>
        <v>41.83</v>
      </c>
      <c r="O38" s="25">
        <v>360</v>
      </c>
      <c r="P38" s="26">
        <f t="shared" si="7"/>
        <v>15058.8</v>
      </c>
      <c r="Q38" s="34">
        <f t="shared" si="3"/>
        <v>41.83</v>
      </c>
      <c r="R38" s="35">
        <f t="shared" si="4"/>
        <v>360</v>
      </c>
      <c r="S38" s="26">
        <f t="shared" si="5"/>
        <v>15058.8</v>
      </c>
      <c r="T38" s="10" t="s">
        <v>232</v>
      </c>
    </row>
    <row r="39" spans="1:20" ht="45">
      <c r="A39" s="82" t="s">
        <v>43</v>
      </c>
      <c r="B39" s="12" t="s">
        <v>55</v>
      </c>
      <c r="C39" s="12" t="s">
        <v>48</v>
      </c>
      <c r="D39" s="24">
        <v>6.4</v>
      </c>
      <c r="E39" s="25">
        <v>0</v>
      </c>
      <c r="F39" s="24">
        <v>6.4</v>
      </c>
      <c r="G39" s="25">
        <v>4320</v>
      </c>
      <c r="H39" s="26">
        <f>F39*G39</f>
        <v>27648</v>
      </c>
      <c r="I39" s="11" t="s">
        <v>53</v>
      </c>
      <c r="J39" s="12" t="s">
        <v>218</v>
      </c>
      <c r="K39" s="12" t="s">
        <v>48</v>
      </c>
      <c r="L39" s="24">
        <v>9.99990740740741</v>
      </c>
      <c r="M39" s="25">
        <v>0</v>
      </c>
      <c r="N39" s="24">
        <f t="shared" si="6"/>
        <v>9.99990740740741</v>
      </c>
      <c r="O39" s="25">
        <v>2160</v>
      </c>
      <c r="P39" s="26">
        <f t="shared" si="7"/>
        <v>21599.800000000003</v>
      </c>
      <c r="Q39" s="34">
        <f t="shared" si="3"/>
        <v>3.599907407407409</v>
      </c>
      <c r="R39" s="35">
        <f t="shared" si="4"/>
        <v>-2160</v>
      </c>
      <c r="S39" s="26">
        <f t="shared" si="5"/>
        <v>-6048.199999999997</v>
      </c>
      <c r="T39" s="10" t="s">
        <v>200</v>
      </c>
    </row>
    <row r="40" spans="1:20" ht="36" customHeight="1">
      <c r="A40" s="82" t="s">
        <v>44</v>
      </c>
      <c r="B40" s="12" t="s">
        <v>56</v>
      </c>
      <c r="C40" s="12" t="s">
        <v>48</v>
      </c>
      <c r="D40" s="24">
        <v>17.07</v>
      </c>
      <c r="E40" s="25">
        <v>0</v>
      </c>
      <c r="F40" s="24">
        <v>17.07</v>
      </c>
      <c r="G40" s="25">
        <v>720</v>
      </c>
      <c r="H40" s="26">
        <f>F40*G40</f>
        <v>12290.4</v>
      </c>
      <c r="I40" s="11" t="s">
        <v>54</v>
      </c>
      <c r="J40" s="12" t="s">
        <v>219</v>
      </c>
      <c r="K40" s="12" t="s">
        <v>48</v>
      </c>
      <c r="L40" s="39">
        <v>35.98</v>
      </c>
      <c r="M40" s="25">
        <v>0</v>
      </c>
      <c r="N40" s="24">
        <f t="shared" si="6"/>
        <v>35.98</v>
      </c>
      <c r="O40" s="25">
        <v>360</v>
      </c>
      <c r="P40" s="26">
        <f t="shared" si="7"/>
        <v>12952.8</v>
      </c>
      <c r="Q40" s="34">
        <f t="shared" si="3"/>
        <v>18.909999999999997</v>
      </c>
      <c r="R40" s="35">
        <f t="shared" si="4"/>
        <v>-360</v>
      </c>
      <c r="S40" s="26">
        <f t="shared" si="5"/>
        <v>662.3999999999996</v>
      </c>
      <c r="T40" s="9" t="s">
        <v>199</v>
      </c>
    </row>
    <row r="41" spans="1:22" ht="13.5" thickBot="1">
      <c r="A41" s="83" t="s">
        <v>57</v>
      </c>
      <c r="B41" s="37" t="s">
        <v>58</v>
      </c>
      <c r="C41" s="37" t="s">
        <v>48</v>
      </c>
      <c r="D41" s="39">
        <v>19.99</v>
      </c>
      <c r="E41" s="38">
        <v>0</v>
      </c>
      <c r="F41" s="39">
        <v>19.99</v>
      </c>
      <c r="G41" s="38"/>
      <c r="H41" s="40">
        <f>F41*G41</f>
        <v>0</v>
      </c>
      <c r="I41" s="84" t="s">
        <v>57</v>
      </c>
      <c r="J41" s="37" t="s">
        <v>220</v>
      </c>
      <c r="K41" s="37" t="s">
        <v>48</v>
      </c>
      <c r="L41" s="39">
        <v>30.85</v>
      </c>
      <c r="M41" s="38">
        <v>0</v>
      </c>
      <c r="N41" s="24">
        <f t="shared" si="6"/>
        <v>30.85</v>
      </c>
      <c r="O41" s="38">
        <v>30</v>
      </c>
      <c r="P41" s="21">
        <f t="shared" si="7"/>
        <v>925.5</v>
      </c>
      <c r="Q41" s="22">
        <f t="shared" si="3"/>
        <v>10.860000000000003</v>
      </c>
      <c r="R41" s="23">
        <f t="shared" si="4"/>
        <v>30</v>
      </c>
      <c r="S41" s="21">
        <f t="shared" si="5"/>
        <v>925.5</v>
      </c>
      <c r="T41" s="9" t="s">
        <v>197</v>
      </c>
      <c r="V41" s="2"/>
    </row>
    <row r="42" spans="1:20" ht="13.5" thickBot="1">
      <c r="A42" s="166" t="s">
        <v>59</v>
      </c>
      <c r="B42" s="167"/>
      <c r="C42" s="167"/>
      <c r="D42" s="167"/>
      <c r="E42" s="167"/>
      <c r="F42" s="167"/>
      <c r="G42" s="167"/>
      <c r="H42" s="167"/>
      <c r="I42" s="167"/>
      <c r="J42" s="167"/>
      <c r="K42" s="167"/>
      <c r="L42" s="167"/>
      <c r="M42" s="167"/>
      <c r="N42" s="167"/>
      <c r="O42" s="167"/>
      <c r="P42" s="168"/>
      <c r="Q42" s="85"/>
      <c r="R42" s="86"/>
      <c r="S42" s="15"/>
      <c r="T42" s="13"/>
    </row>
    <row r="43" spans="1:20" ht="12.75">
      <c r="A43" s="27" t="s">
        <v>60</v>
      </c>
      <c r="B43" s="14" t="s">
        <v>61</v>
      </c>
      <c r="C43" s="14" t="s">
        <v>62</v>
      </c>
      <c r="D43" s="28">
        <v>7.9</v>
      </c>
      <c r="E43" s="30">
        <v>0</v>
      </c>
      <c r="F43" s="28">
        <v>7.9</v>
      </c>
      <c r="G43" s="30">
        <v>10</v>
      </c>
      <c r="H43" s="31">
        <f>F43*G43</f>
        <v>79</v>
      </c>
      <c r="I43" s="27" t="s">
        <v>60</v>
      </c>
      <c r="J43" s="14" t="s">
        <v>61</v>
      </c>
      <c r="K43" s="14" t="s">
        <v>62</v>
      </c>
      <c r="L43" s="28">
        <v>20</v>
      </c>
      <c r="M43" s="30">
        <v>0</v>
      </c>
      <c r="N43" s="28">
        <v>20</v>
      </c>
      <c r="O43" s="30">
        <v>10</v>
      </c>
      <c r="P43" s="31">
        <f>N43*O43</f>
        <v>200</v>
      </c>
      <c r="Q43" s="32">
        <f aca="true" t="shared" si="8" ref="Q43:S44">N43-F43</f>
        <v>12.1</v>
      </c>
      <c r="R43" s="33">
        <f t="shared" si="8"/>
        <v>0</v>
      </c>
      <c r="S43" s="31">
        <f t="shared" si="8"/>
        <v>121</v>
      </c>
      <c r="T43" s="9" t="s">
        <v>197</v>
      </c>
    </row>
    <row r="44" spans="1:20" ht="22.5">
      <c r="A44" s="29" t="s">
        <v>63</v>
      </c>
      <c r="B44" s="12" t="s">
        <v>64</v>
      </c>
      <c r="C44" s="12" t="s">
        <v>48</v>
      </c>
      <c r="D44" s="24">
        <v>18.5</v>
      </c>
      <c r="E44" s="25">
        <v>0</v>
      </c>
      <c r="F44" s="24">
        <v>18.5</v>
      </c>
      <c r="G44" s="25">
        <v>10</v>
      </c>
      <c r="H44" s="26">
        <f>F44*G44</f>
        <v>185</v>
      </c>
      <c r="I44" s="29" t="s">
        <v>63</v>
      </c>
      <c r="J44" s="12" t="s">
        <v>64</v>
      </c>
      <c r="K44" s="12" t="s">
        <v>48</v>
      </c>
      <c r="L44" s="24">
        <v>29.99</v>
      </c>
      <c r="M44" s="25">
        <v>0</v>
      </c>
      <c r="N44" s="24">
        <v>29.99</v>
      </c>
      <c r="O44" s="25">
        <v>10</v>
      </c>
      <c r="P44" s="26">
        <f>N44*O44</f>
        <v>299.9</v>
      </c>
      <c r="Q44" s="34">
        <f t="shared" si="8"/>
        <v>11.489999999999998</v>
      </c>
      <c r="R44" s="35">
        <f t="shared" si="8"/>
        <v>0</v>
      </c>
      <c r="S44" s="26">
        <f t="shared" si="8"/>
        <v>114.89999999999998</v>
      </c>
      <c r="T44" s="9" t="s">
        <v>197</v>
      </c>
    </row>
    <row r="45" spans="1:20" ht="12.75">
      <c r="A45" s="29"/>
      <c r="B45" s="12"/>
      <c r="C45" s="12"/>
      <c r="D45" s="24"/>
      <c r="E45" s="25"/>
      <c r="F45" s="24"/>
      <c r="G45" s="25"/>
      <c r="H45" s="26"/>
      <c r="I45" s="29" t="s">
        <v>65</v>
      </c>
      <c r="J45" s="12" t="s">
        <v>66</v>
      </c>
      <c r="K45" s="12"/>
      <c r="L45" s="24"/>
      <c r="M45" s="25"/>
      <c r="N45" s="24"/>
      <c r="O45" s="25"/>
      <c r="P45" s="26"/>
      <c r="Q45" s="34">
        <f aca="true" t="shared" si="9" ref="Q45:Q62">N45-F45</f>
        <v>0</v>
      </c>
      <c r="R45" s="35">
        <f aca="true" t="shared" si="10" ref="R45:R62">O45-G45</f>
        <v>0</v>
      </c>
      <c r="S45" s="26"/>
      <c r="T45" s="26"/>
    </row>
    <row r="46" spans="1:20" ht="45" customHeight="1">
      <c r="A46" s="29"/>
      <c r="B46" s="12"/>
      <c r="C46" s="12"/>
      <c r="D46" s="24"/>
      <c r="E46" s="25"/>
      <c r="F46" s="24"/>
      <c r="G46" s="25"/>
      <c r="H46" s="26"/>
      <c r="I46" s="29" t="s">
        <v>67</v>
      </c>
      <c r="J46" s="12" t="s">
        <v>68</v>
      </c>
      <c r="K46" s="12" t="s">
        <v>69</v>
      </c>
      <c r="L46" s="24">
        <v>18.99</v>
      </c>
      <c r="M46" s="25">
        <v>0</v>
      </c>
      <c r="N46" s="24">
        <v>18.99</v>
      </c>
      <c r="O46" s="25">
        <v>6</v>
      </c>
      <c r="P46" s="26">
        <f>N46*O46</f>
        <v>113.94</v>
      </c>
      <c r="Q46" s="34">
        <f t="shared" si="9"/>
        <v>18.99</v>
      </c>
      <c r="R46" s="35">
        <f t="shared" si="10"/>
        <v>6</v>
      </c>
      <c r="S46" s="26">
        <f aca="true" t="shared" si="11" ref="S46:S52">P46-H46</f>
        <v>113.94</v>
      </c>
      <c r="T46" s="184" t="s">
        <v>224</v>
      </c>
    </row>
    <row r="47" spans="1:20" ht="21.75" customHeight="1">
      <c r="A47" s="29"/>
      <c r="B47" s="12"/>
      <c r="C47" s="12"/>
      <c r="D47" s="24"/>
      <c r="E47" s="25"/>
      <c r="F47" s="24"/>
      <c r="G47" s="25"/>
      <c r="H47" s="26"/>
      <c r="I47" s="29" t="s">
        <v>70</v>
      </c>
      <c r="J47" s="12" t="s">
        <v>71</v>
      </c>
      <c r="K47" s="12" t="s">
        <v>69</v>
      </c>
      <c r="L47" s="24">
        <v>13.67</v>
      </c>
      <c r="M47" s="25">
        <v>0</v>
      </c>
      <c r="N47" s="24">
        <v>13.67</v>
      </c>
      <c r="O47" s="25">
        <v>20</v>
      </c>
      <c r="P47" s="26">
        <f aca="true" t="shared" si="12" ref="P47:P62">N47*O47</f>
        <v>273.4</v>
      </c>
      <c r="Q47" s="34">
        <f t="shared" si="9"/>
        <v>13.67</v>
      </c>
      <c r="R47" s="35">
        <f t="shared" si="10"/>
        <v>20</v>
      </c>
      <c r="S47" s="26">
        <f t="shared" si="11"/>
        <v>273.4</v>
      </c>
      <c r="T47" s="185"/>
    </row>
    <row r="48" spans="1:20" ht="22.5">
      <c r="A48" s="29"/>
      <c r="B48" s="12"/>
      <c r="C48" s="12"/>
      <c r="D48" s="24"/>
      <c r="E48" s="25"/>
      <c r="F48" s="24"/>
      <c r="G48" s="25"/>
      <c r="H48" s="26"/>
      <c r="I48" s="29" t="s">
        <v>72</v>
      </c>
      <c r="J48" s="12" t="s">
        <v>73</v>
      </c>
      <c r="K48" s="12" t="s">
        <v>69</v>
      </c>
      <c r="L48" s="24">
        <v>10.83</v>
      </c>
      <c r="M48" s="25">
        <v>0</v>
      </c>
      <c r="N48" s="24">
        <v>10.83</v>
      </c>
      <c r="O48" s="25">
        <v>20</v>
      </c>
      <c r="P48" s="26">
        <f t="shared" si="12"/>
        <v>216.6</v>
      </c>
      <c r="Q48" s="34">
        <f t="shared" si="9"/>
        <v>10.83</v>
      </c>
      <c r="R48" s="35">
        <f t="shared" si="10"/>
        <v>20</v>
      </c>
      <c r="S48" s="26">
        <f t="shared" si="11"/>
        <v>216.6</v>
      </c>
      <c r="T48" s="185"/>
    </row>
    <row r="49" spans="1:20" ht="22.5">
      <c r="A49" s="29"/>
      <c r="B49" s="12"/>
      <c r="C49" s="12"/>
      <c r="D49" s="24"/>
      <c r="E49" s="25"/>
      <c r="F49" s="24"/>
      <c r="G49" s="25"/>
      <c r="H49" s="26"/>
      <c r="I49" s="29" t="s">
        <v>74</v>
      </c>
      <c r="J49" s="12" t="s">
        <v>75</v>
      </c>
      <c r="K49" s="12" t="s">
        <v>69</v>
      </c>
      <c r="L49" s="24">
        <v>18.99</v>
      </c>
      <c r="M49" s="25">
        <v>0</v>
      </c>
      <c r="N49" s="24">
        <v>18.99</v>
      </c>
      <c r="O49" s="25">
        <v>20</v>
      </c>
      <c r="P49" s="26">
        <f t="shared" si="12"/>
        <v>379.79999999999995</v>
      </c>
      <c r="Q49" s="34">
        <f t="shared" si="9"/>
        <v>18.99</v>
      </c>
      <c r="R49" s="35">
        <f t="shared" si="10"/>
        <v>20</v>
      </c>
      <c r="S49" s="26">
        <f t="shared" si="11"/>
        <v>379.79999999999995</v>
      </c>
      <c r="T49" s="185"/>
    </row>
    <row r="50" spans="1:20" ht="12.75">
      <c r="A50" s="29"/>
      <c r="B50" s="12"/>
      <c r="C50" s="12"/>
      <c r="D50" s="24"/>
      <c r="E50" s="25"/>
      <c r="F50" s="24"/>
      <c r="G50" s="25"/>
      <c r="H50" s="26"/>
      <c r="I50" s="29" t="s">
        <v>76</v>
      </c>
      <c r="J50" s="12" t="s">
        <v>77</v>
      </c>
      <c r="K50" s="12" t="s">
        <v>62</v>
      </c>
      <c r="L50" s="24">
        <v>20.65</v>
      </c>
      <c r="M50" s="25">
        <v>0</v>
      </c>
      <c r="N50" s="24">
        <v>20.65</v>
      </c>
      <c r="O50" s="25">
        <v>10</v>
      </c>
      <c r="P50" s="26">
        <f t="shared" si="12"/>
        <v>206.5</v>
      </c>
      <c r="Q50" s="34">
        <f t="shared" si="9"/>
        <v>20.65</v>
      </c>
      <c r="R50" s="35">
        <f t="shared" si="10"/>
        <v>10</v>
      </c>
      <c r="S50" s="26">
        <f t="shared" si="11"/>
        <v>206.5</v>
      </c>
      <c r="T50" s="185"/>
    </row>
    <row r="51" spans="1:20" ht="15" customHeight="1">
      <c r="A51" s="29"/>
      <c r="B51" s="12"/>
      <c r="C51" s="12"/>
      <c r="D51" s="24"/>
      <c r="E51" s="25"/>
      <c r="F51" s="24"/>
      <c r="G51" s="25"/>
      <c r="H51" s="26"/>
      <c r="I51" s="29" t="s">
        <v>78</v>
      </c>
      <c r="J51" s="12" t="s">
        <v>79</v>
      </c>
      <c r="K51" s="12" t="s">
        <v>62</v>
      </c>
      <c r="L51" s="24">
        <v>20.65</v>
      </c>
      <c r="M51" s="25">
        <v>0</v>
      </c>
      <c r="N51" s="24">
        <v>20.65</v>
      </c>
      <c r="O51" s="25">
        <v>10</v>
      </c>
      <c r="P51" s="26">
        <f t="shared" si="12"/>
        <v>206.5</v>
      </c>
      <c r="Q51" s="34">
        <f t="shared" si="9"/>
        <v>20.65</v>
      </c>
      <c r="R51" s="35">
        <f t="shared" si="10"/>
        <v>10</v>
      </c>
      <c r="S51" s="26">
        <f t="shared" si="11"/>
        <v>206.5</v>
      </c>
      <c r="T51" s="185"/>
    </row>
    <row r="52" spans="1:20" ht="12.75">
      <c r="A52" s="29"/>
      <c r="B52" s="12"/>
      <c r="C52" s="12"/>
      <c r="D52" s="24"/>
      <c r="E52" s="25"/>
      <c r="F52" s="24"/>
      <c r="G52" s="25"/>
      <c r="H52" s="26"/>
      <c r="I52" s="29" t="s">
        <v>80</v>
      </c>
      <c r="J52" s="12" t="s">
        <v>81</v>
      </c>
      <c r="K52" s="12" t="s">
        <v>82</v>
      </c>
      <c r="L52" s="24">
        <v>15</v>
      </c>
      <c r="M52" s="25">
        <v>0</v>
      </c>
      <c r="N52" s="24">
        <v>15</v>
      </c>
      <c r="O52" s="25">
        <v>20</v>
      </c>
      <c r="P52" s="26">
        <f t="shared" si="12"/>
        <v>300</v>
      </c>
      <c r="Q52" s="34">
        <f t="shared" si="9"/>
        <v>15</v>
      </c>
      <c r="R52" s="35">
        <f t="shared" si="10"/>
        <v>20</v>
      </c>
      <c r="S52" s="26">
        <f t="shared" si="11"/>
        <v>300</v>
      </c>
      <c r="T52" s="185"/>
    </row>
    <row r="53" spans="1:20" ht="12.75">
      <c r="A53" s="29"/>
      <c r="B53" s="12"/>
      <c r="C53" s="12"/>
      <c r="D53" s="24"/>
      <c r="E53" s="25"/>
      <c r="F53" s="24"/>
      <c r="G53" s="25"/>
      <c r="H53" s="26"/>
      <c r="I53" s="29" t="s">
        <v>83</v>
      </c>
      <c r="J53" s="12" t="s">
        <v>84</v>
      </c>
      <c r="K53" s="12"/>
      <c r="L53" s="24"/>
      <c r="M53" s="25"/>
      <c r="N53" s="24"/>
      <c r="O53" s="25"/>
      <c r="P53" s="26"/>
      <c r="Q53" s="34">
        <f t="shared" si="9"/>
        <v>0</v>
      </c>
      <c r="R53" s="35">
        <f t="shared" si="10"/>
        <v>0</v>
      </c>
      <c r="S53" s="26"/>
      <c r="T53" s="185"/>
    </row>
    <row r="54" spans="1:20" ht="15.75" customHeight="1">
      <c r="A54" s="29"/>
      <c r="B54" s="12"/>
      <c r="C54" s="12"/>
      <c r="D54" s="24"/>
      <c r="E54" s="25"/>
      <c r="F54" s="24"/>
      <c r="G54" s="25"/>
      <c r="H54" s="26"/>
      <c r="I54" s="29" t="s">
        <v>85</v>
      </c>
      <c r="J54" s="12" t="s">
        <v>86</v>
      </c>
      <c r="K54" s="12" t="s">
        <v>87</v>
      </c>
      <c r="L54" s="24">
        <v>10.22</v>
      </c>
      <c r="M54" s="25">
        <v>0</v>
      </c>
      <c r="N54" s="24">
        <v>10.22</v>
      </c>
      <c r="O54" s="25">
        <v>10</v>
      </c>
      <c r="P54" s="26">
        <f t="shared" si="12"/>
        <v>102.2</v>
      </c>
      <c r="Q54" s="34">
        <f t="shared" si="9"/>
        <v>10.22</v>
      </c>
      <c r="R54" s="35">
        <f t="shared" si="10"/>
        <v>10</v>
      </c>
      <c r="S54" s="26">
        <f aca="true" t="shared" si="13" ref="S54:S62">P54-H54</f>
        <v>102.2</v>
      </c>
      <c r="T54" s="185"/>
    </row>
    <row r="55" spans="1:20" ht="14.25" customHeight="1">
      <c r="A55" s="29"/>
      <c r="B55" s="12"/>
      <c r="C55" s="12"/>
      <c r="D55" s="24"/>
      <c r="E55" s="25"/>
      <c r="F55" s="24"/>
      <c r="G55" s="25"/>
      <c r="H55" s="26"/>
      <c r="I55" s="29" t="s">
        <v>88</v>
      </c>
      <c r="J55" s="12" t="s">
        <v>89</v>
      </c>
      <c r="K55" s="12" t="s">
        <v>87</v>
      </c>
      <c r="L55" s="24">
        <v>13.39</v>
      </c>
      <c r="M55" s="25">
        <v>0</v>
      </c>
      <c r="N55" s="24">
        <v>13.39</v>
      </c>
      <c r="O55" s="25">
        <v>10</v>
      </c>
      <c r="P55" s="26">
        <f t="shared" si="12"/>
        <v>133.9</v>
      </c>
      <c r="Q55" s="34">
        <f t="shared" si="9"/>
        <v>13.39</v>
      </c>
      <c r="R55" s="35">
        <f t="shared" si="10"/>
        <v>10</v>
      </c>
      <c r="S55" s="26">
        <f t="shared" si="13"/>
        <v>133.9</v>
      </c>
      <c r="T55" s="185"/>
    </row>
    <row r="56" spans="1:20" ht="22.5">
      <c r="A56" s="29"/>
      <c r="B56" s="12"/>
      <c r="C56" s="12"/>
      <c r="D56" s="24"/>
      <c r="E56" s="25"/>
      <c r="F56" s="24"/>
      <c r="G56" s="25"/>
      <c r="H56" s="26"/>
      <c r="I56" s="29" t="s">
        <v>90</v>
      </c>
      <c r="J56" s="12" t="s">
        <v>91</v>
      </c>
      <c r="K56" s="12" t="s">
        <v>87</v>
      </c>
      <c r="L56" s="24">
        <v>22.95</v>
      </c>
      <c r="M56" s="25">
        <v>0</v>
      </c>
      <c r="N56" s="24">
        <v>22.95</v>
      </c>
      <c r="O56" s="25">
        <v>10</v>
      </c>
      <c r="P56" s="26">
        <f t="shared" si="12"/>
        <v>229.5</v>
      </c>
      <c r="Q56" s="34">
        <f t="shared" si="9"/>
        <v>22.95</v>
      </c>
      <c r="R56" s="35">
        <f t="shared" si="10"/>
        <v>10</v>
      </c>
      <c r="S56" s="26">
        <f t="shared" si="13"/>
        <v>229.5</v>
      </c>
      <c r="T56" s="185"/>
    </row>
    <row r="57" spans="1:20" ht="33.75">
      <c r="A57" s="29"/>
      <c r="B57" s="12"/>
      <c r="C57" s="12"/>
      <c r="D57" s="24"/>
      <c r="E57" s="25"/>
      <c r="F57" s="24"/>
      <c r="G57" s="25"/>
      <c r="H57" s="26"/>
      <c r="I57" s="29" t="s">
        <v>92</v>
      </c>
      <c r="J57" s="12" t="s">
        <v>93</v>
      </c>
      <c r="K57" s="12" t="s">
        <v>69</v>
      </c>
      <c r="L57" s="24">
        <v>15.52</v>
      </c>
      <c r="M57" s="25">
        <v>0</v>
      </c>
      <c r="N57" s="24">
        <v>15.52</v>
      </c>
      <c r="O57" s="25">
        <v>10</v>
      </c>
      <c r="P57" s="26">
        <f t="shared" si="12"/>
        <v>155.2</v>
      </c>
      <c r="Q57" s="34">
        <f t="shared" si="9"/>
        <v>15.52</v>
      </c>
      <c r="R57" s="35">
        <f t="shared" si="10"/>
        <v>10</v>
      </c>
      <c r="S57" s="26">
        <f t="shared" si="13"/>
        <v>155.2</v>
      </c>
      <c r="T57" s="185"/>
    </row>
    <row r="58" spans="1:20" ht="56.25">
      <c r="A58" s="29"/>
      <c r="B58" s="12"/>
      <c r="C58" s="12"/>
      <c r="D58" s="24"/>
      <c r="E58" s="25"/>
      <c r="F58" s="24"/>
      <c r="G58" s="25"/>
      <c r="H58" s="26"/>
      <c r="I58" s="29" t="s">
        <v>94</v>
      </c>
      <c r="J58" s="12" t="s">
        <v>95</v>
      </c>
      <c r="K58" s="12" t="s">
        <v>48</v>
      </c>
      <c r="L58" s="24">
        <v>42.5</v>
      </c>
      <c r="M58" s="25">
        <v>0</v>
      </c>
      <c r="N58" s="24">
        <v>42.5</v>
      </c>
      <c r="O58" s="25">
        <v>48</v>
      </c>
      <c r="P58" s="26">
        <f t="shared" si="12"/>
        <v>2040</v>
      </c>
      <c r="Q58" s="34">
        <f t="shared" si="9"/>
        <v>42.5</v>
      </c>
      <c r="R58" s="35">
        <f t="shared" si="10"/>
        <v>48</v>
      </c>
      <c r="S58" s="26">
        <f t="shared" si="13"/>
        <v>2040</v>
      </c>
      <c r="T58" s="186"/>
    </row>
    <row r="59" spans="1:20" ht="21" customHeight="1">
      <c r="A59" s="29"/>
      <c r="B59" s="12"/>
      <c r="C59" s="12"/>
      <c r="D59" s="24"/>
      <c r="E59" s="25"/>
      <c r="F59" s="24"/>
      <c r="G59" s="25"/>
      <c r="H59" s="26"/>
      <c r="I59" s="29" t="s">
        <v>96</v>
      </c>
      <c r="J59" s="12" t="s">
        <v>97</v>
      </c>
      <c r="K59" s="12" t="s">
        <v>69</v>
      </c>
      <c r="L59" s="24">
        <v>6.2</v>
      </c>
      <c r="M59" s="25">
        <v>0</v>
      </c>
      <c r="N59" s="24">
        <v>6.2</v>
      </c>
      <c r="O59" s="25">
        <v>315</v>
      </c>
      <c r="P59" s="26">
        <f t="shared" si="12"/>
        <v>1953</v>
      </c>
      <c r="Q59" s="34">
        <f t="shared" si="9"/>
        <v>6.2</v>
      </c>
      <c r="R59" s="35">
        <f t="shared" si="10"/>
        <v>315</v>
      </c>
      <c r="S59" s="26">
        <f t="shared" si="13"/>
        <v>1953</v>
      </c>
      <c r="T59" s="184" t="s">
        <v>225</v>
      </c>
    </row>
    <row r="60" spans="1:20" ht="22.5" customHeight="1">
      <c r="A60" s="29"/>
      <c r="B60" s="12"/>
      <c r="C60" s="12"/>
      <c r="D60" s="24"/>
      <c r="E60" s="25"/>
      <c r="F60" s="24"/>
      <c r="G60" s="25"/>
      <c r="H60" s="26"/>
      <c r="I60" s="29" t="s">
        <v>98</v>
      </c>
      <c r="J60" s="12" t="s">
        <v>99</v>
      </c>
      <c r="K60" s="12" t="s">
        <v>69</v>
      </c>
      <c r="L60" s="24">
        <v>6.75</v>
      </c>
      <c r="M60" s="25">
        <v>0</v>
      </c>
      <c r="N60" s="24">
        <v>6.75</v>
      </c>
      <c r="O60" s="25">
        <v>315</v>
      </c>
      <c r="P60" s="26">
        <f t="shared" si="12"/>
        <v>2126.25</v>
      </c>
      <c r="Q60" s="34">
        <f t="shared" si="9"/>
        <v>6.75</v>
      </c>
      <c r="R60" s="35">
        <f t="shared" si="10"/>
        <v>315</v>
      </c>
      <c r="S60" s="26">
        <f t="shared" si="13"/>
        <v>2126.25</v>
      </c>
      <c r="T60" s="185"/>
    </row>
    <row r="61" spans="1:20" ht="18" customHeight="1">
      <c r="A61" s="29"/>
      <c r="B61" s="12"/>
      <c r="C61" s="12"/>
      <c r="D61" s="24"/>
      <c r="E61" s="25"/>
      <c r="F61" s="24"/>
      <c r="G61" s="25"/>
      <c r="H61" s="26"/>
      <c r="I61" s="29" t="s">
        <v>100</v>
      </c>
      <c r="J61" s="12" t="s">
        <v>101</v>
      </c>
      <c r="K61" s="12" t="s">
        <v>69</v>
      </c>
      <c r="L61" s="24">
        <v>6.9</v>
      </c>
      <c r="M61" s="25">
        <v>0</v>
      </c>
      <c r="N61" s="24">
        <v>6.9</v>
      </c>
      <c r="O61" s="25">
        <v>315</v>
      </c>
      <c r="P61" s="26">
        <f t="shared" si="12"/>
        <v>2173.5</v>
      </c>
      <c r="Q61" s="34">
        <f t="shared" si="9"/>
        <v>6.9</v>
      </c>
      <c r="R61" s="35">
        <f t="shared" si="10"/>
        <v>315</v>
      </c>
      <c r="S61" s="26">
        <f t="shared" si="13"/>
        <v>2173.5</v>
      </c>
      <c r="T61" s="185"/>
    </row>
    <row r="62" spans="1:21" ht="18" customHeight="1" thickBot="1">
      <c r="A62" s="29"/>
      <c r="B62" s="12"/>
      <c r="C62" s="12"/>
      <c r="D62" s="24"/>
      <c r="E62" s="25"/>
      <c r="F62" s="24"/>
      <c r="G62" s="25"/>
      <c r="H62" s="26"/>
      <c r="I62" s="29" t="s">
        <v>102</v>
      </c>
      <c r="J62" s="12" t="s">
        <v>103</v>
      </c>
      <c r="K62" s="12" t="s">
        <v>69</v>
      </c>
      <c r="L62" s="24">
        <v>6.9</v>
      </c>
      <c r="M62" s="25">
        <v>0</v>
      </c>
      <c r="N62" s="24">
        <v>6.9</v>
      </c>
      <c r="O62" s="25">
        <v>630</v>
      </c>
      <c r="P62" s="26">
        <f t="shared" si="12"/>
        <v>4347</v>
      </c>
      <c r="Q62" s="22">
        <f t="shared" si="9"/>
        <v>6.9</v>
      </c>
      <c r="R62" s="23">
        <f t="shared" si="10"/>
        <v>630</v>
      </c>
      <c r="S62" s="21">
        <f t="shared" si="13"/>
        <v>4347</v>
      </c>
      <c r="T62" s="188"/>
      <c r="U62" s="2"/>
    </row>
    <row r="63" spans="1:20" ht="13.5" thickBot="1">
      <c r="A63" s="166" t="s">
        <v>104</v>
      </c>
      <c r="B63" s="167"/>
      <c r="C63" s="167"/>
      <c r="D63" s="167"/>
      <c r="E63" s="167"/>
      <c r="F63" s="167"/>
      <c r="G63" s="167"/>
      <c r="H63" s="167"/>
      <c r="I63" s="167"/>
      <c r="J63" s="167"/>
      <c r="K63" s="167"/>
      <c r="L63" s="167"/>
      <c r="M63" s="167"/>
      <c r="N63" s="167"/>
      <c r="O63" s="167"/>
      <c r="P63" s="168"/>
      <c r="Q63" s="85"/>
      <c r="R63" s="86"/>
      <c r="S63" s="15"/>
      <c r="T63" s="15"/>
    </row>
    <row r="64" spans="1:20" s="3" customFormat="1" ht="12.75">
      <c r="A64" s="27" t="s">
        <v>105</v>
      </c>
      <c r="B64" s="14" t="s">
        <v>106</v>
      </c>
      <c r="C64" s="14" t="s">
        <v>107</v>
      </c>
      <c r="D64" s="30">
        <v>0.5</v>
      </c>
      <c r="E64" s="30">
        <v>0.1</v>
      </c>
      <c r="F64" s="30">
        <v>0.6</v>
      </c>
      <c r="G64" s="30"/>
      <c r="H64" s="31">
        <f>F64*G64</f>
        <v>0</v>
      </c>
      <c r="I64" s="27" t="s">
        <v>105</v>
      </c>
      <c r="J64" s="14" t="s">
        <v>106</v>
      </c>
      <c r="K64" s="14" t="s">
        <v>107</v>
      </c>
      <c r="L64" s="30">
        <v>0.5</v>
      </c>
      <c r="M64" s="30">
        <f>N64-L64</f>
        <v>0.10999999999999999</v>
      </c>
      <c r="N64" s="30">
        <v>0.61</v>
      </c>
      <c r="O64" s="30">
        <v>500</v>
      </c>
      <c r="P64" s="31">
        <f aca="true" t="shared" si="14" ref="P64:P77">N64*O64</f>
        <v>305</v>
      </c>
      <c r="Q64" s="32">
        <f>N64-F64</f>
        <v>0.010000000000000009</v>
      </c>
      <c r="R64" s="33">
        <f>O64-G64</f>
        <v>500</v>
      </c>
      <c r="S64" s="31">
        <f>P64-H64</f>
        <v>305</v>
      </c>
      <c r="T64" s="31"/>
    </row>
    <row r="65" spans="1:20" s="3" customFormat="1" ht="12.75">
      <c r="A65" s="29" t="s">
        <v>108</v>
      </c>
      <c r="B65" s="12" t="s">
        <v>109</v>
      </c>
      <c r="C65" s="12" t="s">
        <v>110</v>
      </c>
      <c r="D65" s="25">
        <v>15.4</v>
      </c>
      <c r="E65" s="25">
        <v>3.23</v>
      </c>
      <c r="F65" s="25">
        <v>18.63</v>
      </c>
      <c r="G65" s="25"/>
      <c r="H65" s="26">
        <f>F65*G65</f>
        <v>0</v>
      </c>
      <c r="I65" s="29"/>
      <c r="J65" s="12"/>
      <c r="K65" s="12"/>
      <c r="L65" s="25"/>
      <c r="M65" s="25"/>
      <c r="N65" s="25"/>
      <c r="O65" s="25"/>
      <c r="P65" s="26"/>
      <c r="Q65" s="34">
        <f aca="true" t="shared" si="15" ref="Q65:Q78">N65-F65</f>
        <v>-18.63</v>
      </c>
      <c r="R65" s="35">
        <f aca="true" t="shared" si="16" ref="R65:R78">O65-G65</f>
        <v>0</v>
      </c>
      <c r="S65" s="26"/>
      <c r="T65" s="116" t="s">
        <v>195</v>
      </c>
    </row>
    <row r="66" spans="1:20" s="3" customFormat="1" ht="22.5">
      <c r="A66" s="29" t="s">
        <v>111</v>
      </c>
      <c r="B66" s="12" t="s">
        <v>112</v>
      </c>
      <c r="C66" s="12"/>
      <c r="D66" s="25"/>
      <c r="E66" s="25"/>
      <c r="F66" s="25"/>
      <c r="G66" s="25"/>
      <c r="H66" s="26"/>
      <c r="I66" s="29" t="s">
        <v>113</v>
      </c>
      <c r="J66" s="12" t="s">
        <v>112</v>
      </c>
      <c r="K66" s="12"/>
      <c r="L66" s="25"/>
      <c r="M66" s="25"/>
      <c r="N66" s="25"/>
      <c r="O66" s="25"/>
      <c r="P66" s="26"/>
      <c r="Q66" s="34">
        <f t="shared" si="15"/>
        <v>0</v>
      </c>
      <c r="R66" s="35">
        <f t="shared" si="16"/>
        <v>0</v>
      </c>
      <c r="S66" s="26">
        <f aca="true" t="shared" si="17" ref="S66:S77">P66-H66</f>
        <v>0</v>
      </c>
      <c r="T66" s="80"/>
    </row>
    <row r="67" spans="1:20" s="3" customFormat="1" ht="13.5" customHeight="1">
      <c r="A67" s="29" t="s">
        <v>114</v>
      </c>
      <c r="B67" s="12" t="s">
        <v>115</v>
      </c>
      <c r="C67" s="12" t="s">
        <v>116</v>
      </c>
      <c r="D67" s="25">
        <v>0.76</v>
      </c>
      <c r="E67" s="25">
        <v>0.16</v>
      </c>
      <c r="F67" s="25">
        <v>0.92</v>
      </c>
      <c r="G67" s="25">
        <v>88</v>
      </c>
      <c r="H67" s="26">
        <f aca="true" t="shared" si="18" ref="H67:H78">F67*G67</f>
        <v>80.96000000000001</v>
      </c>
      <c r="I67" s="29" t="s">
        <v>117</v>
      </c>
      <c r="J67" s="12" t="s">
        <v>115</v>
      </c>
      <c r="K67" s="12" t="s">
        <v>116</v>
      </c>
      <c r="L67" s="25">
        <v>0.99</v>
      </c>
      <c r="M67" s="25">
        <v>0.21</v>
      </c>
      <c r="N67" s="24">
        <v>1.2</v>
      </c>
      <c r="O67" s="25">
        <v>89</v>
      </c>
      <c r="P67" s="26">
        <f t="shared" si="14"/>
        <v>106.8</v>
      </c>
      <c r="Q67" s="34">
        <f t="shared" si="15"/>
        <v>0.2799999999999999</v>
      </c>
      <c r="R67" s="35">
        <f t="shared" si="16"/>
        <v>1</v>
      </c>
      <c r="S67" s="26">
        <f t="shared" si="17"/>
        <v>25.83999999999999</v>
      </c>
      <c r="T67" s="9" t="s">
        <v>197</v>
      </c>
    </row>
    <row r="68" spans="1:20" s="3" customFormat="1" ht="21.75" customHeight="1">
      <c r="A68" s="29" t="s">
        <v>118</v>
      </c>
      <c r="B68" s="12" t="s">
        <v>119</v>
      </c>
      <c r="C68" s="12" t="s">
        <v>116</v>
      </c>
      <c r="D68" s="25">
        <v>1.14</v>
      </c>
      <c r="E68" s="25">
        <v>0.24</v>
      </c>
      <c r="F68" s="25">
        <v>1.38</v>
      </c>
      <c r="G68" s="25">
        <v>93836</v>
      </c>
      <c r="H68" s="26">
        <f t="shared" si="18"/>
        <v>129493.68</v>
      </c>
      <c r="I68" s="29" t="s">
        <v>120</v>
      </c>
      <c r="J68" s="12" t="s">
        <v>119</v>
      </c>
      <c r="K68" s="12" t="s">
        <v>116</v>
      </c>
      <c r="L68" s="24">
        <v>1.33</v>
      </c>
      <c r="M68" s="25">
        <v>0.28</v>
      </c>
      <c r="N68" s="25">
        <v>1.61</v>
      </c>
      <c r="O68" s="25">
        <v>91910</v>
      </c>
      <c r="P68" s="26">
        <f t="shared" si="14"/>
        <v>147975.1</v>
      </c>
      <c r="Q68" s="34">
        <f t="shared" si="15"/>
        <v>0.2300000000000002</v>
      </c>
      <c r="R68" s="35">
        <f t="shared" si="16"/>
        <v>-1926</v>
      </c>
      <c r="S68" s="26">
        <f t="shared" si="17"/>
        <v>18481.420000000013</v>
      </c>
      <c r="T68" s="18" t="s">
        <v>237</v>
      </c>
    </row>
    <row r="69" spans="1:20" s="3" customFormat="1" ht="12" customHeight="1">
      <c r="A69" s="29" t="s">
        <v>121</v>
      </c>
      <c r="B69" s="12" t="s">
        <v>122</v>
      </c>
      <c r="C69" s="12" t="s">
        <v>116</v>
      </c>
      <c r="D69" s="25">
        <v>0.79</v>
      </c>
      <c r="E69" s="25">
        <v>0.16</v>
      </c>
      <c r="F69" s="25">
        <v>0.95</v>
      </c>
      <c r="G69" s="25">
        <v>698</v>
      </c>
      <c r="H69" s="26">
        <f t="shared" si="18"/>
        <v>663.1</v>
      </c>
      <c r="I69" s="29" t="s">
        <v>123</v>
      </c>
      <c r="J69" s="12" t="s">
        <v>122</v>
      </c>
      <c r="K69" s="12" t="s">
        <v>116</v>
      </c>
      <c r="L69" s="24">
        <v>1.3</v>
      </c>
      <c r="M69" s="25">
        <v>0.27</v>
      </c>
      <c r="N69" s="25">
        <v>1.57</v>
      </c>
      <c r="O69" s="25">
        <v>704</v>
      </c>
      <c r="P69" s="26">
        <f t="shared" si="14"/>
        <v>1105.28</v>
      </c>
      <c r="Q69" s="34">
        <f t="shared" si="15"/>
        <v>0.6200000000000001</v>
      </c>
      <c r="R69" s="35">
        <f t="shared" si="16"/>
        <v>6</v>
      </c>
      <c r="S69" s="26">
        <f t="shared" si="17"/>
        <v>442.17999999999995</v>
      </c>
      <c r="T69" s="9" t="s">
        <v>197</v>
      </c>
    </row>
    <row r="70" spans="1:20" s="3" customFormat="1" ht="12" customHeight="1">
      <c r="A70" s="29" t="s">
        <v>124</v>
      </c>
      <c r="B70" s="12" t="s">
        <v>125</v>
      </c>
      <c r="C70" s="12" t="s">
        <v>126</v>
      </c>
      <c r="D70" s="25">
        <v>0.42</v>
      </c>
      <c r="E70" s="25">
        <v>0.09</v>
      </c>
      <c r="F70" s="25">
        <v>0.51</v>
      </c>
      <c r="G70" s="25">
        <v>7400</v>
      </c>
      <c r="H70" s="26">
        <f t="shared" si="18"/>
        <v>3774</v>
      </c>
      <c r="I70" s="29" t="s">
        <v>127</v>
      </c>
      <c r="J70" s="12" t="s">
        <v>125</v>
      </c>
      <c r="K70" s="12" t="s">
        <v>126</v>
      </c>
      <c r="L70" s="25">
        <v>0.45</v>
      </c>
      <c r="M70" s="25">
        <v>0.1</v>
      </c>
      <c r="N70" s="25">
        <v>0.55</v>
      </c>
      <c r="O70" s="25">
        <v>7400</v>
      </c>
      <c r="P70" s="26">
        <f t="shared" si="14"/>
        <v>4070.0000000000005</v>
      </c>
      <c r="Q70" s="34">
        <f t="shared" si="15"/>
        <v>0.040000000000000036</v>
      </c>
      <c r="R70" s="35">
        <f t="shared" si="16"/>
        <v>0</v>
      </c>
      <c r="S70" s="26">
        <f t="shared" si="17"/>
        <v>296.00000000000045</v>
      </c>
      <c r="T70" s="9" t="s">
        <v>197</v>
      </c>
    </row>
    <row r="71" spans="1:20" s="3" customFormat="1" ht="12" customHeight="1">
      <c r="A71" s="29" t="s">
        <v>128</v>
      </c>
      <c r="B71" s="12" t="s">
        <v>129</v>
      </c>
      <c r="C71" s="12" t="s">
        <v>126</v>
      </c>
      <c r="D71" s="25">
        <v>0.81</v>
      </c>
      <c r="E71" s="25">
        <v>0.17</v>
      </c>
      <c r="F71" s="25">
        <v>0.98</v>
      </c>
      <c r="G71" s="25">
        <v>29232</v>
      </c>
      <c r="H71" s="26">
        <f t="shared" si="18"/>
        <v>28647.36</v>
      </c>
      <c r="I71" s="29" t="s">
        <v>130</v>
      </c>
      <c r="J71" s="12" t="s">
        <v>129</v>
      </c>
      <c r="K71" s="12" t="s">
        <v>126</v>
      </c>
      <c r="L71" s="25">
        <v>0.85</v>
      </c>
      <c r="M71" s="25">
        <v>0.18</v>
      </c>
      <c r="N71" s="25">
        <v>1.03</v>
      </c>
      <c r="O71" s="25">
        <v>29232</v>
      </c>
      <c r="P71" s="26">
        <f t="shared" si="14"/>
        <v>30108.96</v>
      </c>
      <c r="Q71" s="34">
        <f t="shared" si="15"/>
        <v>0.050000000000000044</v>
      </c>
      <c r="R71" s="35">
        <f t="shared" si="16"/>
        <v>0</v>
      </c>
      <c r="S71" s="26">
        <f t="shared" si="17"/>
        <v>1461.5999999999985</v>
      </c>
      <c r="T71" s="9" t="s">
        <v>197</v>
      </c>
    </row>
    <row r="72" spans="1:20" s="3" customFormat="1" ht="14.25" customHeight="1">
      <c r="A72" s="29" t="s">
        <v>131</v>
      </c>
      <c r="B72" s="12" t="s">
        <v>132</v>
      </c>
      <c r="C72" s="12" t="s">
        <v>126</v>
      </c>
      <c r="D72" s="25">
        <v>0.47</v>
      </c>
      <c r="E72" s="25">
        <v>0.1</v>
      </c>
      <c r="F72" s="25">
        <v>0.57</v>
      </c>
      <c r="G72" s="25">
        <v>7000</v>
      </c>
      <c r="H72" s="26">
        <f t="shared" si="18"/>
        <v>3989.9999999999995</v>
      </c>
      <c r="I72" s="29" t="s">
        <v>133</v>
      </c>
      <c r="J72" s="12" t="s">
        <v>132</v>
      </c>
      <c r="K72" s="12" t="s">
        <v>126</v>
      </c>
      <c r="L72" s="25">
        <v>0.5</v>
      </c>
      <c r="M72" s="25">
        <v>0.11</v>
      </c>
      <c r="N72" s="25">
        <v>0.61</v>
      </c>
      <c r="O72" s="25">
        <v>7001</v>
      </c>
      <c r="P72" s="26">
        <f t="shared" si="14"/>
        <v>4270.61</v>
      </c>
      <c r="Q72" s="34">
        <f t="shared" si="15"/>
        <v>0.040000000000000036</v>
      </c>
      <c r="R72" s="35">
        <f t="shared" si="16"/>
        <v>1</v>
      </c>
      <c r="S72" s="26">
        <f t="shared" si="17"/>
        <v>280.6100000000001</v>
      </c>
      <c r="T72" s="9" t="s">
        <v>197</v>
      </c>
    </row>
    <row r="73" spans="1:20" s="3" customFormat="1" ht="14.25" customHeight="1">
      <c r="A73" s="29" t="s">
        <v>134</v>
      </c>
      <c r="B73" s="12" t="s">
        <v>135</v>
      </c>
      <c r="C73" s="12" t="s">
        <v>136</v>
      </c>
      <c r="D73" s="25">
        <v>0.14</v>
      </c>
      <c r="E73" s="25">
        <v>0.03</v>
      </c>
      <c r="F73" s="25">
        <v>0.17</v>
      </c>
      <c r="G73" s="25">
        <v>7000</v>
      </c>
      <c r="H73" s="26">
        <f t="shared" si="18"/>
        <v>1190</v>
      </c>
      <c r="I73" s="29" t="s">
        <v>137</v>
      </c>
      <c r="J73" s="12" t="s">
        <v>135</v>
      </c>
      <c r="K73" s="12" t="s">
        <v>136</v>
      </c>
      <c r="L73" s="25">
        <v>0.14</v>
      </c>
      <c r="M73" s="25">
        <v>0.03</v>
      </c>
      <c r="N73" s="25">
        <v>0.17</v>
      </c>
      <c r="O73" s="25">
        <v>7001</v>
      </c>
      <c r="P73" s="26">
        <f t="shared" si="14"/>
        <v>1190.17</v>
      </c>
      <c r="Q73" s="34">
        <f t="shared" si="15"/>
        <v>0</v>
      </c>
      <c r="R73" s="35">
        <f t="shared" si="16"/>
        <v>1</v>
      </c>
      <c r="S73" s="26">
        <f t="shared" si="17"/>
        <v>0.17000000000007276</v>
      </c>
      <c r="T73" s="26"/>
    </row>
    <row r="74" spans="1:20" s="3" customFormat="1" ht="33.75">
      <c r="A74" s="29" t="s">
        <v>138</v>
      </c>
      <c r="B74" s="12" t="s">
        <v>139</v>
      </c>
      <c r="C74" s="12"/>
      <c r="D74" s="25"/>
      <c r="E74" s="25"/>
      <c r="F74" s="25"/>
      <c r="G74" s="25"/>
      <c r="H74" s="26">
        <f t="shared" si="18"/>
        <v>0</v>
      </c>
      <c r="I74" s="29" t="s">
        <v>111</v>
      </c>
      <c r="J74" s="12" t="s">
        <v>238</v>
      </c>
      <c r="K74" s="12"/>
      <c r="L74" s="25"/>
      <c r="M74" s="25"/>
      <c r="N74" s="25"/>
      <c r="O74" s="25"/>
      <c r="P74" s="26">
        <f t="shared" si="14"/>
        <v>0</v>
      </c>
      <c r="Q74" s="34">
        <f t="shared" si="15"/>
        <v>0</v>
      </c>
      <c r="R74" s="35">
        <f t="shared" si="16"/>
        <v>0</v>
      </c>
      <c r="S74" s="26">
        <f t="shared" si="17"/>
        <v>0</v>
      </c>
      <c r="T74" s="26"/>
    </row>
    <row r="75" spans="1:20" s="3" customFormat="1" ht="13.5" customHeight="1">
      <c r="A75" s="29" t="s">
        <v>140</v>
      </c>
      <c r="B75" s="12" t="s">
        <v>115</v>
      </c>
      <c r="C75" s="12" t="s">
        <v>116</v>
      </c>
      <c r="D75" s="25">
        <v>1.41</v>
      </c>
      <c r="E75" s="25">
        <v>0.3</v>
      </c>
      <c r="F75" s="25">
        <v>1.71</v>
      </c>
      <c r="G75" s="25"/>
      <c r="H75" s="26">
        <f t="shared" si="18"/>
        <v>0</v>
      </c>
      <c r="I75" s="29" t="s">
        <v>114</v>
      </c>
      <c r="J75" s="12" t="s">
        <v>115</v>
      </c>
      <c r="K75" s="12" t="s">
        <v>116</v>
      </c>
      <c r="L75" s="25">
        <v>1.48</v>
      </c>
      <c r="M75" s="25">
        <v>0.31</v>
      </c>
      <c r="N75" s="25">
        <v>1.79</v>
      </c>
      <c r="O75" s="25">
        <v>6</v>
      </c>
      <c r="P75" s="26">
        <f t="shared" si="14"/>
        <v>10.74</v>
      </c>
      <c r="Q75" s="34">
        <f t="shared" si="15"/>
        <v>0.08000000000000007</v>
      </c>
      <c r="R75" s="35">
        <f t="shared" si="16"/>
        <v>6</v>
      </c>
      <c r="S75" s="26">
        <f t="shared" si="17"/>
        <v>10.74</v>
      </c>
      <c r="T75" s="9" t="s">
        <v>197</v>
      </c>
    </row>
    <row r="76" spans="1:20" s="3" customFormat="1" ht="15.75" customHeight="1">
      <c r="A76" s="29" t="s">
        <v>141</v>
      </c>
      <c r="B76" s="12" t="s">
        <v>119</v>
      </c>
      <c r="C76" s="12" t="s">
        <v>116</v>
      </c>
      <c r="D76" s="25">
        <v>2.98</v>
      </c>
      <c r="E76" s="25">
        <v>0.63</v>
      </c>
      <c r="F76" s="25">
        <v>3.61</v>
      </c>
      <c r="G76" s="25">
        <v>533</v>
      </c>
      <c r="H76" s="26">
        <f t="shared" si="18"/>
        <v>1924.1299999999999</v>
      </c>
      <c r="I76" s="29" t="s">
        <v>118</v>
      </c>
      <c r="J76" s="12" t="s">
        <v>119</v>
      </c>
      <c r="K76" s="12" t="s">
        <v>116</v>
      </c>
      <c r="L76" s="25">
        <v>3.33</v>
      </c>
      <c r="M76" s="25">
        <v>0.7</v>
      </c>
      <c r="N76" s="25">
        <v>4.03</v>
      </c>
      <c r="O76" s="25">
        <v>536</v>
      </c>
      <c r="P76" s="26">
        <f t="shared" si="14"/>
        <v>2160.08</v>
      </c>
      <c r="Q76" s="34">
        <f t="shared" si="15"/>
        <v>0.4200000000000004</v>
      </c>
      <c r="R76" s="35">
        <f t="shared" si="16"/>
        <v>3</v>
      </c>
      <c r="S76" s="26">
        <f t="shared" si="17"/>
        <v>235.95000000000005</v>
      </c>
      <c r="T76" s="9" t="s">
        <v>197</v>
      </c>
    </row>
    <row r="77" spans="1:20" s="3" customFormat="1" ht="15" customHeight="1">
      <c r="A77" s="29" t="s">
        <v>142</v>
      </c>
      <c r="B77" s="12" t="s">
        <v>122</v>
      </c>
      <c r="C77" s="12" t="s">
        <v>116</v>
      </c>
      <c r="D77" s="25">
        <v>1.41</v>
      </c>
      <c r="E77" s="25">
        <v>0.3</v>
      </c>
      <c r="F77" s="25">
        <v>1.71</v>
      </c>
      <c r="G77" s="25"/>
      <c r="H77" s="26">
        <f t="shared" si="18"/>
        <v>0</v>
      </c>
      <c r="I77" s="29" t="s">
        <v>121</v>
      </c>
      <c r="J77" s="12" t="s">
        <v>122</v>
      </c>
      <c r="K77" s="12" t="s">
        <v>116</v>
      </c>
      <c r="L77" s="25">
        <v>1.48</v>
      </c>
      <c r="M77" s="25">
        <v>0.31</v>
      </c>
      <c r="N77" s="25">
        <v>1.79</v>
      </c>
      <c r="O77" s="25">
        <v>6</v>
      </c>
      <c r="P77" s="26">
        <f t="shared" si="14"/>
        <v>10.74</v>
      </c>
      <c r="Q77" s="34">
        <f t="shared" si="15"/>
        <v>0.08000000000000007</v>
      </c>
      <c r="R77" s="35">
        <f t="shared" si="16"/>
        <v>6</v>
      </c>
      <c r="S77" s="26">
        <f t="shared" si="17"/>
        <v>10.74</v>
      </c>
      <c r="T77" s="9" t="s">
        <v>197</v>
      </c>
    </row>
    <row r="78" spans="1:20" s="3" customFormat="1" ht="11.25" customHeight="1" thickBot="1">
      <c r="A78" s="43" t="s">
        <v>143</v>
      </c>
      <c r="B78" s="44" t="s">
        <v>144</v>
      </c>
      <c r="C78" s="44" t="s">
        <v>145</v>
      </c>
      <c r="D78" s="20">
        <v>8.54</v>
      </c>
      <c r="E78" s="20">
        <v>1.79</v>
      </c>
      <c r="F78" s="20">
        <v>10.33</v>
      </c>
      <c r="G78" s="20"/>
      <c r="H78" s="21">
        <f t="shared" si="18"/>
        <v>0</v>
      </c>
      <c r="I78" s="36"/>
      <c r="J78" s="37"/>
      <c r="K78" s="37"/>
      <c r="L78" s="38"/>
      <c r="M78" s="38"/>
      <c r="N78" s="38"/>
      <c r="O78" s="38"/>
      <c r="P78" s="21"/>
      <c r="Q78" s="22">
        <f t="shared" si="15"/>
        <v>-10.33</v>
      </c>
      <c r="R78" s="23">
        <f t="shared" si="16"/>
        <v>0</v>
      </c>
      <c r="S78" s="21"/>
      <c r="T78" s="114" t="s">
        <v>195</v>
      </c>
    </row>
    <row r="79" spans="1:20" s="3" customFormat="1" ht="13.5" thickBot="1">
      <c r="A79" s="166" t="s">
        <v>146</v>
      </c>
      <c r="B79" s="167"/>
      <c r="C79" s="167"/>
      <c r="D79" s="167"/>
      <c r="E79" s="167"/>
      <c r="F79" s="167"/>
      <c r="G79" s="167"/>
      <c r="H79" s="167"/>
      <c r="I79" s="167"/>
      <c r="J79" s="167"/>
      <c r="K79" s="167"/>
      <c r="L79" s="167"/>
      <c r="M79" s="167"/>
      <c r="N79" s="167"/>
      <c r="O79" s="167"/>
      <c r="P79" s="168"/>
      <c r="Q79" s="85"/>
      <c r="R79" s="86"/>
      <c r="S79" s="15"/>
      <c r="T79" s="15"/>
    </row>
    <row r="80" spans="1:20" s="3" customFormat="1" ht="22.5">
      <c r="A80" s="27" t="s">
        <v>147</v>
      </c>
      <c r="B80" s="14" t="s">
        <v>148</v>
      </c>
      <c r="C80" s="14" t="s">
        <v>149</v>
      </c>
      <c r="D80" s="30">
        <v>0.07</v>
      </c>
      <c r="E80" s="30">
        <v>0.02</v>
      </c>
      <c r="F80" s="30">
        <v>0.09</v>
      </c>
      <c r="G80" s="30"/>
      <c r="H80" s="31">
        <f>F80*G80</f>
        <v>0</v>
      </c>
      <c r="I80" s="27"/>
      <c r="J80" s="14"/>
      <c r="K80" s="14"/>
      <c r="L80" s="30"/>
      <c r="M80" s="30"/>
      <c r="N80" s="30"/>
      <c r="O80" s="30"/>
      <c r="P80" s="31"/>
      <c r="Q80" s="32">
        <f aca="true" t="shared" si="19" ref="Q80:R85">N80-F80</f>
        <v>-0.09</v>
      </c>
      <c r="R80" s="33">
        <f t="shared" si="19"/>
        <v>0</v>
      </c>
      <c r="S80" s="31"/>
      <c r="T80" s="117" t="s">
        <v>195</v>
      </c>
    </row>
    <row r="81" spans="1:20" s="3" customFormat="1" ht="12.75">
      <c r="A81" s="29" t="s">
        <v>150</v>
      </c>
      <c r="B81" s="12" t="s">
        <v>151</v>
      </c>
      <c r="C81" s="12" t="s">
        <v>149</v>
      </c>
      <c r="D81" s="25">
        <v>0.08</v>
      </c>
      <c r="E81" s="25">
        <v>0.02</v>
      </c>
      <c r="F81" s="25">
        <v>0.1</v>
      </c>
      <c r="G81" s="25"/>
      <c r="H81" s="26">
        <f>F81*G81</f>
        <v>0</v>
      </c>
      <c r="I81" s="29"/>
      <c r="J81" s="12"/>
      <c r="K81" s="12"/>
      <c r="L81" s="25"/>
      <c r="M81" s="25"/>
      <c r="N81" s="25"/>
      <c r="O81" s="25"/>
      <c r="P81" s="26"/>
      <c r="Q81" s="34">
        <f t="shared" si="19"/>
        <v>-0.1</v>
      </c>
      <c r="R81" s="35">
        <f t="shared" si="19"/>
        <v>0</v>
      </c>
      <c r="S81" s="26"/>
      <c r="T81" s="116" t="s">
        <v>195</v>
      </c>
    </row>
    <row r="82" spans="1:20" s="3" customFormat="1" ht="12.75">
      <c r="A82" s="29" t="s">
        <v>152</v>
      </c>
      <c r="B82" s="12" t="s">
        <v>153</v>
      </c>
      <c r="C82" s="12" t="s">
        <v>149</v>
      </c>
      <c r="D82" s="25">
        <v>0.14</v>
      </c>
      <c r="E82" s="25">
        <v>0.03</v>
      </c>
      <c r="F82" s="25">
        <v>0.17</v>
      </c>
      <c r="G82" s="25"/>
      <c r="H82" s="26">
        <f>F82*G82</f>
        <v>0</v>
      </c>
      <c r="I82" s="29"/>
      <c r="J82" s="12"/>
      <c r="K82" s="12"/>
      <c r="L82" s="25"/>
      <c r="M82" s="25"/>
      <c r="N82" s="25"/>
      <c r="O82" s="25"/>
      <c r="P82" s="26"/>
      <c r="Q82" s="34">
        <f t="shared" si="19"/>
        <v>-0.17</v>
      </c>
      <c r="R82" s="35">
        <f t="shared" si="19"/>
        <v>0</v>
      </c>
      <c r="S82" s="26"/>
      <c r="T82" s="116" t="s">
        <v>195</v>
      </c>
    </row>
    <row r="83" spans="1:20" ht="23.25" customHeight="1">
      <c r="A83" s="29" t="s">
        <v>154</v>
      </c>
      <c r="B83" s="12" t="s">
        <v>155</v>
      </c>
      <c r="C83" s="12" t="s">
        <v>156</v>
      </c>
      <c r="D83" s="25">
        <v>4.98</v>
      </c>
      <c r="E83" s="25">
        <v>1.05</v>
      </c>
      <c r="F83" s="25">
        <v>6.03</v>
      </c>
      <c r="G83" s="25"/>
      <c r="H83" s="26">
        <f>F83*G83</f>
        <v>0</v>
      </c>
      <c r="I83" s="29" t="s">
        <v>147</v>
      </c>
      <c r="J83" s="12" t="s">
        <v>155</v>
      </c>
      <c r="K83" s="12" t="s">
        <v>156</v>
      </c>
      <c r="L83" s="24">
        <v>6.2</v>
      </c>
      <c r="M83" s="24">
        <v>1.3</v>
      </c>
      <c r="N83" s="24">
        <v>7.5</v>
      </c>
      <c r="O83" s="25">
        <v>100</v>
      </c>
      <c r="P83" s="26">
        <f>N83*O83</f>
        <v>750</v>
      </c>
      <c r="Q83" s="34">
        <f t="shared" si="19"/>
        <v>1.4699999999999998</v>
      </c>
      <c r="R83" s="35">
        <f t="shared" si="19"/>
        <v>100</v>
      </c>
      <c r="S83" s="26">
        <f>P83-H83</f>
        <v>750</v>
      </c>
      <c r="T83" s="9" t="s">
        <v>197</v>
      </c>
    </row>
    <row r="84" spans="1:20" ht="22.5">
      <c r="A84" s="36" t="s">
        <v>157</v>
      </c>
      <c r="B84" s="37" t="s">
        <v>158</v>
      </c>
      <c r="C84" s="37" t="s">
        <v>156</v>
      </c>
      <c r="D84" s="39">
        <v>10.31</v>
      </c>
      <c r="E84" s="38">
        <v>2.17</v>
      </c>
      <c r="F84" s="38">
        <v>12.48</v>
      </c>
      <c r="G84" s="38"/>
      <c r="H84" s="40">
        <f>F84*G84</f>
        <v>0</v>
      </c>
      <c r="I84" s="36" t="s">
        <v>150</v>
      </c>
      <c r="J84" s="37" t="s">
        <v>158</v>
      </c>
      <c r="K84" s="37" t="s">
        <v>156</v>
      </c>
      <c r="L84" s="39">
        <v>11.98</v>
      </c>
      <c r="M84" s="39">
        <v>2.52</v>
      </c>
      <c r="N84" s="39">
        <v>14.5</v>
      </c>
      <c r="O84" s="38">
        <v>100</v>
      </c>
      <c r="P84" s="40">
        <f>N84*O84</f>
        <v>1450</v>
      </c>
      <c r="Q84" s="41">
        <f t="shared" si="19"/>
        <v>2.0199999999999996</v>
      </c>
      <c r="R84" s="42">
        <f t="shared" si="19"/>
        <v>100</v>
      </c>
      <c r="S84" s="40">
        <f>P84-H84</f>
        <v>1450</v>
      </c>
      <c r="T84" s="9" t="s">
        <v>197</v>
      </c>
    </row>
    <row r="85" spans="1:20" ht="13.5" thickBot="1">
      <c r="A85" s="43"/>
      <c r="B85" s="44"/>
      <c r="C85" s="44"/>
      <c r="D85" s="19"/>
      <c r="E85" s="20"/>
      <c r="F85" s="20"/>
      <c r="G85" s="20"/>
      <c r="H85" s="21"/>
      <c r="I85" s="43" t="s">
        <v>152</v>
      </c>
      <c r="J85" s="44" t="s">
        <v>159</v>
      </c>
      <c r="K85" s="37" t="s">
        <v>156</v>
      </c>
      <c r="L85" s="19">
        <v>9.118</v>
      </c>
      <c r="M85" s="19">
        <v>1.09</v>
      </c>
      <c r="N85" s="19">
        <v>10.21</v>
      </c>
      <c r="O85" s="20">
        <v>10</v>
      </c>
      <c r="P85" s="21">
        <f>N85*O85</f>
        <v>102.10000000000001</v>
      </c>
      <c r="Q85" s="22">
        <f t="shared" si="19"/>
        <v>10.21</v>
      </c>
      <c r="R85" s="23">
        <f t="shared" si="19"/>
        <v>10</v>
      </c>
      <c r="S85" s="21">
        <f>P85-H85</f>
        <v>102.10000000000001</v>
      </c>
      <c r="T85" s="9" t="s">
        <v>235</v>
      </c>
    </row>
    <row r="86" spans="1:20" s="3" customFormat="1" ht="13.5" thickBot="1">
      <c r="A86" s="182" t="s">
        <v>160</v>
      </c>
      <c r="B86" s="160"/>
      <c r="C86" s="160"/>
      <c r="D86" s="87"/>
      <c r="E86" s="87"/>
      <c r="F86" s="87"/>
      <c r="G86" s="87"/>
      <c r="H86" s="88">
        <f>SUM(H16:H20,H22:H27,H29:H41,H43:H62,H64:H73,H75:H78,H80:H85)</f>
        <v>558563.54</v>
      </c>
      <c r="I86" s="182" t="s">
        <v>160</v>
      </c>
      <c r="J86" s="160"/>
      <c r="K86" s="160"/>
      <c r="L86" s="87"/>
      <c r="M86" s="87"/>
      <c r="N86" s="87"/>
      <c r="O86" s="87"/>
      <c r="P86" s="16">
        <f>SUM(P16:P20,P22:P27,P29:P41,P43:P62,P64:P78,P80:P85)</f>
        <v>616797.5199999999</v>
      </c>
      <c r="Q86" s="16"/>
      <c r="R86" s="16"/>
      <c r="S86" s="16">
        <f>SUM(S16:S20,S22:S27,S29:S41,S43:S62,S64:S78,S80:S85)</f>
        <v>58233.98</v>
      </c>
      <c r="T86" s="16"/>
    </row>
    <row r="87" spans="1:20" ht="13.5" customHeight="1" thickBot="1">
      <c r="A87" s="89"/>
      <c r="B87" s="160" t="s">
        <v>161</v>
      </c>
      <c r="C87" s="160"/>
      <c r="D87" s="160"/>
      <c r="E87" s="160"/>
      <c r="F87" s="160"/>
      <c r="G87" s="160"/>
      <c r="H87" s="160"/>
      <c r="I87" s="160"/>
      <c r="J87" s="160"/>
      <c r="K87" s="160"/>
      <c r="L87" s="160"/>
      <c r="M87" s="160"/>
      <c r="N87" s="160"/>
      <c r="O87" s="160"/>
      <c r="P87" s="90"/>
      <c r="Q87" s="90"/>
      <c r="R87" s="90"/>
      <c r="S87" s="17"/>
      <c r="T87" s="17"/>
    </row>
    <row r="88" spans="1:20" ht="22.5" customHeight="1">
      <c r="A88" s="91" t="s">
        <v>162</v>
      </c>
      <c r="B88" s="161" t="s">
        <v>163</v>
      </c>
      <c r="C88" s="162"/>
      <c r="D88" s="28"/>
      <c r="E88" s="28"/>
      <c r="F88" s="30"/>
      <c r="G88" s="30"/>
      <c r="H88" s="31"/>
      <c r="I88" s="91" t="s">
        <v>162</v>
      </c>
      <c r="J88" s="14" t="s">
        <v>163</v>
      </c>
      <c r="K88" s="14"/>
      <c r="L88" s="28"/>
      <c r="M88" s="28"/>
      <c r="N88" s="30"/>
      <c r="O88" s="30"/>
      <c r="P88" s="31"/>
      <c r="Q88" s="32"/>
      <c r="R88" s="33"/>
      <c r="S88" s="31"/>
      <c r="T88" s="31"/>
    </row>
    <row r="89" spans="1:20" ht="34.5" customHeight="1">
      <c r="A89" s="92"/>
      <c r="B89" s="12" t="s">
        <v>239</v>
      </c>
      <c r="C89" s="12" t="s">
        <v>164</v>
      </c>
      <c r="D89" s="24">
        <v>0.28</v>
      </c>
      <c r="E89" s="24">
        <v>0.06</v>
      </c>
      <c r="F89" s="25">
        <v>0.34</v>
      </c>
      <c r="G89" s="25">
        <v>888</v>
      </c>
      <c r="H89" s="26">
        <f aca="true" t="shared" si="20" ref="H89:H99">F89*G89</f>
        <v>301.92</v>
      </c>
      <c r="I89" s="92"/>
      <c r="J89" s="12"/>
      <c r="K89" s="12"/>
      <c r="L89" s="24"/>
      <c r="M89" s="24"/>
      <c r="N89" s="25"/>
      <c r="O89" s="25"/>
      <c r="P89" s="26"/>
      <c r="Q89" s="34">
        <f>N89-F89</f>
        <v>-0.34</v>
      </c>
      <c r="R89" s="35">
        <f>O89-G89</f>
        <v>-888</v>
      </c>
      <c r="S89" s="35"/>
      <c r="T89" s="113" t="s">
        <v>229</v>
      </c>
    </row>
    <row r="90" spans="1:20" ht="25.5" customHeight="1">
      <c r="A90" s="92"/>
      <c r="B90" s="12" t="s">
        <v>240</v>
      </c>
      <c r="C90" s="12" t="s">
        <v>164</v>
      </c>
      <c r="D90" s="24">
        <v>1.42</v>
      </c>
      <c r="E90" s="24">
        <v>0.3</v>
      </c>
      <c r="F90" s="25">
        <v>1.72</v>
      </c>
      <c r="G90" s="25">
        <v>4500.1</v>
      </c>
      <c r="H90" s="26">
        <f t="shared" si="20"/>
        <v>7740.1720000000005</v>
      </c>
      <c r="I90" s="92"/>
      <c r="J90" s="12" t="s">
        <v>241</v>
      </c>
      <c r="K90" s="12" t="s">
        <v>164</v>
      </c>
      <c r="L90" s="24">
        <v>1.44</v>
      </c>
      <c r="M90" s="24">
        <v>0.3</v>
      </c>
      <c r="N90" s="25">
        <v>1.74</v>
      </c>
      <c r="O90" s="25">
        <v>4500.13</v>
      </c>
      <c r="P90" s="26">
        <f>N90*O90</f>
        <v>7830.2262</v>
      </c>
      <c r="Q90" s="34">
        <f aca="true" t="shared" si="21" ref="Q90:Q99">N90-F90</f>
        <v>0.020000000000000018</v>
      </c>
      <c r="R90" s="35">
        <f aca="true" t="shared" si="22" ref="R90:R99">O90-G90</f>
        <v>0.02999999999974534</v>
      </c>
      <c r="S90" s="26">
        <f>P90-H90</f>
        <v>90.05419999999958</v>
      </c>
      <c r="T90" s="9" t="s">
        <v>197</v>
      </c>
    </row>
    <row r="91" spans="1:20" ht="22.5" customHeight="1">
      <c r="A91" s="92"/>
      <c r="B91" s="12" t="s">
        <v>242</v>
      </c>
      <c r="C91" s="12" t="s">
        <v>164</v>
      </c>
      <c r="D91" s="24">
        <v>0.86</v>
      </c>
      <c r="E91" s="24">
        <v>0.18</v>
      </c>
      <c r="F91" s="25">
        <v>1.04</v>
      </c>
      <c r="G91" s="25">
        <v>1669</v>
      </c>
      <c r="H91" s="26">
        <f>F91*G91</f>
        <v>1735.76</v>
      </c>
      <c r="I91" s="92"/>
      <c r="J91" s="12" t="s">
        <v>242</v>
      </c>
      <c r="K91" s="12" t="s">
        <v>164</v>
      </c>
      <c r="L91" s="24">
        <v>0.96</v>
      </c>
      <c r="M91" s="24">
        <v>0.2</v>
      </c>
      <c r="N91" s="25">
        <v>1.16</v>
      </c>
      <c r="O91" s="25">
        <v>1669</v>
      </c>
      <c r="P91" s="26">
        <f>N91*O91</f>
        <v>1936.04</v>
      </c>
      <c r="Q91" s="34">
        <f>N91-F91</f>
        <v>0.11999999999999988</v>
      </c>
      <c r="R91" s="35">
        <f>O91-G91</f>
        <v>0</v>
      </c>
      <c r="S91" s="26">
        <f>P91-H91</f>
        <v>200.27999999999997</v>
      </c>
      <c r="T91" s="9" t="s">
        <v>197</v>
      </c>
    </row>
    <row r="92" spans="1:20" ht="37.5" customHeight="1">
      <c r="A92" s="93" t="s">
        <v>165</v>
      </c>
      <c r="B92" s="12" t="s">
        <v>243</v>
      </c>
      <c r="C92" s="12" t="s">
        <v>166</v>
      </c>
      <c r="D92" s="24">
        <v>2.33</v>
      </c>
      <c r="E92" s="24">
        <v>0.49</v>
      </c>
      <c r="F92" s="25">
        <v>2.82</v>
      </c>
      <c r="G92" s="25">
        <v>24</v>
      </c>
      <c r="H92" s="26">
        <f>F92*G92</f>
        <v>67.67999999999999</v>
      </c>
      <c r="I92" s="93"/>
      <c r="J92" s="12"/>
      <c r="K92" s="12"/>
      <c r="L92" s="24"/>
      <c r="M92" s="24"/>
      <c r="N92" s="25"/>
      <c r="O92" s="25"/>
      <c r="P92" s="26"/>
      <c r="Q92" s="34">
        <f t="shared" si="21"/>
        <v>-2.82</v>
      </c>
      <c r="R92" s="35">
        <f t="shared" si="22"/>
        <v>-24</v>
      </c>
      <c r="S92" s="26"/>
      <c r="T92" s="113" t="s">
        <v>230</v>
      </c>
    </row>
    <row r="93" spans="1:20" ht="24" customHeight="1">
      <c r="A93" s="93" t="s">
        <v>167</v>
      </c>
      <c r="B93" s="169" t="s">
        <v>168</v>
      </c>
      <c r="C93" s="170"/>
      <c r="D93" s="24"/>
      <c r="E93" s="24"/>
      <c r="F93" s="25"/>
      <c r="G93" s="25"/>
      <c r="H93" s="26"/>
      <c r="I93" s="93" t="s">
        <v>167</v>
      </c>
      <c r="J93" s="12" t="s">
        <v>168</v>
      </c>
      <c r="K93" s="12"/>
      <c r="L93" s="24"/>
      <c r="M93" s="24"/>
      <c r="N93" s="25"/>
      <c r="O93" s="25"/>
      <c r="P93" s="26"/>
      <c r="Q93" s="34"/>
      <c r="R93" s="35"/>
      <c r="S93" s="26"/>
      <c r="T93" s="26"/>
    </row>
    <row r="94" spans="1:20" ht="24.75" customHeight="1">
      <c r="A94" s="92"/>
      <c r="B94" s="12" t="s">
        <v>240</v>
      </c>
      <c r="C94" s="12" t="s">
        <v>164</v>
      </c>
      <c r="D94" s="24">
        <v>1.56</v>
      </c>
      <c r="E94" s="24">
        <v>0.33</v>
      </c>
      <c r="F94" s="25">
        <v>1.89</v>
      </c>
      <c r="G94" s="25">
        <v>3969.1</v>
      </c>
      <c r="H94" s="26">
        <f t="shared" si="20"/>
        <v>7501.598999999999</v>
      </c>
      <c r="I94" s="92"/>
      <c r="J94" s="12" t="s">
        <v>244</v>
      </c>
      <c r="K94" s="12" t="s">
        <v>164</v>
      </c>
      <c r="L94" s="24">
        <v>1.61</v>
      </c>
      <c r="M94" s="24">
        <v>0.34</v>
      </c>
      <c r="N94" s="25">
        <v>1.95</v>
      </c>
      <c r="O94" s="25">
        <v>3969.1</v>
      </c>
      <c r="P94" s="26">
        <f aca="true" t="shared" si="23" ref="P94:P99">N94*O94</f>
        <v>7739.745</v>
      </c>
      <c r="Q94" s="34">
        <f t="shared" si="21"/>
        <v>0.06000000000000005</v>
      </c>
      <c r="R94" s="35">
        <f t="shared" si="22"/>
        <v>0</v>
      </c>
      <c r="S94" s="26">
        <f>P94-H94</f>
        <v>238.14600000000064</v>
      </c>
      <c r="T94" s="9" t="s">
        <v>197</v>
      </c>
    </row>
    <row r="95" spans="1:20" ht="15" customHeight="1">
      <c r="A95" s="92"/>
      <c r="B95" s="12" t="s">
        <v>245</v>
      </c>
      <c r="C95" s="12" t="s">
        <v>164</v>
      </c>
      <c r="D95" s="24">
        <v>0.64</v>
      </c>
      <c r="E95" s="24">
        <v>0.13</v>
      </c>
      <c r="F95" s="25">
        <v>0.77</v>
      </c>
      <c r="G95" s="25">
        <v>816</v>
      </c>
      <c r="H95" s="26">
        <f t="shared" si="20"/>
        <v>628.32</v>
      </c>
      <c r="I95" s="92"/>
      <c r="J95" s="12" t="s">
        <v>245</v>
      </c>
      <c r="K95" s="12" t="s">
        <v>164</v>
      </c>
      <c r="L95" s="24">
        <v>0.72</v>
      </c>
      <c r="M95" s="24">
        <v>0.15</v>
      </c>
      <c r="N95" s="25">
        <v>0.87</v>
      </c>
      <c r="O95" s="25">
        <v>816</v>
      </c>
      <c r="P95" s="26">
        <f t="shared" si="23"/>
        <v>709.92</v>
      </c>
      <c r="Q95" s="34">
        <f t="shared" si="21"/>
        <v>0.09999999999999998</v>
      </c>
      <c r="R95" s="35">
        <f t="shared" si="22"/>
        <v>0</v>
      </c>
      <c r="S95" s="26">
        <f>P95-H95</f>
        <v>81.59999999999991</v>
      </c>
      <c r="T95" s="9" t="s">
        <v>197</v>
      </c>
    </row>
    <row r="96" spans="1:20" ht="21" customHeight="1">
      <c r="A96" s="92"/>
      <c r="B96" s="12" t="s">
        <v>246</v>
      </c>
      <c r="C96" s="12" t="s">
        <v>164</v>
      </c>
      <c r="D96" s="24">
        <v>1.02</v>
      </c>
      <c r="E96" s="24">
        <v>0.22</v>
      </c>
      <c r="F96" s="25">
        <v>1.24</v>
      </c>
      <c r="G96" s="25">
        <v>284</v>
      </c>
      <c r="H96" s="26">
        <f t="shared" si="20"/>
        <v>352.16</v>
      </c>
      <c r="I96" s="92"/>
      <c r="J96" s="12" t="s">
        <v>246</v>
      </c>
      <c r="K96" s="12" t="s">
        <v>164</v>
      </c>
      <c r="L96" s="24">
        <v>1.12</v>
      </c>
      <c r="M96" s="24">
        <v>0.24</v>
      </c>
      <c r="N96" s="25">
        <v>1.36</v>
      </c>
      <c r="O96" s="25">
        <v>284</v>
      </c>
      <c r="P96" s="26">
        <f t="shared" si="23"/>
        <v>386.24</v>
      </c>
      <c r="Q96" s="34">
        <f t="shared" si="21"/>
        <v>0.1200000000000001</v>
      </c>
      <c r="R96" s="35">
        <f t="shared" si="22"/>
        <v>0</v>
      </c>
      <c r="S96" s="26">
        <f>P96-H96</f>
        <v>34.079999999999984</v>
      </c>
      <c r="T96" s="9" t="s">
        <v>197</v>
      </c>
    </row>
    <row r="97" spans="1:20" ht="24.75" customHeight="1">
      <c r="A97" s="92"/>
      <c r="B97" s="12" t="s">
        <v>239</v>
      </c>
      <c r="C97" s="12" t="s">
        <v>164</v>
      </c>
      <c r="D97" s="24">
        <v>0.73</v>
      </c>
      <c r="E97" s="24">
        <v>0.15</v>
      </c>
      <c r="F97" s="25">
        <v>0.88</v>
      </c>
      <c r="G97" s="25">
        <v>888</v>
      </c>
      <c r="H97" s="26">
        <f t="shared" si="20"/>
        <v>781.44</v>
      </c>
      <c r="I97" s="92"/>
      <c r="J97" s="12"/>
      <c r="K97" s="12"/>
      <c r="L97" s="24"/>
      <c r="M97" s="24"/>
      <c r="N97" s="25"/>
      <c r="O97" s="25"/>
      <c r="P97" s="26"/>
      <c r="Q97" s="34">
        <f t="shared" si="21"/>
        <v>-0.88</v>
      </c>
      <c r="R97" s="35">
        <f t="shared" si="22"/>
        <v>-888</v>
      </c>
      <c r="S97" s="35"/>
      <c r="T97" s="113" t="s">
        <v>229</v>
      </c>
    </row>
    <row r="98" spans="1:20" ht="36" customHeight="1">
      <c r="A98" s="94" t="s">
        <v>169</v>
      </c>
      <c r="B98" s="12" t="s">
        <v>247</v>
      </c>
      <c r="C98" s="12" t="s">
        <v>170</v>
      </c>
      <c r="D98" s="24">
        <v>1.51</v>
      </c>
      <c r="E98" s="24">
        <v>0.18</v>
      </c>
      <c r="F98" s="25">
        <v>1.69</v>
      </c>
      <c r="G98" s="25">
        <v>4907.4</v>
      </c>
      <c r="H98" s="26">
        <f t="shared" si="20"/>
        <v>8293.506</v>
      </c>
      <c r="I98" s="94" t="s">
        <v>169</v>
      </c>
      <c r="J98" s="12" t="s">
        <v>248</v>
      </c>
      <c r="K98" s="12" t="s">
        <v>170</v>
      </c>
      <c r="L98" s="24">
        <v>1.96</v>
      </c>
      <c r="M98" s="24">
        <v>0.24</v>
      </c>
      <c r="N98" s="24">
        <v>2.2</v>
      </c>
      <c r="O98" s="25">
        <v>4907.4</v>
      </c>
      <c r="P98" s="26">
        <f t="shared" si="23"/>
        <v>10796.28</v>
      </c>
      <c r="Q98" s="34">
        <f t="shared" si="21"/>
        <v>0.5100000000000002</v>
      </c>
      <c r="R98" s="35">
        <f t="shared" si="22"/>
        <v>0</v>
      </c>
      <c r="S98" s="26">
        <f>P98-H98</f>
        <v>2502.7740000000013</v>
      </c>
      <c r="T98" s="9" t="s">
        <v>197</v>
      </c>
    </row>
    <row r="99" spans="1:20" ht="44.25" customHeight="1" thickBot="1">
      <c r="A99" s="95" t="s">
        <v>171</v>
      </c>
      <c r="B99" s="44" t="s">
        <v>249</v>
      </c>
      <c r="C99" s="44" t="s">
        <v>172</v>
      </c>
      <c r="D99" s="19">
        <v>2.83</v>
      </c>
      <c r="E99" s="19">
        <v>0.34</v>
      </c>
      <c r="F99" s="20">
        <v>3.17</v>
      </c>
      <c r="G99" s="20">
        <v>481</v>
      </c>
      <c r="H99" s="21">
        <f t="shared" si="20"/>
        <v>1524.77</v>
      </c>
      <c r="I99" s="95" t="s">
        <v>171</v>
      </c>
      <c r="J99" s="44" t="s">
        <v>250</v>
      </c>
      <c r="K99" s="44" t="s">
        <v>164</v>
      </c>
      <c r="L99" s="19">
        <v>3.2</v>
      </c>
      <c r="M99" s="19">
        <v>0.38</v>
      </c>
      <c r="N99" s="20">
        <v>3.58</v>
      </c>
      <c r="O99" s="20">
        <v>481</v>
      </c>
      <c r="P99" s="21">
        <f t="shared" si="23"/>
        <v>1721.98</v>
      </c>
      <c r="Q99" s="22">
        <f t="shared" si="21"/>
        <v>0.41000000000000014</v>
      </c>
      <c r="R99" s="23">
        <f t="shared" si="22"/>
        <v>0</v>
      </c>
      <c r="S99" s="21">
        <f>P99-H99</f>
        <v>197.21000000000004</v>
      </c>
      <c r="T99" s="118" t="s">
        <v>197</v>
      </c>
    </row>
    <row r="100" spans="1:22" ht="22.5" customHeight="1" thickBot="1">
      <c r="A100" s="171" t="s">
        <v>173</v>
      </c>
      <c r="B100" s="172"/>
      <c r="C100" s="173"/>
      <c r="D100" s="61"/>
      <c r="E100" s="66"/>
      <c r="F100" s="67"/>
      <c r="G100" s="61"/>
      <c r="H100" s="119">
        <f>SUM(H89:H92,H94:H99)</f>
        <v>28927.327</v>
      </c>
      <c r="I100" s="171" t="s">
        <v>173</v>
      </c>
      <c r="J100" s="172"/>
      <c r="K100" s="173"/>
      <c r="L100" s="61"/>
      <c r="M100" s="66"/>
      <c r="N100" s="57"/>
      <c r="O100" s="61"/>
      <c r="P100" s="119">
        <f>SUM(P89:P92,P94:P99)</f>
        <v>31120.431200000003</v>
      </c>
      <c r="Q100" s="120"/>
      <c r="R100" s="121"/>
      <c r="S100" s="70">
        <f>P100-H100</f>
        <v>2193.1042000000016</v>
      </c>
      <c r="T100" s="119"/>
      <c r="U100" s="2"/>
      <c r="V100" s="2"/>
    </row>
    <row r="101" spans="1:20" ht="27" customHeight="1" thickBot="1">
      <c r="A101" s="96"/>
      <c r="B101" s="73"/>
      <c r="C101" s="72"/>
      <c r="D101" s="97"/>
      <c r="E101" s="98"/>
      <c r="F101" s="76"/>
      <c r="G101" s="74"/>
      <c r="H101" s="99"/>
      <c r="I101" s="179" t="s">
        <v>254</v>
      </c>
      <c r="J101" s="180"/>
      <c r="K101" s="180"/>
      <c r="L101" s="180"/>
      <c r="M101" s="180"/>
      <c r="N101" s="180"/>
      <c r="O101" s="180"/>
      <c r="P101" s="181"/>
      <c r="Q101" s="100"/>
      <c r="R101" s="100"/>
      <c r="S101" s="99"/>
      <c r="T101" s="122"/>
    </row>
    <row r="102" spans="1:20" ht="15.75" customHeight="1" thickBot="1">
      <c r="A102" s="182" t="s">
        <v>36</v>
      </c>
      <c r="B102" s="160"/>
      <c r="C102" s="160"/>
      <c r="D102" s="160"/>
      <c r="E102" s="160"/>
      <c r="F102" s="160"/>
      <c r="G102" s="160"/>
      <c r="H102" s="183"/>
      <c r="I102" s="182" t="s">
        <v>36</v>
      </c>
      <c r="J102" s="160"/>
      <c r="K102" s="160"/>
      <c r="L102" s="160"/>
      <c r="M102" s="160"/>
      <c r="N102" s="160"/>
      <c r="O102" s="160"/>
      <c r="P102" s="183"/>
      <c r="Q102" s="100"/>
      <c r="R102" s="100"/>
      <c r="S102" s="99"/>
      <c r="T102" s="122"/>
    </row>
    <row r="103" spans="1:20" ht="44.25" customHeight="1">
      <c r="A103" s="27" t="s">
        <v>37</v>
      </c>
      <c r="B103" s="14" t="s">
        <v>38</v>
      </c>
      <c r="C103" s="14" t="s">
        <v>17</v>
      </c>
      <c r="D103" s="30">
        <v>19.49</v>
      </c>
      <c r="E103" s="30">
        <v>0</v>
      </c>
      <c r="F103" s="30">
        <f>D103+E103</f>
        <v>19.49</v>
      </c>
      <c r="G103" s="30">
        <v>4365</v>
      </c>
      <c r="H103" s="31"/>
      <c r="I103" s="27" t="s">
        <v>162</v>
      </c>
      <c r="J103" s="14" t="s">
        <v>203</v>
      </c>
      <c r="K103" s="14" t="s">
        <v>17</v>
      </c>
      <c r="L103" s="30">
        <v>19.49</v>
      </c>
      <c r="M103" s="30">
        <v>0</v>
      </c>
      <c r="N103" s="30">
        <f>L103+M103</f>
        <v>19.49</v>
      </c>
      <c r="O103" s="30">
        <v>1800</v>
      </c>
      <c r="P103" s="31">
        <f>N103*O103</f>
        <v>35082</v>
      </c>
      <c r="Q103" s="32">
        <f aca="true" t="shared" si="24" ref="Q103:S107">N103-F103</f>
        <v>0</v>
      </c>
      <c r="R103" s="33">
        <f t="shared" si="24"/>
        <v>-2565</v>
      </c>
      <c r="S103" s="31">
        <f t="shared" si="24"/>
        <v>35082</v>
      </c>
      <c r="T103" s="123" t="s">
        <v>196</v>
      </c>
    </row>
    <row r="104" spans="1:20" ht="44.25" customHeight="1">
      <c r="A104" s="11" t="s">
        <v>39</v>
      </c>
      <c r="B104" s="12" t="s">
        <v>41</v>
      </c>
      <c r="C104" s="12" t="s">
        <v>17</v>
      </c>
      <c r="D104" s="24">
        <v>18.57</v>
      </c>
      <c r="E104" s="25">
        <v>0</v>
      </c>
      <c r="F104" s="24">
        <f>D104+E104</f>
        <v>18.57</v>
      </c>
      <c r="G104" s="25">
        <v>3778</v>
      </c>
      <c r="H104" s="26"/>
      <c r="I104" s="11" t="s">
        <v>165</v>
      </c>
      <c r="J104" s="12" t="s">
        <v>205</v>
      </c>
      <c r="K104" s="12" t="s">
        <v>17</v>
      </c>
      <c r="L104" s="24">
        <v>18.57</v>
      </c>
      <c r="M104" s="25">
        <v>0</v>
      </c>
      <c r="N104" s="24">
        <f>L104+M104</f>
        <v>18.57</v>
      </c>
      <c r="O104" s="25">
        <v>1800</v>
      </c>
      <c r="P104" s="26">
        <f>N104*O104</f>
        <v>33426</v>
      </c>
      <c r="Q104" s="34">
        <f t="shared" si="24"/>
        <v>0</v>
      </c>
      <c r="R104" s="35">
        <f t="shared" si="24"/>
        <v>-1978</v>
      </c>
      <c r="S104" s="26">
        <f t="shared" si="24"/>
        <v>33426</v>
      </c>
      <c r="T104" s="124" t="s">
        <v>196</v>
      </c>
    </row>
    <row r="105" spans="1:20" ht="44.25" customHeight="1">
      <c r="A105" s="11" t="s">
        <v>42</v>
      </c>
      <c r="B105" s="12" t="s">
        <v>50</v>
      </c>
      <c r="C105" s="12" t="s">
        <v>51</v>
      </c>
      <c r="D105" s="24">
        <v>16.93</v>
      </c>
      <c r="E105" s="25">
        <v>0</v>
      </c>
      <c r="F105" s="24">
        <v>16.93</v>
      </c>
      <c r="G105" s="25">
        <v>720</v>
      </c>
      <c r="H105" s="26"/>
      <c r="I105" s="11" t="s">
        <v>167</v>
      </c>
      <c r="J105" s="12" t="s">
        <v>215</v>
      </c>
      <c r="K105" s="12" t="s">
        <v>51</v>
      </c>
      <c r="L105" s="24">
        <v>16.93</v>
      </c>
      <c r="M105" s="25">
        <v>0</v>
      </c>
      <c r="N105" s="24">
        <f>L105+M105</f>
        <v>16.93</v>
      </c>
      <c r="O105" s="25">
        <v>120</v>
      </c>
      <c r="P105" s="26">
        <f>N105*O105</f>
        <v>2031.6</v>
      </c>
      <c r="Q105" s="34">
        <f t="shared" si="24"/>
        <v>0</v>
      </c>
      <c r="R105" s="35">
        <f t="shared" si="24"/>
        <v>-600</v>
      </c>
      <c r="S105" s="26">
        <f t="shared" si="24"/>
        <v>2031.6</v>
      </c>
      <c r="T105" s="9" t="s">
        <v>197</v>
      </c>
    </row>
    <row r="106" spans="1:20" ht="44.25" customHeight="1">
      <c r="A106" s="82" t="s">
        <v>43</v>
      </c>
      <c r="B106" s="12" t="s">
        <v>55</v>
      </c>
      <c r="C106" s="12" t="s">
        <v>48</v>
      </c>
      <c r="D106" s="24">
        <v>6.4</v>
      </c>
      <c r="E106" s="25">
        <v>0</v>
      </c>
      <c r="F106" s="24">
        <v>6.4</v>
      </c>
      <c r="G106" s="25">
        <v>4320</v>
      </c>
      <c r="H106" s="26"/>
      <c r="I106" s="11" t="s">
        <v>169</v>
      </c>
      <c r="J106" s="12" t="s">
        <v>218</v>
      </c>
      <c r="K106" s="12" t="s">
        <v>48</v>
      </c>
      <c r="L106" s="24">
        <v>6.4</v>
      </c>
      <c r="M106" s="25">
        <v>0</v>
      </c>
      <c r="N106" s="24">
        <f>L106+M106</f>
        <v>6.4</v>
      </c>
      <c r="O106" s="25">
        <v>2160</v>
      </c>
      <c r="P106" s="26">
        <f>N106*O106</f>
        <v>13824</v>
      </c>
      <c r="Q106" s="34">
        <f t="shared" si="24"/>
        <v>0</v>
      </c>
      <c r="R106" s="35">
        <f t="shared" si="24"/>
        <v>-2160</v>
      </c>
      <c r="S106" s="26">
        <f t="shared" si="24"/>
        <v>13824</v>
      </c>
      <c r="T106" s="125" t="s">
        <v>198</v>
      </c>
    </row>
    <row r="107" spans="1:20" ht="44.25" customHeight="1">
      <c r="A107" s="82" t="s">
        <v>44</v>
      </c>
      <c r="B107" s="12" t="s">
        <v>56</v>
      </c>
      <c r="C107" s="12" t="s">
        <v>48</v>
      </c>
      <c r="D107" s="24">
        <v>17.07</v>
      </c>
      <c r="E107" s="25">
        <v>0</v>
      </c>
      <c r="F107" s="24">
        <v>17.07</v>
      </c>
      <c r="G107" s="25">
        <v>720</v>
      </c>
      <c r="H107" s="26"/>
      <c r="I107" s="11" t="s">
        <v>171</v>
      </c>
      <c r="J107" s="12" t="s">
        <v>219</v>
      </c>
      <c r="K107" s="12" t="s">
        <v>48</v>
      </c>
      <c r="L107" s="24">
        <v>17.07</v>
      </c>
      <c r="M107" s="25">
        <v>0</v>
      </c>
      <c r="N107" s="24">
        <f>L107+M107</f>
        <v>17.07</v>
      </c>
      <c r="O107" s="25">
        <v>360</v>
      </c>
      <c r="P107" s="26">
        <f>N107*O107</f>
        <v>6145.2</v>
      </c>
      <c r="Q107" s="34">
        <f t="shared" si="24"/>
        <v>0</v>
      </c>
      <c r="R107" s="35">
        <f t="shared" si="24"/>
        <v>-360</v>
      </c>
      <c r="S107" s="26">
        <f t="shared" si="24"/>
        <v>6145.2</v>
      </c>
      <c r="T107" s="124" t="s">
        <v>198</v>
      </c>
    </row>
    <row r="108" spans="1:22" ht="13.5" thickBot="1">
      <c r="A108" s="101"/>
      <c r="B108" s="102"/>
      <c r="C108" s="102"/>
      <c r="D108" s="103"/>
      <c r="E108" s="104"/>
      <c r="F108" s="103"/>
      <c r="G108" s="104"/>
      <c r="H108" s="105">
        <f>SUM(H103:H107)</f>
        <v>0</v>
      </c>
      <c r="I108" s="106"/>
      <c r="J108" s="102"/>
      <c r="K108" s="102"/>
      <c r="L108" s="103"/>
      <c r="M108" s="104"/>
      <c r="N108" s="103"/>
      <c r="O108" s="104"/>
      <c r="P108" s="108">
        <f>SUM(P103:P107)</f>
        <v>90508.8</v>
      </c>
      <c r="Q108" s="107"/>
      <c r="R108" s="107"/>
      <c r="S108" s="105">
        <f>SUM(S103:S107)</f>
        <v>90508.8</v>
      </c>
      <c r="T108" s="126"/>
      <c r="V108" s="2"/>
    </row>
    <row r="109" spans="1:22" s="3" customFormat="1" ht="15.75" customHeight="1" thickBot="1">
      <c r="A109" s="127" t="s">
        <v>11</v>
      </c>
      <c r="B109" s="128"/>
      <c r="C109" s="128"/>
      <c r="D109" s="128"/>
      <c r="E109" s="128"/>
      <c r="F109" s="128"/>
      <c r="G109" s="128"/>
      <c r="H109" s="129">
        <f>H100+H86+H108</f>
        <v>587490.8670000001</v>
      </c>
      <c r="I109" s="128"/>
      <c r="J109" s="128"/>
      <c r="K109" s="128"/>
      <c r="L109" s="128"/>
      <c r="M109" s="128"/>
      <c r="N109" s="128"/>
      <c r="O109" s="128"/>
      <c r="P109" s="129">
        <f>P100+P86+P108</f>
        <v>738426.7511999999</v>
      </c>
      <c r="Q109" s="130"/>
      <c r="R109" s="130"/>
      <c r="S109" s="131">
        <f>P109-H109</f>
        <v>150935.88419999985</v>
      </c>
      <c r="T109" s="129"/>
      <c r="U109" s="4"/>
      <c r="V109" s="4"/>
    </row>
    <row r="110" spans="1:20" ht="12.75">
      <c r="A110" s="158" t="s">
        <v>174</v>
      </c>
      <c r="B110" s="158"/>
      <c r="C110" s="158"/>
      <c r="D110" s="158"/>
      <c r="E110" s="158"/>
      <c r="F110" s="158"/>
      <c r="G110" s="158"/>
      <c r="H110" s="158"/>
      <c r="I110" s="158"/>
      <c r="J110" s="158"/>
      <c r="K110" s="158"/>
      <c r="L110" s="158"/>
      <c r="M110" s="158"/>
      <c r="N110" s="158"/>
      <c r="O110" s="158"/>
      <c r="P110" s="158"/>
      <c r="Q110" s="158"/>
      <c r="R110" s="158"/>
      <c r="S110" s="158"/>
      <c r="T110" s="6"/>
    </row>
    <row r="111" spans="1:19" ht="12.75">
      <c r="A111" s="158" t="s">
        <v>175</v>
      </c>
      <c r="B111" s="158"/>
      <c r="C111" s="158"/>
      <c r="D111" s="158"/>
      <c r="E111" s="158"/>
      <c r="F111" s="158"/>
      <c r="G111" s="158"/>
      <c r="H111" s="158"/>
      <c r="I111" s="158"/>
      <c r="J111" s="158"/>
      <c r="K111" s="158"/>
      <c r="L111" s="158"/>
      <c r="M111" s="158"/>
      <c r="N111" s="158"/>
      <c r="O111" s="158"/>
      <c r="P111" s="158"/>
      <c r="Q111" s="158"/>
      <c r="R111" s="158"/>
      <c r="S111" s="158"/>
    </row>
    <row r="113" spans="1:19" ht="28.5" customHeight="1">
      <c r="A113" s="159" t="s">
        <v>176</v>
      </c>
      <c r="B113" s="159"/>
      <c r="C113" s="159"/>
      <c r="D113" s="159"/>
      <c r="E113" s="159"/>
      <c r="F113" s="159"/>
      <c r="G113" s="159"/>
      <c r="H113" s="159"/>
      <c r="I113" s="159"/>
      <c r="J113" s="159"/>
      <c r="K113" s="159"/>
      <c r="L113" s="159"/>
      <c r="M113" s="159"/>
      <c r="N113" s="159"/>
      <c r="O113" s="159"/>
      <c r="P113" s="159"/>
      <c r="Q113" s="159"/>
      <c r="R113" s="159"/>
      <c r="S113" s="159"/>
    </row>
    <row r="114" spans="1:10" ht="12.75">
      <c r="A114" s="5"/>
      <c r="B114" s="5"/>
      <c r="C114" s="5"/>
      <c r="D114" s="5"/>
      <c r="E114" s="5"/>
      <c r="F114" s="5"/>
      <c r="G114" s="5"/>
      <c r="H114" s="5"/>
      <c r="I114" s="6"/>
      <c r="J114" s="6"/>
    </row>
    <row r="115" spans="1:10" ht="12.75">
      <c r="A115" s="6"/>
      <c r="B115" s="6"/>
      <c r="C115" s="6"/>
      <c r="D115" s="6"/>
      <c r="E115" s="6"/>
      <c r="F115" s="6"/>
      <c r="G115" s="6"/>
      <c r="H115" s="7"/>
      <c r="I115" s="6"/>
      <c r="J115" s="6"/>
    </row>
    <row r="116" ht="12.75">
      <c r="A116" s="1" t="s">
        <v>226</v>
      </c>
    </row>
    <row r="117" ht="12.75">
      <c r="A117" s="1" t="s">
        <v>227</v>
      </c>
    </row>
    <row r="119" spans="1:19" ht="12.75">
      <c r="A119" s="187" t="s">
        <v>255</v>
      </c>
      <c r="B119" s="187"/>
      <c r="C119" s="187"/>
      <c r="D119" s="187"/>
      <c r="E119" s="187"/>
      <c r="F119" s="187"/>
      <c r="G119" s="187"/>
      <c r="H119" s="187"/>
      <c r="I119" s="187"/>
      <c r="J119" s="187"/>
      <c r="K119" s="187"/>
      <c r="L119" s="187"/>
      <c r="M119" s="187"/>
      <c r="N119" s="187"/>
      <c r="O119" s="187"/>
      <c r="P119" s="187"/>
      <c r="Q119" s="187"/>
      <c r="R119" s="187"/>
      <c r="S119" s="187"/>
    </row>
    <row r="122" ht="12.75">
      <c r="C122" s="2"/>
    </row>
  </sheetData>
  <sheetProtection/>
  <mergeCells count="51">
    <mergeCell ref="A119:S119"/>
    <mergeCell ref="T59:T62"/>
    <mergeCell ref="A86:C86"/>
    <mergeCell ref="I86:K86"/>
    <mergeCell ref="A63:P63"/>
    <mergeCell ref="O10:O11"/>
    <mergeCell ref="I101:P101"/>
    <mergeCell ref="I102:P102"/>
    <mergeCell ref="A102:H102"/>
    <mergeCell ref="T46:T58"/>
    <mergeCell ref="T34:T35"/>
    <mergeCell ref="A113:S113"/>
    <mergeCell ref="B87:O87"/>
    <mergeCell ref="B88:C88"/>
    <mergeCell ref="E10:E11"/>
    <mergeCell ref="A14:P14"/>
    <mergeCell ref="A79:P79"/>
    <mergeCell ref="B93:C93"/>
    <mergeCell ref="A100:C100"/>
    <mergeCell ref="I100:K100"/>
    <mergeCell ref="K10:K11"/>
    <mergeCell ref="I10:I11"/>
    <mergeCell ref="A111:S111"/>
    <mergeCell ref="P10:P11"/>
    <mergeCell ref="M10:M11"/>
    <mergeCell ref="N10:N11"/>
    <mergeCell ref="J10:J11"/>
    <mergeCell ref="A110:S110"/>
    <mergeCell ref="A42:P42"/>
    <mergeCell ref="A13:H13"/>
    <mergeCell ref="I13:P13"/>
    <mergeCell ref="C10:C11"/>
    <mergeCell ref="D10:D11"/>
    <mergeCell ref="O2:S2"/>
    <mergeCell ref="O3:S3"/>
    <mergeCell ref="I9:N9"/>
    <mergeCell ref="O9:P9"/>
    <mergeCell ref="A7:S7"/>
    <mergeCell ref="F10:F11"/>
    <mergeCell ref="G10:G11"/>
    <mergeCell ref="H10:H11"/>
    <mergeCell ref="R1:S1"/>
    <mergeCell ref="T9:T13"/>
    <mergeCell ref="A9:H9"/>
    <mergeCell ref="Q9:S9"/>
    <mergeCell ref="Q10:Q11"/>
    <mergeCell ref="R10:R11"/>
    <mergeCell ref="S10:S11"/>
    <mergeCell ref="L10:L11"/>
    <mergeCell ref="A10:A11"/>
    <mergeCell ref="B10:B11"/>
  </mergeCells>
  <printOptions/>
  <pageMargins left="0.25" right="0.25" top="0.75" bottom="0.75" header="0.3" footer="0.3"/>
  <pageSetup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projekta "Ilgstošas sociālās aprūpes un sociālās rehabilitācijas iestāžu sniegto maksas pakalpojumu cenrādis"</dc:title>
  <dc:subject/>
  <dc:creator>Dace Ritina</dc:creator>
  <cp:keywords>Anotācijas 1.pielikums</cp:keywords>
  <dc:description/>
  <cp:lastModifiedBy>Egita Dorozkina</cp:lastModifiedBy>
  <cp:lastPrinted>2018-02-19T13:43:49Z</cp:lastPrinted>
  <dcterms:created xsi:type="dcterms:W3CDTF">2017-10-09T11:15:43Z</dcterms:created>
  <dcterms:modified xsi:type="dcterms:W3CDTF">2018-02-22T12:21:20Z</dcterms:modified>
  <cp:category>Egita Dorožkina, tālr.: 67021668, fax. 67276445, e-pasts: Egita.Dorozkina@lm.gov.lv;Dace Rītiņa, 67021694, e-pasts: Dace.Ritina@lm.gov.lv</cp:category>
  <cp:version/>
  <cp:contentType/>
  <cp:contentStatus/>
</cp:coreProperties>
</file>