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kotelnikova\Desktop\Atzinumi\2018\Apropriācijas pārdale 28.00 un 24.08._oktobris\Uz MK\"/>
    </mc:Choice>
  </mc:AlternateContent>
  <bookViews>
    <workbookView xWindow="0" yWindow="0" windowWidth="25200" windowHeight="11385" activeTab="3"/>
  </bookViews>
  <sheets>
    <sheet name="VVD TULPE" sheetId="4" r:id="rId1"/>
    <sheet name="LVĢMC IS" sheetId="2" r:id="rId2"/>
    <sheet name="DAP datori un auto" sheetId="3" r:id="rId3"/>
    <sheet name="VRAA Namejs un licences" sheetId="5" r:id="rId4"/>
  </sheets>
  <definedNames>
    <definedName name="_xlnm.Print_Area" localSheetId="2">'DAP datori un auto'!$A$1:$E$26</definedName>
    <definedName name="_xlnm.Print_Area" localSheetId="1">'LVĢMC IS'!$A$1:$F$36</definedName>
    <definedName name="_xlnm.Print_Area" localSheetId="3">'VRAA Namejs un licences'!$A$1:$D$17</definedName>
    <definedName name="_xlnm.Print_Area" localSheetId="0">'VVD TULPE'!$A$1:$E$36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4" i="3"/>
  <c r="E23" i="3"/>
  <c r="E22" i="3"/>
  <c r="E21" i="3"/>
  <c r="E20" i="3"/>
  <c r="E11" i="3"/>
  <c r="E26" i="3" l="1"/>
  <c r="C17" i="5"/>
  <c r="E31" i="4" l="1"/>
  <c r="E30" i="4"/>
  <c r="C21" i="4"/>
  <c r="E21" i="4" s="1"/>
  <c r="C20" i="4"/>
  <c r="E20" i="4" s="1"/>
  <c r="C18" i="4"/>
  <c r="E18" i="4" s="1"/>
  <c r="C17" i="4"/>
  <c r="E17" i="4" s="1"/>
  <c r="C16" i="4"/>
  <c r="E16" i="4" s="1"/>
  <c r="C15" i="4"/>
  <c r="E15" i="4" s="1"/>
  <c r="E32" i="4" l="1"/>
  <c r="E29" i="4"/>
  <c r="E36" i="4" s="1"/>
  <c r="E24" i="4"/>
  <c r="E34" i="4" l="1"/>
  <c r="E35" i="4" s="1"/>
  <c r="C13" i="3"/>
  <c r="E12" i="3"/>
  <c r="E13" i="3" l="1"/>
  <c r="E9" i="2"/>
  <c r="F33" i="2"/>
  <c r="F32" i="2"/>
  <c r="F31" i="2"/>
  <c r="F30" i="2"/>
  <c r="F29" i="2"/>
  <c r="F28" i="2"/>
  <c r="F36" i="2"/>
  <c r="F35" i="2"/>
  <c r="F34" i="2"/>
  <c r="E26" i="2" l="1"/>
</calcChain>
</file>

<file path=xl/sharedStrings.xml><?xml version="1.0" encoding="utf-8"?>
<sst xmlns="http://schemas.openxmlformats.org/spreadsheetml/2006/main" count="120" uniqueCount="106">
  <si>
    <t>Klimatoloģiskās datu bāzes (CLIDATA) jaunas versijaas iegāde un apmācības nodrosināšana</t>
  </si>
  <si>
    <t>Preces un pakalpojumi (EKK2000)</t>
  </si>
  <si>
    <t>CLIDATA jaunas versijas licences iegāde</t>
  </si>
  <si>
    <t>CLIDATA telpiskās analīzes rīka licences iegāde</t>
  </si>
  <si>
    <t>CLIDATA uzstādīšana, konfigurēšana un apmācība</t>
  </si>
  <si>
    <t>Oracle datu bāzes un saistīto rīku konfigurācija</t>
  </si>
  <si>
    <t>ArcGis licences iegāde un programmatūras konfigurēšana</t>
  </si>
  <si>
    <t xml:space="preserve">Plūdu riska informācijas sistēmas prognožu un brīdinajumu sagatavošanas moduļa papildināšana. Ārpakalpojuma izmaksas uzrādītas balstoties uz izstrādātāja piedāvājuma. </t>
  </si>
  <si>
    <t>WSFS sistēmas prognožu parametru interpolācijas un telpiska attēlošanas (karšu un grafiku ģenerēšana) tīmekļa interfeisā moduļa uzstādīšana un apmācība</t>
  </si>
  <si>
    <t xml:space="preserve">Sinoptisko datu apstrādes un vizualizācijas sistēmas SMARTMET darba staciju un servera uzlabošana, papildinašana un apmācība.  Ārpakalpojuma izmaksas uzrādītas balstoties uz izstrādātāja piedāvājuma. </t>
  </si>
  <si>
    <t xml:space="preserve">Esošās SmartMet sistēmas un to moduļu atjaunošana </t>
  </si>
  <si>
    <t>Faktisko piezemes un attālināto meteoroloģisko novērojumu analīzes veikšanas moduļa uzstādīšana un apmācība</t>
  </si>
  <si>
    <t>Augstas detalizācijas meteoroloģisko brīdinājumu sagatavošanas moduļa uzstādīšana un apmācība</t>
  </si>
  <si>
    <t>Lieljaudas drukas/daudzfunkciju iekārta</t>
  </si>
  <si>
    <t>Lielformāta/platformāta drukas iekārta</t>
  </si>
  <si>
    <t>Lielformāta displejiekārta</t>
  </si>
  <si>
    <t>Vienotās vides informācijas sistēmas Infrastruktūras uzlabojumi</t>
  </si>
  <si>
    <t>VVIS VMware infrastruktūras nomaiņai 
2U izmērā, "Standarta veiktspējas virtualizācijas serveris", 2.veids:
    - 2 processori pa 16 kodoliem;
    - RAM: 256 – 320 GB;
    - aparāt. līm. RAID kontrolieris (neintegrētais)
    - divas 2 portu 10Gbps Ethernet tīkla kartes
    - 2 divu portu FC  tīkla adapteri</t>
  </si>
  <si>
    <t>VVIS VMware infrastruktūras nomaiņai
2U izmērā, "Standarta veiktspējas virtualizācijas serveris", 2.veids
    - 2 processori pa 16 kodoliem;
    - RAM: 256 – 320 GB;
    - aparāt. līm. RAID kontrolieris (neintegrētais)
    - divas 2 portu 10Gbps Ethernet tīkla kartes
    - 2 divu portu FC  tīkla adapteri</t>
  </si>
  <si>
    <t>VVIS Oracle RAC serveru nomaiņai
2U izmēra serveris:
    - 2 processori pa 16 kodoliem;
    - RAM: 128 GB;
    - aparāt. līm. RAID kontrolieris (neintegrētais)
    - divas 1 porta 10Gbps Ethernet tīkla kartes</t>
  </si>
  <si>
    <t>VVIS DWH serveru nomaiņai
2U izmēra serveris:
    - 2 processori pa 16 kodoliem;
    - RAM: 128 GB;
    - aparāt. līm. RAID kontrolieris (neintegrētais)
    - divas 1 porta 10Gbps Ethernet tīkla kartes</t>
  </si>
  <si>
    <t>VVIS esošās disku vietas palielināšanai failu glabāšanai
Datu masīvs ar diskiem:
Storage system or expansion enclosure for IBM Storwize 3700)</t>
  </si>
  <si>
    <t>VVIS lenšu bibliotēku nomaiņai
Lenšu bibliotēka (darbam ar LTO 5 un augstāk) ar lentēm.</t>
  </si>
  <si>
    <t>Iekārta/programma</t>
  </si>
  <si>
    <t>skaits</t>
  </si>
  <si>
    <t>Summ ar PVN, EUR</t>
  </si>
  <si>
    <t>Cena, EUR</t>
  </si>
  <si>
    <t>2)</t>
  </si>
  <si>
    <t>1)</t>
  </si>
  <si>
    <t>1.1.</t>
  </si>
  <si>
    <t>1.2.</t>
  </si>
  <si>
    <t>1.3.</t>
  </si>
  <si>
    <t xml:space="preserve"> Plūdu risku informācijas sistēmas funkcionalitātes papildināšanai un operatīvo meteoroloģisko prognožu sistēmas moduļu atjaunošana</t>
  </si>
  <si>
    <t>Datora veids</t>
  </si>
  <si>
    <t>Komplektācijā iekļautais</t>
  </si>
  <si>
    <t>Skaits</t>
  </si>
  <si>
    <t>KOPĀ</t>
  </si>
  <si>
    <t>Portatīvais dators biroja darbiem (PD1)</t>
  </si>
  <si>
    <t>Portatīvais dators ar paaugstinātu veiktspēju (PD2*) kartogrāfiem un datu ekspertiem</t>
  </si>
  <si>
    <t>KOPĀ:</t>
  </si>
  <si>
    <t>CPU Pasmark performance test (ne mazāk kā): 5700, papildus videokartes 3d pasmark test (ne mazāk kā): 1300, RAM (ne mazāk kā): 16 GB, SSD disks (ne mazāks kā): 240 GB, 2 monitori, pele un klaviatūra</t>
  </si>
  <si>
    <t>CPU Pasmark performance test (ne mazāk kā): 4300, RAM (ne mazāk kā): 8 GB, SSD disks (ne mazāks kā): 240 GB, svars (ne vairāk kā): 2,4 kg, 1 monitors, pele un klaviatūra</t>
  </si>
  <si>
    <r>
      <t>2018. gadā nepieciešamie datori (</t>
    </r>
    <r>
      <rPr>
        <sz val="12"/>
        <color theme="1"/>
        <rFont val="Calibri"/>
        <family val="2"/>
        <charset val="186"/>
        <scheme val="minor"/>
      </rPr>
      <t>ar programmatūru)</t>
    </r>
  </si>
  <si>
    <t>vidējā cena 1 vienībai (ar PVN)</t>
  </si>
  <si>
    <t>IT risinājums</t>
  </si>
  <si>
    <t>Darba apjoms</t>
  </si>
  <si>
    <t>Darba samaksa par cilvēkdienu ar PVN</t>
  </si>
  <si>
    <t>Kopā ar PVN</t>
  </si>
  <si>
    <t>Cilvēkstundas</t>
  </si>
  <si>
    <t>Cilvēkdienas</t>
  </si>
  <si>
    <t>IS TULPE tiesību moduļu pārbūve atbilstoši datu aizsardzības prasībām</t>
  </si>
  <si>
    <t>Izmaiņas sistēmas pieejas tiesību mehānismos</t>
  </si>
  <si>
    <t>Pieejas kontroles, uzraudzības un analīzes risinājums</t>
  </si>
  <si>
    <t>Pārveidot autentifikācijas mehānismu, nodrošinot sasaisti ar aktīvo direktoriju</t>
  </si>
  <si>
    <t>Aktīvās direktorijas papildināšana un pielāgošana</t>
  </si>
  <si>
    <t xml:space="preserve">IS TULPE risku vadības un datu analītikas moduļa izstrāde </t>
  </si>
  <si>
    <t>Risku analītikas risinajuma modulis, kas ļauj identificēt aizdomīgos gadījumus, potenciāli riskantākos objektus utm</t>
  </si>
  <si>
    <t>Statistiskās analīzes modulis, pārskati, atskaites</t>
  </si>
  <si>
    <t>Pakalpojums kopā</t>
  </si>
  <si>
    <t>2U rack mount</t>
  </si>
  <si>
    <t>Datu glabātuve (storage)</t>
  </si>
  <si>
    <t>Iekārtas kopā</t>
  </si>
  <si>
    <t>Pozīcija</t>
  </si>
  <si>
    <t>Cena EUR ar PVN</t>
  </si>
  <si>
    <t>EKK</t>
  </si>
  <si>
    <t>NAMEJS licenču uzturēšana</t>
  </si>
  <si>
    <t>DVS Namejs Enterprise 1 gada uzturēšana 1000 lietotājiem: 1000x23,06x1,21=27902,6 EUR</t>
  </si>
  <si>
    <t>VARAM resora risinājumu infrastruktūras licenču atbalsts</t>
  </si>
  <si>
    <t>VMware vSphere 6 Standard 43 licences: 43x256x1,21=13319,68</t>
  </si>
  <si>
    <t>VMware vCenter Server 6 Standard 1 licence: 1x1177,55x1,21=1424,78</t>
  </si>
  <si>
    <t>VMware vSphere 6 Enterprise Plus 2 licences: 2x694x1,21=1679,48</t>
  </si>
  <si>
    <t>Veeam Backup &amp; Replication Enterprise for Vmware 71 licence: 71x257,7x1,21=22139</t>
  </si>
  <si>
    <t>20 datoru ar Windows 10 OEM licenci iegādei: 20x1385,83x1,21=33537,09</t>
  </si>
  <si>
    <t>kopā</t>
  </si>
  <si>
    <t>Summa, EUR</t>
  </si>
  <si>
    <t>Nolietotās datortehnikas atjaunināšana un datoru licences</t>
  </si>
  <si>
    <t>2.</t>
  </si>
  <si>
    <t>3.</t>
  </si>
  <si>
    <t>Kopā:</t>
  </si>
  <si>
    <t>4.</t>
  </si>
  <si>
    <t>5.</t>
  </si>
  <si>
    <t>6.</t>
  </si>
  <si>
    <t>1.</t>
  </si>
  <si>
    <t>IS TULPE tehniskā risinājuma modernizācija (nodrošinās VRAA - 32.00.00)</t>
  </si>
  <si>
    <t>t.sk. budžeta apakšprogrammā 23.01.00. "Valsts vides dienests"</t>
  </si>
  <si>
    <t xml:space="preserve">         budžeta programmā 32.00.00. "Valsts reģionālās attīstības politikas īstenošana"</t>
  </si>
  <si>
    <t xml:space="preserve">Pielikums </t>
  </si>
  <si>
    <t>Valsts vides dienesta IS TULPE izdevumu aprēķins</t>
  </si>
  <si>
    <t>Latvijas vides ģeoloģijas un meteoroloģijas centrs informācijas sistēmām nepieciešama finansējuma aprēķins</t>
  </si>
  <si>
    <t>Dabas aizsrardzības pārvaldes datoru nomaiņas aprēķins</t>
  </si>
  <si>
    <t>(nodrošina Valsrs reģionālās attīstības aģentūra)</t>
  </si>
  <si>
    <t xml:space="preserve">Aprēķins lietvedības sistēmas “NAMEJS” licenču uzturēšanai, Vides aizsardzības un reģionālās attīstības ministrijas resora risinājumu infrastruktūras licenču atbalstam un datortehnikas nomaiņai </t>
  </si>
  <si>
    <t>Nr.</t>
  </si>
  <si>
    <t>Pamatlīdzekļa nosaukums</t>
  </si>
  <si>
    <t>Plānotā summa par vienību</t>
  </si>
  <si>
    <t>Summa</t>
  </si>
  <si>
    <t>(euro)</t>
  </si>
  <si>
    <t>Automašīnas</t>
  </si>
  <si>
    <t>Kvadricikli</t>
  </si>
  <si>
    <t>Piekabes automašīnām</t>
  </si>
  <si>
    <t>Piekabes kvadriciklam</t>
  </si>
  <si>
    <t>Novērošanas kameras</t>
  </si>
  <si>
    <t>Ugunsdrošības tērpi</t>
  </si>
  <si>
    <t>Dabas aizsrardzības pārvaldes transportlīdzekļu un aprīkojuma iegādes aprēķins</t>
  </si>
  <si>
    <t xml:space="preserve">Ministru kabineta rīkojuma projekta "Par apropriācijas pārdali 
</t>
  </si>
  <si>
    <t>Vides aizsardzības un reģionālās attīstības ministrijas budžeta ietvaros"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</si>
</sst>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  <charset val="186"/>
    </font>
    <font>
      <b/>
      <sz val="11"/>
      <color rgb="FF002060"/>
      <name val="Calibri"/>
      <family val="2"/>
      <charset val="186"/>
    </font>
    <font>
      <b/>
      <sz val="11"/>
      <color rgb="FF1F497D"/>
      <name val="Calibri"/>
      <family val="2"/>
      <charset val="186"/>
    </font>
    <font>
      <sz val="11"/>
      <color rgb="FF002060"/>
      <name val="Calibri"/>
      <family val="2"/>
      <charset val="186"/>
      <scheme val="minor"/>
    </font>
    <font>
      <sz val="10"/>
      <name val="Helv"/>
    </font>
    <font>
      <sz val="10"/>
      <color rgb="FF000000"/>
      <name val="BaltHelvetica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EEAB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31" fillId="0" borderId="0"/>
    <xf numFmtId="0" fontId="27" fillId="0" borderId="0"/>
    <xf numFmtId="0" fontId="32" fillId="0" borderId="0" applyNumberFormat="0" applyBorder="0" applyProtection="0"/>
  </cellStyleXfs>
  <cellXfs count="129">
    <xf numFmtId="0" fontId="0" fillId="0" borderId="0" xfId="0"/>
    <xf numFmtId="3" fontId="7" fillId="0" borderId="0" xfId="1" applyNumberFormat="1" applyFont="1" applyAlignment="1">
      <alignment wrapText="1"/>
    </xf>
    <xf numFmtId="0" fontId="8" fillId="0" borderId="1" xfId="0" applyFont="1" applyBorder="1"/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10" fillId="2" borderId="6" xfId="3" applyFont="1" applyFill="1" applyBorder="1" applyAlignment="1">
      <alignment vertical="center" wrapText="1"/>
    </xf>
    <xf numFmtId="0" fontId="10" fillId="2" borderId="7" xfId="3" applyFont="1" applyFill="1" applyBorder="1" applyAlignment="1">
      <alignment vertical="center" wrapText="1"/>
    </xf>
    <xf numFmtId="16" fontId="6" fillId="0" borderId="5" xfId="1" applyNumberFormat="1" applyFont="1" applyFill="1" applyBorder="1" applyAlignment="1">
      <alignment horizontal="center" wrapText="1"/>
    </xf>
    <xf numFmtId="16" fontId="6" fillId="0" borderId="1" xfId="1" applyNumberFormat="1" applyFont="1" applyFill="1" applyBorder="1" applyAlignment="1">
      <alignment horizontal="center" wrapText="1"/>
    </xf>
    <xf numFmtId="3" fontId="10" fillId="2" borderId="6" xfId="3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7" applyBorder="1"/>
    <xf numFmtId="0" fontId="20" fillId="0" borderId="11" xfId="7" applyFont="1" applyBorder="1" applyAlignment="1">
      <alignment horizontal="center"/>
    </xf>
    <xf numFmtId="0" fontId="2" fillId="0" borderId="0" xfId="7"/>
    <xf numFmtId="0" fontId="21" fillId="3" borderId="1" xfId="7" applyFont="1" applyFill="1" applyBorder="1" applyAlignment="1">
      <alignment horizontal="center" vertical="center"/>
    </xf>
    <xf numFmtId="0" fontId="23" fillId="3" borderId="1" xfId="7" applyFont="1" applyFill="1" applyBorder="1" applyAlignment="1">
      <alignment vertical="center" wrapText="1"/>
    </xf>
    <xf numFmtId="0" fontId="23" fillId="3" borderId="1" xfId="7" applyFont="1" applyFill="1" applyBorder="1" applyAlignment="1">
      <alignment horizontal="center" vertical="center" wrapText="1"/>
    </xf>
    <xf numFmtId="164" fontId="21" fillId="3" borderId="1" xfId="7" applyNumberFormat="1" applyFont="1" applyFill="1" applyBorder="1" applyAlignment="1">
      <alignment horizontal="center" vertical="center"/>
    </xf>
    <xf numFmtId="3" fontId="21" fillId="3" borderId="1" xfId="7" applyNumberFormat="1" applyFont="1" applyFill="1" applyBorder="1" applyAlignment="1">
      <alignment horizontal="center" vertical="center"/>
    </xf>
    <xf numFmtId="3" fontId="23" fillId="3" borderId="1" xfId="7" applyNumberFormat="1" applyFont="1" applyFill="1" applyBorder="1" applyAlignment="1">
      <alignment horizontal="center" vertical="center" wrapText="1"/>
    </xf>
    <xf numFmtId="3" fontId="20" fillId="3" borderId="1" xfId="7" applyNumberFormat="1" applyFont="1" applyFill="1" applyBorder="1" applyAlignment="1">
      <alignment horizontal="center" vertical="center"/>
    </xf>
    <xf numFmtId="0" fontId="21" fillId="3" borderId="0" xfId="7" applyFont="1" applyFill="1" applyBorder="1" applyAlignment="1">
      <alignment horizontal="left" vertical="center"/>
    </xf>
    <xf numFmtId="3" fontId="21" fillId="3" borderId="0" xfId="7" applyNumberFormat="1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 wrapText="1"/>
    </xf>
    <xf numFmtId="0" fontId="23" fillId="3" borderId="0" xfId="7" applyFont="1" applyFill="1" applyBorder="1" applyAlignment="1">
      <alignment horizontal="left" vertical="center" wrapText="1"/>
    </xf>
    <xf numFmtId="0" fontId="21" fillId="3" borderId="0" xfId="7" applyFont="1" applyFill="1" applyBorder="1" applyAlignment="1">
      <alignment horizontal="center" vertical="center"/>
    </xf>
    <xf numFmtId="3" fontId="26" fillId="3" borderId="1" xfId="7" applyNumberFormat="1" applyFont="1" applyFill="1" applyBorder="1" applyAlignment="1">
      <alignment horizontal="center" vertical="center"/>
    </xf>
    <xf numFmtId="0" fontId="12" fillId="0" borderId="0" xfId="7" applyFont="1"/>
    <xf numFmtId="0" fontId="12" fillId="0" borderId="0" xfId="7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0" xfId="0" applyFont="1"/>
    <xf numFmtId="3" fontId="22" fillId="3" borderId="14" xfId="7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7" applyFont="1"/>
    <xf numFmtId="3" fontId="12" fillId="0" borderId="0" xfId="7" applyNumberFormat="1" applyFont="1"/>
    <xf numFmtId="3" fontId="12" fillId="0" borderId="0" xfId="7" applyNumberFormat="1" applyFont="1" applyAlignment="1">
      <alignment wrapText="1"/>
    </xf>
    <xf numFmtId="0" fontId="2" fillId="0" borderId="0" xfId="7" applyAlignment="1"/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3" fontId="0" fillId="0" borderId="0" xfId="0" applyNumberFormat="1"/>
    <xf numFmtId="0" fontId="13" fillId="0" borderId="0" xfId="0" applyFont="1"/>
    <xf numFmtId="0" fontId="13" fillId="0" borderId="0" xfId="7" applyFont="1"/>
    <xf numFmtId="0" fontId="21" fillId="0" borderId="1" xfId="7" applyFont="1" applyFill="1" applyBorder="1" applyAlignment="1">
      <alignment horizontal="center" vertical="center"/>
    </xf>
    <xf numFmtId="3" fontId="21" fillId="0" borderId="1" xfId="7" applyNumberFormat="1" applyFont="1" applyFill="1" applyBorder="1" applyAlignment="1">
      <alignment horizontal="center" vertical="center"/>
    </xf>
    <xf numFmtId="0" fontId="2" fillId="0" borderId="0" xfId="7" applyFill="1"/>
    <xf numFmtId="3" fontId="2" fillId="0" borderId="0" xfId="7" applyNumberFormat="1" applyFill="1"/>
    <xf numFmtId="0" fontId="23" fillId="0" borderId="1" xfId="7" applyFont="1" applyFill="1" applyBorder="1" applyAlignment="1">
      <alignment vertical="center" wrapText="1"/>
    </xf>
    <xf numFmtId="3" fontId="23" fillId="0" borderId="1" xfId="7" applyNumberFormat="1" applyFont="1" applyFill="1" applyBorder="1" applyAlignment="1">
      <alignment horizontal="center" vertical="center" wrapText="1"/>
    </xf>
    <xf numFmtId="164" fontId="21" fillId="0" borderId="1" xfId="7" applyNumberFormat="1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center" wrapText="1"/>
    </xf>
    <xf numFmtId="1" fontId="23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Fill="1"/>
    <xf numFmtId="3" fontId="7" fillId="0" borderId="0" xfId="1" applyNumberFormat="1" applyFont="1" applyFill="1" applyAlignment="1">
      <alignment wrapText="1"/>
    </xf>
    <xf numFmtId="0" fontId="6" fillId="0" borderId="16" xfId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0" fontId="1" fillId="0" borderId="1" xfId="0" applyFont="1" applyBorder="1"/>
    <xf numFmtId="165" fontId="13" fillId="0" borderId="1" xfId="0" applyNumberFormat="1" applyFont="1" applyBorder="1"/>
    <xf numFmtId="0" fontId="13" fillId="0" borderId="1" xfId="0" applyFont="1" applyBorder="1" applyAlignment="1">
      <alignment horizontal="center" vertical="top" wrapText="1"/>
    </xf>
    <xf numFmtId="16" fontId="2" fillId="0" borderId="0" xfId="7" applyNumberFormat="1" applyFill="1"/>
    <xf numFmtId="4" fontId="15" fillId="0" borderId="1" xfId="0" applyNumberFormat="1" applyFont="1" applyBorder="1" applyAlignment="1">
      <alignment horizontal="right" vertical="center" wrapText="1"/>
    </xf>
    <xf numFmtId="0" fontId="23" fillId="3" borderId="1" xfId="7" applyFont="1" applyFill="1" applyBorder="1" applyAlignment="1">
      <alignment horizontal="right" vertical="center" wrapText="1"/>
    </xf>
    <xf numFmtId="0" fontId="25" fillId="3" borderId="2" xfId="7" applyFont="1" applyFill="1" applyBorder="1" applyAlignment="1">
      <alignment horizontal="right" vertical="center" wrapText="1"/>
    </xf>
    <xf numFmtId="0" fontId="25" fillId="3" borderId="3" xfId="7" applyFont="1" applyFill="1" applyBorder="1" applyAlignment="1">
      <alignment horizontal="right" vertical="center" wrapText="1"/>
    </xf>
    <xf numFmtId="0" fontId="25" fillId="3" borderId="4" xfId="7" applyFont="1" applyFill="1" applyBorder="1" applyAlignment="1">
      <alignment horizontal="right" vertical="center" wrapText="1"/>
    </xf>
    <xf numFmtId="0" fontId="26" fillId="3" borderId="1" xfId="7" applyFont="1" applyFill="1" applyBorder="1" applyAlignment="1">
      <alignment horizontal="right" vertical="center"/>
    </xf>
    <xf numFmtId="0" fontId="22" fillId="3" borderId="15" xfId="7" applyFont="1" applyFill="1" applyBorder="1" applyAlignment="1">
      <alignment horizontal="center" vertical="center" wrapText="1"/>
    </xf>
    <xf numFmtId="0" fontId="22" fillId="3" borderId="3" xfId="7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right" vertical="center" wrapText="1"/>
    </xf>
    <xf numFmtId="0" fontId="20" fillId="0" borderId="0" xfId="7" applyFont="1" applyBorder="1" applyAlignment="1">
      <alignment horizontal="center"/>
    </xf>
    <xf numFmtId="0" fontId="21" fillId="3" borderId="1" xfId="7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 wrapText="1"/>
    </xf>
    <xf numFmtId="0" fontId="22" fillId="3" borderId="12" xfId="7" applyFont="1" applyFill="1" applyBorder="1" applyAlignment="1">
      <alignment horizontal="left" vertical="center" wrapText="1"/>
    </xf>
    <xf numFmtId="0" fontId="22" fillId="3" borderId="13" xfId="7" applyFont="1" applyFill="1" applyBorder="1" applyAlignment="1">
      <alignment horizontal="left" vertical="center" wrapText="1"/>
    </xf>
    <xf numFmtId="0" fontId="22" fillId="3" borderId="14" xfId="7" applyFont="1" applyFill="1" applyBorder="1" applyAlignment="1">
      <alignment horizontal="left" vertical="center" wrapText="1"/>
    </xf>
    <xf numFmtId="0" fontId="24" fillId="3" borderId="2" xfId="7" applyFont="1" applyFill="1" applyBorder="1" applyAlignment="1">
      <alignment horizontal="left" vertical="center" wrapText="1"/>
    </xf>
    <xf numFmtId="0" fontId="24" fillId="3" borderId="3" xfId="7" applyFont="1" applyFill="1" applyBorder="1" applyAlignment="1">
      <alignment horizontal="left" vertical="center" wrapText="1"/>
    </xf>
    <xf numFmtId="0" fontId="24" fillId="3" borderId="4" xfId="7" applyFont="1" applyFill="1" applyBorder="1" applyAlignment="1">
      <alignment horizontal="left" vertical="center" wrapText="1"/>
    </xf>
    <xf numFmtId="0" fontId="20" fillId="3" borderId="1" xfId="7" applyFont="1" applyFill="1" applyBorder="1" applyAlignment="1">
      <alignment horizontal="right" vertical="center"/>
    </xf>
    <xf numFmtId="0" fontId="23" fillId="3" borderId="1" xfId="7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9" fillId="0" borderId="5" xfId="1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4" applyNumberFormat="1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1" xfId="4" applyFont="1" applyBorder="1" applyAlignment="1">
      <alignment horizontal="left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6" fillId="0" borderId="1" xfId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2" borderId="1" xfId="1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">
    <cellStyle name="Normal" xfId="0" builtinId="0"/>
    <cellStyle name="Normal 2" xfId="2"/>
    <cellStyle name="Normal 3" xfId="1"/>
    <cellStyle name="Normal 3 2" xfId="3"/>
    <cellStyle name="Normal 3 3" xfId="6"/>
    <cellStyle name="Normal 4" xfId="4"/>
    <cellStyle name="Normal 5" xfId="5"/>
    <cellStyle name="Normal 6" xfId="7"/>
    <cellStyle name="Parastais_Forma_ginterm_apstr(2) 2" xfId="10"/>
    <cellStyle name="Style 1" xfId="8"/>
    <cellStyle name="TableStyleLight1" xfId="9"/>
  </cellStyles>
  <dxfs count="0"/>
  <tableStyles count="0" defaultTableStyle="TableStyleMedium2" defaultPivotStyle="PivotStyleLight16"/>
  <colors>
    <mruColors>
      <color rgb="FFCEE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E2" sqref="E2:E3"/>
    </sheetView>
  </sheetViews>
  <sheetFormatPr defaultRowHeight="15"/>
  <cols>
    <col min="1" max="1" width="70.140625" style="24" customWidth="1"/>
    <col min="2" max="3" width="13.7109375" style="24" customWidth="1"/>
    <col min="4" max="4" width="18.42578125" style="24" customWidth="1"/>
    <col min="5" max="5" width="15.5703125" style="24" customWidth="1"/>
    <col min="6" max="16384" width="9.140625" style="24"/>
  </cols>
  <sheetData>
    <row r="1" spans="1:15" ht="15.75">
      <c r="A1" s="53"/>
      <c r="B1" s="53"/>
      <c r="C1" s="53"/>
      <c r="D1" s="53"/>
      <c r="E1" s="54" t="s">
        <v>86</v>
      </c>
    </row>
    <row r="2" spans="1:15" ht="15.75">
      <c r="A2" s="53"/>
      <c r="B2" s="53"/>
      <c r="C2" s="53"/>
      <c r="D2" s="53"/>
      <c r="E2" s="55" t="s">
        <v>104</v>
      </c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5" t="s">
        <v>105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customFormat="1" ht="15.75">
      <c r="E4" s="55"/>
      <c r="F4" s="24"/>
    </row>
    <row r="5" spans="1:15" customFormat="1" ht="15.75">
      <c r="E5" s="55"/>
      <c r="F5" s="24"/>
    </row>
    <row r="6" spans="1:15" ht="15.75">
      <c r="A6" s="53"/>
      <c r="B6" s="53"/>
      <c r="C6" s="53"/>
      <c r="D6" s="53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.75">
      <c r="A7" s="53"/>
      <c r="B7" s="53"/>
      <c r="C7" s="53"/>
      <c r="D7" s="53"/>
      <c r="E7" s="55"/>
      <c r="F7" s="53"/>
      <c r="G7" s="53"/>
      <c r="H7" s="53"/>
      <c r="I7" s="53"/>
      <c r="J7" s="53"/>
      <c r="K7" s="53"/>
      <c r="L7" s="53"/>
      <c r="M7" s="53"/>
      <c r="N7" s="53"/>
      <c r="O7" s="53"/>
    </row>
    <row r="9" spans="1:15" s="22" customFormat="1" ht="15.75">
      <c r="A9" s="89" t="s">
        <v>87</v>
      </c>
      <c r="B9" s="89"/>
      <c r="C9" s="89"/>
      <c r="D9" s="89"/>
      <c r="E9" s="89"/>
    </row>
    <row r="10" spans="1:15" ht="15.75">
      <c r="A10" s="23"/>
      <c r="B10" s="23"/>
      <c r="C10" s="23"/>
      <c r="D10" s="23"/>
      <c r="E10" s="23"/>
    </row>
    <row r="11" spans="1:15" ht="15.75">
      <c r="A11" s="90" t="s">
        <v>44</v>
      </c>
      <c r="B11" s="90" t="s">
        <v>45</v>
      </c>
      <c r="C11" s="90"/>
      <c r="D11" s="91" t="s">
        <v>46</v>
      </c>
      <c r="E11" s="91" t="s">
        <v>47</v>
      </c>
    </row>
    <row r="12" spans="1:15" ht="15.75">
      <c r="A12" s="90"/>
      <c r="B12" s="25" t="s">
        <v>48</v>
      </c>
      <c r="C12" s="25" t="s">
        <v>49</v>
      </c>
      <c r="D12" s="91"/>
      <c r="E12" s="91"/>
    </row>
    <row r="13" spans="1:15" ht="15.75">
      <c r="A13" s="92" t="s">
        <v>50</v>
      </c>
      <c r="B13" s="93"/>
      <c r="C13" s="93"/>
      <c r="D13" s="93"/>
      <c r="E13" s="94"/>
    </row>
    <row r="14" spans="1:15" s="61" customFormat="1" ht="15.75" hidden="1">
      <c r="A14" s="63"/>
      <c r="B14" s="66"/>
      <c r="C14" s="65"/>
      <c r="D14" s="59"/>
      <c r="E14" s="60"/>
    </row>
    <row r="15" spans="1:15" ht="15.75">
      <c r="A15" s="26" t="s">
        <v>51</v>
      </c>
      <c r="B15" s="30">
        <v>1732</v>
      </c>
      <c r="C15" s="28">
        <f t="shared" ref="C15:C21" si="0">B15/8</f>
        <v>216.5</v>
      </c>
      <c r="D15" s="25">
        <v>360</v>
      </c>
      <c r="E15" s="29">
        <f t="shared" ref="E15:E21" si="1">C15*D15</f>
        <v>77940</v>
      </c>
    </row>
    <row r="16" spans="1:15" ht="15.75">
      <c r="A16" s="26" t="s">
        <v>52</v>
      </c>
      <c r="B16" s="30">
        <v>2012</v>
      </c>
      <c r="C16" s="28">
        <f t="shared" si="0"/>
        <v>251.5</v>
      </c>
      <c r="D16" s="25">
        <v>360</v>
      </c>
      <c r="E16" s="29">
        <f t="shared" si="1"/>
        <v>90540</v>
      </c>
    </row>
    <row r="17" spans="1:7" ht="15.75">
      <c r="A17" s="26" t="s">
        <v>53</v>
      </c>
      <c r="B17" s="27">
        <v>710</v>
      </c>
      <c r="C17" s="28">
        <f t="shared" si="0"/>
        <v>88.75</v>
      </c>
      <c r="D17" s="25">
        <v>360</v>
      </c>
      <c r="E17" s="29">
        <f t="shared" si="1"/>
        <v>31950</v>
      </c>
    </row>
    <row r="18" spans="1:7" ht="15.75">
      <c r="A18" s="26" t="s">
        <v>54</v>
      </c>
      <c r="B18" s="27">
        <v>166</v>
      </c>
      <c r="C18" s="28">
        <f t="shared" si="0"/>
        <v>20.75</v>
      </c>
      <c r="D18" s="25">
        <v>360</v>
      </c>
      <c r="E18" s="29">
        <f t="shared" si="1"/>
        <v>7470</v>
      </c>
    </row>
    <row r="19" spans="1:7" ht="15.75">
      <c r="A19" s="92" t="s">
        <v>55</v>
      </c>
      <c r="B19" s="93"/>
      <c r="C19" s="93"/>
      <c r="D19" s="93"/>
      <c r="E19" s="94"/>
    </row>
    <row r="20" spans="1:7" ht="31.5">
      <c r="A20" s="26" t="s">
        <v>56</v>
      </c>
      <c r="B20" s="30">
        <v>3333.75</v>
      </c>
      <c r="C20" s="28">
        <f t="shared" si="0"/>
        <v>416.71875</v>
      </c>
      <c r="D20" s="25">
        <v>360</v>
      </c>
      <c r="E20" s="29">
        <f t="shared" si="1"/>
        <v>150018.75</v>
      </c>
    </row>
    <row r="21" spans="1:7" ht="15.75">
      <c r="A21" s="63" t="s">
        <v>57</v>
      </c>
      <c r="B21" s="64">
        <v>3110.7</v>
      </c>
      <c r="C21" s="65">
        <f t="shared" si="0"/>
        <v>388.83749999999998</v>
      </c>
      <c r="D21" s="59">
        <v>360</v>
      </c>
      <c r="E21" s="60">
        <f t="shared" si="1"/>
        <v>139981.5</v>
      </c>
    </row>
    <row r="22" spans="1:7" ht="15.75" hidden="1">
      <c r="A22" s="95"/>
      <c r="B22" s="96"/>
      <c r="C22" s="96"/>
      <c r="D22" s="96"/>
      <c r="E22" s="97"/>
    </row>
    <row r="23" spans="1:7" s="61" customFormat="1" ht="15.75" hidden="1">
      <c r="A23" s="63"/>
      <c r="B23" s="67"/>
      <c r="C23" s="65"/>
      <c r="D23" s="59"/>
      <c r="E23" s="60"/>
    </row>
    <row r="24" spans="1:7" ht="15.75">
      <c r="A24" s="98" t="s">
        <v>58</v>
      </c>
      <c r="B24" s="98"/>
      <c r="C24" s="98"/>
      <c r="D24" s="98"/>
      <c r="E24" s="31">
        <f>SUM(E14:E23)</f>
        <v>497900.25</v>
      </c>
    </row>
    <row r="25" spans="1:7" s="22" customFormat="1" ht="9" customHeight="1">
      <c r="A25" s="32"/>
      <c r="B25" s="32"/>
      <c r="C25" s="32"/>
      <c r="D25" s="32"/>
      <c r="E25" s="33"/>
    </row>
    <row r="26" spans="1:7" ht="15.75" hidden="1">
      <c r="A26" s="99"/>
      <c r="B26" s="99"/>
      <c r="C26" s="27"/>
      <c r="D26" s="34"/>
      <c r="E26" s="25"/>
    </row>
    <row r="27" spans="1:7" s="61" customFormat="1" ht="15.75" hidden="1">
      <c r="A27" s="88"/>
      <c r="B27" s="88"/>
      <c r="C27" s="66"/>
      <c r="D27" s="59"/>
      <c r="E27" s="60"/>
    </row>
    <row r="28" spans="1:7" s="61" customFormat="1" ht="15.75" hidden="1">
      <c r="A28" s="88"/>
      <c r="B28" s="88"/>
      <c r="C28" s="66"/>
      <c r="D28" s="59"/>
      <c r="E28" s="60"/>
      <c r="G28" s="62"/>
    </row>
    <row r="29" spans="1:7" ht="31.5" customHeight="1">
      <c r="A29" s="86" t="s">
        <v>83</v>
      </c>
      <c r="B29" s="87"/>
      <c r="C29" s="87"/>
      <c r="D29" s="87"/>
      <c r="E29" s="43">
        <f>E30+E31</f>
        <v>50000</v>
      </c>
    </row>
    <row r="30" spans="1:7" ht="15.75">
      <c r="A30" s="81" t="s">
        <v>59</v>
      </c>
      <c r="B30" s="81"/>
      <c r="C30" s="27">
        <v>2</v>
      </c>
      <c r="D30" s="25">
        <v>11750</v>
      </c>
      <c r="E30" s="29">
        <f t="shared" ref="E30:E31" si="2">C30*D30</f>
        <v>23500</v>
      </c>
    </row>
    <row r="31" spans="1:7" ht="15.75">
      <c r="A31" s="81" t="s">
        <v>60</v>
      </c>
      <c r="B31" s="81"/>
      <c r="C31" s="27">
        <v>1</v>
      </c>
      <c r="D31" s="25">
        <v>26500</v>
      </c>
      <c r="E31" s="29">
        <f t="shared" si="2"/>
        <v>26500</v>
      </c>
    </row>
    <row r="32" spans="1:7" ht="15.75">
      <c r="A32" s="82" t="s">
        <v>61</v>
      </c>
      <c r="B32" s="83"/>
      <c r="C32" s="83"/>
      <c r="D32" s="84"/>
      <c r="E32" s="31">
        <f>E27+E28+E30+E31</f>
        <v>50000</v>
      </c>
    </row>
    <row r="33" spans="1:7" s="22" customFormat="1" ht="6" customHeight="1">
      <c r="A33" s="35"/>
      <c r="B33" s="35"/>
      <c r="C33" s="35"/>
      <c r="D33" s="36"/>
      <c r="E33" s="33"/>
    </row>
    <row r="34" spans="1:7" ht="18.75">
      <c r="A34" s="85" t="s">
        <v>36</v>
      </c>
      <c r="B34" s="85"/>
      <c r="C34" s="85"/>
      <c r="D34" s="85"/>
      <c r="E34" s="37">
        <f>E32+E24</f>
        <v>547900.25</v>
      </c>
    </row>
    <row r="35" spans="1:7">
      <c r="A35" s="50" t="s">
        <v>84</v>
      </c>
      <c r="B35" s="38"/>
      <c r="C35" s="38"/>
      <c r="D35" s="38"/>
      <c r="E35" s="51">
        <f>E34-E29</f>
        <v>497900.25</v>
      </c>
    </row>
    <row r="36" spans="1:7">
      <c r="A36" s="50" t="s">
        <v>85</v>
      </c>
      <c r="B36" s="38"/>
      <c r="C36" s="38"/>
      <c r="D36" s="39"/>
      <c r="E36" s="52">
        <f>E29</f>
        <v>50000</v>
      </c>
    </row>
    <row r="37" spans="1:7">
      <c r="A37" s="38"/>
      <c r="B37" s="38"/>
      <c r="C37" s="38"/>
      <c r="D37" s="39"/>
      <c r="E37" s="39"/>
    </row>
    <row r="38" spans="1:7">
      <c r="E38" s="79"/>
    </row>
    <row r="39" spans="1:7">
      <c r="E39" s="62"/>
      <c r="G39" s="58"/>
    </row>
  </sheetData>
  <mergeCells count="17">
    <mergeCell ref="A28:B28"/>
    <mergeCell ref="A9:E9"/>
    <mergeCell ref="A11:A12"/>
    <mergeCell ref="B11:C11"/>
    <mergeCell ref="D11:D12"/>
    <mergeCell ref="E11:E12"/>
    <mergeCell ref="A13:E13"/>
    <mergeCell ref="A19:E19"/>
    <mergeCell ref="A22:E22"/>
    <mergeCell ref="A24:D24"/>
    <mergeCell ref="A26:B26"/>
    <mergeCell ref="A27:B27"/>
    <mergeCell ref="A30:B30"/>
    <mergeCell ref="A31:B31"/>
    <mergeCell ref="A32:D32"/>
    <mergeCell ref="A34:D34"/>
    <mergeCell ref="A29:D29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F2" sqref="F2:F3"/>
    </sheetView>
  </sheetViews>
  <sheetFormatPr defaultRowHeight="15"/>
  <cols>
    <col min="3" max="3" width="66.5703125" customWidth="1"/>
    <col min="4" max="4" width="10.42578125" customWidth="1"/>
    <col min="5" max="5" width="14" customWidth="1"/>
    <col min="6" max="6" width="11.85546875" customWidth="1"/>
  </cols>
  <sheetData>
    <row r="1" spans="1:15" s="24" customFormat="1" ht="15.75">
      <c r="A1" s="53"/>
      <c r="B1" s="53"/>
      <c r="C1" s="53"/>
      <c r="D1" s="53"/>
      <c r="F1" s="54" t="s">
        <v>86</v>
      </c>
    </row>
    <row r="2" spans="1:15" s="24" customFormat="1" ht="15.75">
      <c r="A2" s="53"/>
      <c r="B2" s="53"/>
      <c r="C2" s="53"/>
      <c r="D2" s="53"/>
      <c r="F2" s="55" t="s">
        <v>104</v>
      </c>
      <c r="G2" s="53"/>
      <c r="H2" s="53"/>
      <c r="I2" s="53"/>
      <c r="J2" s="53"/>
      <c r="K2" s="53"/>
      <c r="L2" s="53"/>
      <c r="M2" s="53"/>
      <c r="N2" s="53"/>
      <c r="O2" s="53"/>
    </row>
    <row r="3" spans="1:15" s="24" customFormat="1" ht="15.75">
      <c r="A3" s="53"/>
      <c r="B3" s="53"/>
      <c r="C3" s="53"/>
      <c r="D3" s="53"/>
      <c r="F3" s="55" t="s">
        <v>105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F4" s="55"/>
    </row>
    <row r="5" spans="1:15" ht="15.75">
      <c r="F5" s="55"/>
    </row>
    <row r="6" spans="1:15" s="24" customFormat="1" ht="15.75">
      <c r="A6" s="53"/>
      <c r="B6" s="53"/>
      <c r="C6" s="53"/>
      <c r="D6" s="53"/>
      <c r="E6" s="54"/>
      <c r="F6" s="54"/>
    </row>
    <row r="7" spans="1:15" ht="15.75">
      <c r="A7" s="100" t="s">
        <v>88</v>
      </c>
      <c r="B7" s="100"/>
      <c r="C7" s="100"/>
      <c r="D7" s="100"/>
      <c r="E7" s="100"/>
      <c r="F7" s="100"/>
    </row>
    <row r="8" spans="1:15" ht="15.75" thickBot="1">
      <c r="I8" s="56"/>
    </row>
    <row r="9" spans="1:15" ht="28.5" customHeight="1" thickBot="1">
      <c r="A9" s="16" t="s">
        <v>28</v>
      </c>
      <c r="B9" s="106" t="s">
        <v>32</v>
      </c>
      <c r="C9" s="107"/>
      <c r="D9" s="11"/>
      <c r="E9" s="15">
        <f>D10+D17+D20</f>
        <v>161800</v>
      </c>
      <c r="F9" s="12"/>
    </row>
    <row r="10" spans="1:15" ht="35.25" customHeight="1">
      <c r="A10" s="13" t="s">
        <v>29</v>
      </c>
      <c r="B10" s="108" t="s">
        <v>0</v>
      </c>
      <c r="C10" s="108"/>
      <c r="D10" s="101">
        <v>96800</v>
      </c>
      <c r="E10" s="101"/>
      <c r="F10" s="101"/>
    </row>
    <row r="11" spans="1:15">
      <c r="A11" s="9"/>
      <c r="B11" s="102" t="s">
        <v>1</v>
      </c>
      <c r="C11" s="102"/>
      <c r="D11" s="103">
        <v>96800</v>
      </c>
      <c r="E11" s="103"/>
      <c r="F11" s="103"/>
    </row>
    <row r="12" spans="1:15">
      <c r="A12" s="9"/>
      <c r="B12" s="104" t="s">
        <v>2</v>
      </c>
      <c r="C12" s="104"/>
      <c r="D12" s="105">
        <v>17400</v>
      </c>
      <c r="E12" s="105"/>
      <c r="F12" s="105"/>
    </row>
    <row r="13" spans="1:15">
      <c r="A13" s="9"/>
      <c r="B13" s="104" t="s">
        <v>3</v>
      </c>
      <c r="C13" s="104"/>
      <c r="D13" s="105">
        <v>14300</v>
      </c>
      <c r="E13" s="105"/>
      <c r="F13" s="105"/>
    </row>
    <row r="14" spans="1:15">
      <c r="A14" s="9"/>
      <c r="B14" s="104" t="s">
        <v>4</v>
      </c>
      <c r="C14" s="104"/>
      <c r="D14" s="105">
        <v>49300</v>
      </c>
      <c r="E14" s="105"/>
      <c r="F14" s="105"/>
    </row>
    <row r="15" spans="1:15">
      <c r="A15" s="9"/>
      <c r="B15" s="104" t="s">
        <v>5</v>
      </c>
      <c r="C15" s="104"/>
      <c r="D15" s="105">
        <v>9700</v>
      </c>
      <c r="E15" s="105"/>
      <c r="F15" s="105"/>
    </row>
    <row r="16" spans="1:15">
      <c r="A16" s="9"/>
      <c r="B16" s="104" t="s">
        <v>6</v>
      </c>
      <c r="C16" s="104"/>
      <c r="D16" s="105">
        <v>6100</v>
      </c>
      <c r="E16" s="105"/>
      <c r="F16" s="105"/>
    </row>
    <row r="17" spans="1:6" ht="47.25" customHeight="1">
      <c r="A17" s="14" t="s">
        <v>30</v>
      </c>
      <c r="B17" s="109" t="s">
        <v>7</v>
      </c>
      <c r="C17" s="109"/>
      <c r="D17" s="110">
        <v>15000</v>
      </c>
      <c r="E17" s="110"/>
      <c r="F17" s="110"/>
    </row>
    <row r="18" spans="1:6">
      <c r="A18" s="9"/>
      <c r="B18" s="102" t="s">
        <v>1</v>
      </c>
      <c r="C18" s="102"/>
      <c r="D18" s="103">
        <v>15000</v>
      </c>
      <c r="E18" s="103"/>
      <c r="F18" s="103"/>
    </row>
    <row r="19" spans="1:6" ht="47.25" customHeight="1">
      <c r="A19" s="9"/>
      <c r="B19" s="104" t="s">
        <v>8</v>
      </c>
      <c r="C19" s="104"/>
      <c r="D19" s="105">
        <v>15000</v>
      </c>
      <c r="E19" s="105"/>
      <c r="F19" s="105"/>
    </row>
    <row r="20" spans="1:6" ht="54" customHeight="1">
      <c r="A20" s="14" t="s">
        <v>31</v>
      </c>
      <c r="B20" s="109" t="s">
        <v>9</v>
      </c>
      <c r="C20" s="109"/>
      <c r="D20" s="110">
        <v>50000</v>
      </c>
      <c r="E20" s="110"/>
      <c r="F20" s="110"/>
    </row>
    <row r="21" spans="1:6">
      <c r="A21" s="111"/>
      <c r="B21" s="102" t="s">
        <v>1</v>
      </c>
      <c r="C21" s="102"/>
      <c r="D21" s="103">
        <v>50000</v>
      </c>
      <c r="E21" s="103"/>
      <c r="F21" s="103"/>
    </row>
    <row r="22" spans="1:6">
      <c r="A22" s="111"/>
      <c r="B22" s="112" t="s">
        <v>10</v>
      </c>
      <c r="C22" s="112"/>
      <c r="D22" s="113">
        <v>12000</v>
      </c>
      <c r="E22" s="113"/>
      <c r="F22" s="113"/>
    </row>
    <row r="23" spans="1:6" ht="36" customHeight="1">
      <c r="A23" s="3"/>
      <c r="B23" s="112" t="s">
        <v>11</v>
      </c>
      <c r="C23" s="112"/>
      <c r="D23" s="113">
        <v>11000</v>
      </c>
      <c r="E23" s="113"/>
      <c r="F23" s="113"/>
    </row>
    <row r="24" spans="1:6" ht="30" customHeight="1">
      <c r="A24" s="4"/>
      <c r="B24" s="115" t="s">
        <v>12</v>
      </c>
      <c r="C24" s="115"/>
      <c r="D24" s="116">
        <v>27000</v>
      </c>
      <c r="E24" s="116"/>
      <c r="F24" s="116"/>
    </row>
    <row r="25" spans="1:6" ht="15.75" thickBot="1"/>
    <row r="26" spans="1:6" ht="24" customHeight="1" thickBot="1">
      <c r="A26" s="10" t="s">
        <v>27</v>
      </c>
      <c r="B26" s="118" t="s">
        <v>16</v>
      </c>
      <c r="C26" s="118"/>
      <c r="D26" s="11"/>
      <c r="E26" s="15">
        <f>SUM(F28:F36)</f>
        <v>260000</v>
      </c>
      <c r="F26" s="12"/>
    </row>
    <row r="27" spans="1:6" ht="33" customHeight="1">
      <c r="A27" s="2"/>
      <c r="B27" s="119" t="s">
        <v>23</v>
      </c>
      <c r="C27" s="119"/>
      <c r="D27" s="7" t="s">
        <v>24</v>
      </c>
      <c r="E27" s="8" t="s">
        <v>26</v>
      </c>
      <c r="F27" s="8" t="s">
        <v>25</v>
      </c>
    </row>
    <row r="28" spans="1:6" ht="108" customHeight="1">
      <c r="A28" s="2"/>
      <c r="B28" s="117" t="s">
        <v>17</v>
      </c>
      <c r="C28" s="117"/>
      <c r="D28" s="5">
        <v>4</v>
      </c>
      <c r="E28" s="5">
        <v>15000</v>
      </c>
      <c r="F28" s="6">
        <f>D28*E28</f>
        <v>60000</v>
      </c>
    </row>
    <row r="29" spans="1:6" ht="108" customHeight="1">
      <c r="A29" s="2"/>
      <c r="B29" s="117" t="s">
        <v>18</v>
      </c>
      <c r="C29" s="117"/>
      <c r="D29" s="5">
        <v>4</v>
      </c>
      <c r="E29" s="5">
        <v>15000</v>
      </c>
      <c r="F29" s="6">
        <f t="shared" ref="F29:F33" si="0">D29*E29</f>
        <v>60000</v>
      </c>
    </row>
    <row r="30" spans="1:6" ht="92.25" customHeight="1">
      <c r="A30" s="2"/>
      <c r="B30" s="117" t="s">
        <v>19</v>
      </c>
      <c r="C30" s="117"/>
      <c r="D30" s="5">
        <v>2</v>
      </c>
      <c r="E30" s="5">
        <v>10000</v>
      </c>
      <c r="F30" s="6">
        <f t="shared" si="0"/>
        <v>20000</v>
      </c>
    </row>
    <row r="31" spans="1:6" ht="93.75" customHeight="1">
      <c r="A31" s="2"/>
      <c r="B31" s="117" t="s">
        <v>20</v>
      </c>
      <c r="C31" s="117"/>
      <c r="D31" s="5">
        <v>2</v>
      </c>
      <c r="E31" s="5">
        <v>10000</v>
      </c>
      <c r="F31" s="6">
        <f t="shared" si="0"/>
        <v>20000</v>
      </c>
    </row>
    <row r="32" spans="1:6" ht="49.5" customHeight="1">
      <c r="A32" s="2"/>
      <c r="B32" s="117" t="s">
        <v>21</v>
      </c>
      <c r="C32" s="117"/>
      <c r="D32" s="5">
        <v>1</v>
      </c>
      <c r="E32" s="5">
        <v>30000</v>
      </c>
      <c r="F32" s="6">
        <f t="shared" si="0"/>
        <v>30000</v>
      </c>
    </row>
    <row r="33" spans="1:7" ht="33" customHeight="1">
      <c r="A33" s="2"/>
      <c r="B33" s="117" t="s">
        <v>22</v>
      </c>
      <c r="C33" s="117"/>
      <c r="D33" s="5">
        <v>2</v>
      </c>
      <c r="E33" s="5">
        <v>10000</v>
      </c>
      <c r="F33" s="6">
        <f t="shared" si="0"/>
        <v>20000</v>
      </c>
    </row>
    <row r="34" spans="1:7">
      <c r="A34" s="68"/>
      <c r="B34" s="114" t="s">
        <v>13</v>
      </c>
      <c r="C34" s="114"/>
      <c r="D34" s="69">
        <v>4</v>
      </c>
      <c r="E34" s="70">
        <v>10000</v>
      </c>
      <c r="F34" s="70">
        <f>D34*E34</f>
        <v>40000</v>
      </c>
    </row>
    <row r="35" spans="1:7">
      <c r="A35" s="68"/>
      <c r="B35" s="114" t="s">
        <v>14</v>
      </c>
      <c r="C35" s="114"/>
      <c r="D35" s="69">
        <v>1</v>
      </c>
      <c r="E35" s="70">
        <v>4000</v>
      </c>
      <c r="F35" s="70">
        <f t="shared" ref="F35:F36" si="1">D35*E35</f>
        <v>4000</v>
      </c>
    </row>
    <row r="36" spans="1:7">
      <c r="A36" s="68"/>
      <c r="B36" s="114" t="s">
        <v>15</v>
      </c>
      <c r="C36" s="114"/>
      <c r="D36" s="69">
        <v>3</v>
      </c>
      <c r="E36" s="70">
        <v>2000</v>
      </c>
      <c r="F36" s="70">
        <f t="shared" si="1"/>
        <v>6000</v>
      </c>
    </row>
    <row r="37" spans="1:7" ht="15.75">
      <c r="A37" s="71"/>
      <c r="B37" s="71"/>
      <c r="C37" s="71"/>
      <c r="D37" s="72"/>
      <c r="E37" s="71"/>
      <c r="F37" s="73"/>
      <c r="G37" s="57"/>
    </row>
    <row r="38" spans="1:7" ht="15.75">
      <c r="A38" s="71"/>
      <c r="B38" s="71"/>
      <c r="C38" s="71"/>
      <c r="D38" s="72"/>
      <c r="E38" s="71"/>
      <c r="F38" s="71"/>
    </row>
    <row r="39" spans="1:7" ht="15.75">
      <c r="D39" s="1"/>
    </row>
    <row r="40" spans="1:7" ht="15.75">
      <c r="D40" s="1"/>
    </row>
    <row r="41" spans="1:7" ht="15.75">
      <c r="D41" s="1"/>
    </row>
    <row r="42" spans="1:7" ht="15.75">
      <c r="D42" s="1"/>
    </row>
    <row r="43" spans="1:7" ht="15.75">
      <c r="D43" s="1"/>
    </row>
    <row r="44" spans="1:7" ht="15.75">
      <c r="D44" s="1"/>
    </row>
    <row r="45" spans="1:7" ht="15.75">
      <c r="D45" s="1"/>
    </row>
    <row r="46" spans="1:7" ht="15.75">
      <c r="D46" s="1"/>
    </row>
    <row r="47" spans="1:7" ht="15.75">
      <c r="D47" s="1"/>
    </row>
    <row r="48" spans="1:7" ht="15.75">
      <c r="D48" s="1"/>
    </row>
    <row r="49" spans="4:4" ht="15.75">
      <c r="D49" s="1"/>
    </row>
  </sheetData>
  <mergeCells count="44">
    <mergeCell ref="B34:C34"/>
    <mergeCell ref="B35:C35"/>
    <mergeCell ref="B36:C36"/>
    <mergeCell ref="D23:F23"/>
    <mergeCell ref="B24:C24"/>
    <mergeCell ref="D24:F24"/>
    <mergeCell ref="B31:C31"/>
    <mergeCell ref="B32:C32"/>
    <mergeCell ref="B33:C33"/>
    <mergeCell ref="B26:C26"/>
    <mergeCell ref="B23:C23"/>
    <mergeCell ref="B27:C27"/>
    <mergeCell ref="B28:C28"/>
    <mergeCell ref="B29:C29"/>
    <mergeCell ref="B30:C30"/>
    <mergeCell ref="D19:F19"/>
    <mergeCell ref="B20:C20"/>
    <mergeCell ref="D20:F20"/>
    <mergeCell ref="A21:A22"/>
    <mergeCell ref="B21:C21"/>
    <mergeCell ref="D21:F21"/>
    <mergeCell ref="B22:C22"/>
    <mergeCell ref="D22:F22"/>
    <mergeCell ref="B19:C19"/>
    <mergeCell ref="D16:F16"/>
    <mergeCell ref="B17:C17"/>
    <mergeCell ref="D17:F17"/>
    <mergeCell ref="B18:C18"/>
    <mergeCell ref="D18:F18"/>
    <mergeCell ref="B16:C16"/>
    <mergeCell ref="D13:F13"/>
    <mergeCell ref="B14:C14"/>
    <mergeCell ref="D14:F14"/>
    <mergeCell ref="B15:C15"/>
    <mergeCell ref="D15:F15"/>
    <mergeCell ref="B13:C13"/>
    <mergeCell ref="A7:F7"/>
    <mergeCell ref="D10:F10"/>
    <mergeCell ref="B11:C11"/>
    <mergeCell ref="D11:F11"/>
    <mergeCell ref="B12:C12"/>
    <mergeCell ref="D12:F12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E2" sqref="E2:E3"/>
    </sheetView>
  </sheetViews>
  <sheetFormatPr defaultRowHeight="15"/>
  <cols>
    <col min="1" max="1" width="17.85546875" customWidth="1"/>
    <col min="2" max="2" width="44.5703125" customWidth="1"/>
    <col min="3" max="3" width="11" customWidth="1"/>
    <col min="4" max="4" width="14.5703125" customWidth="1"/>
    <col min="5" max="5" width="15.28515625" customWidth="1"/>
  </cols>
  <sheetData>
    <row r="1" spans="1:15" s="24" customFormat="1" ht="15.75">
      <c r="A1" s="53"/>
      <c r="B1" s="53"/>
      <c r="C1" s="53"/>
      <c r="D1" s="53"/>
      <c r="E1" s="54" t="s">
        <v>86</v>
      </c>
    </row>
    <row r="2" spans="1:15" s="24" customFormat="1" ht="15.75">
      <c r="A2" s="53"/>
      <c r="B2" s="53"/>
      <c r="C2" s="53"/>
      <c r="D2" s="53"/>
      <c r="E2" s="55" t="s">
        <v>104</v>
      </c>
      <c r="G2" s="53"/>
      <c r="H2" s="53"/>
      <c r="I2" s="53"/>
      <c r="J2" s="53"/>
      <c r="K2" s="53"/>
      <c r="L2" s="53"/>
      <c r="M2" s="53"/>
      <c r="N2" s="53"/>
      <c r="O2" s="53"/>
    </row>
    <row r="3" spans="1:15" s="24" customFormat="1" ht="15.75">
      <c r="A3" s="53"/>
      <c r="B3" s="53"/>
      <c r="C3" s="53"/>
      <c r="D3" s="53"/>
      <c r="E3" s="55" t="s">
        <v>105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E4" s="55"/>
    </row>
    <row r="5" spans="1:15" ht="15.75">
      <c r="E5" s="55"/>
    </row>
    <row r="6" spans="1:15" s="24" customFormat="1" ht="15.75">
      <c r="A6" s="53"/>
      <c r="B6" s="53"/>
      <c r="C6" s="53"/>
      <c r="D6" s="53"/>
      <c r="E6" s="54"/>
      <c r="F6" s="54"/>
    </row>
    <row r="7" spans="1:15" ht="15.75">
      <c r="A7" s="120" t="s">
        <v>89</v>
      </c>
      <c r="B7" s="120"/>
      <c r="C7" s="120"/>
      <c r="D7" s="120"/>
      <c r="E7" s="120"/>
    </row>
    <row r="9" spans="1:15" ht="15.75">
      <c r="A9" s="121" t="s">
        <v>42</v>
      </c>
      <c r="B9" s="121"/>
      <c r="C9" s="121"/>
      <c r="D9" s="121"/>
      <c r="E9" s="121"/>
    </row>
    <row r="10" spans="1:15" ht="47.25">
      <c r="A10" s="21" t="s">
        <v>33</v>
      </c>
      <c r="B10" s="21" t="s">
        <v>34</v>
      </c>
      <c r="C10" s="21" t="s">
        <v>35</v>
      </c>
      <c r="D10" s="21" t="s">
        <v>43</v>
      </c>
      <c r="E10" s="21" t="s">
        <v>36</v>
      </c>
    </row>
    <row r="11" spans="1:15" ht="78.75">
      <c r="A11" s="17" t="s">
        <v>37</v>
      </c>
      <c r="B11" s="17" t="s">
        <v>41</v>
      </c>
      <c r="C11" s="18">
        <v>15</v>
      </c>
      <c r="D11" s="18">
        <v>1833.53</v>
      </c>
      <c r="E11" s="18">
        <f>C11*D11</f>
        <v>27502.95</v>
      </c>
    </row>
    <row r="12" spans="1:15" ht="78.75">
      <c r="A12" s="17" t="s">
        <v>38</v>
      </c>
      <c r="B12" s="17" t="s">
        <v>40</v>
      </c>
      <c r="C12" s="18">
        <v>4</v>
      </c>
      <c r="D12" s="18">
        <v>2901.39</v>
      </c>
      <c r="E12" s="18">
        <f>C12*D12</f>
        <v>11605.56</v>
      </c>
    </row>
    <row r="13" spans="1:15" ht="15.75">
      <c r="A13" s="19"/>
      <c r="B13" s="20" t="s">
        <v>39</v>
      </c>
      <c r="C13" s="20">
        <f>C11+C12</f>
        <v>19</v>
      </c>
      <c r="D13" s="20"/>
      <c r="E13" s="20">
        <f>E11+E12</f>
        <v>39108.51</v>
      </c>
    </row>
    <row r="17" spans="1:5" ht="15.75">
      <c r="A17" s="120" t="s">
        <v>103</v>
      </c>
      <c r="B17" s="120"/>
      <c r="C17" s="120"/>
      <c r="D17" s="120"/>
      <c r="E17" s="120"/>
    </row>
    <row r="18" spans="1:5" ht="35.25" customHeight="1">
      <c r="A18" s="78" t="s">
        <v>92</v>
      </c>
      <c r="B18" s="78" t="s">
        <v>93</v>
      </c>
      <c r="C18" s="78" t="s">
        <v>35</v>
      </c>
      <c r="D18" s="78" t="s">
        <v>94</v>
      </c>
      <c r="E18" s="78" t="s">
        <v>95</v>
      </c>
    </row>
    <row r="19" spans="1:5">
      <c r="A19" s="74"/>
      <c r="B19" s="74"/>
      <c r="C19" s="74"/>
      <c r="D19" s="74" t="s">
        <v>96</v>
      </c>
      <c r="E19" s="74" t="s">
        <v>96</v>
      </c>
    </row>
    <row r="20" spans="1:5">
      <c r="A20" s="74" t="s">
        <v>82</v>
      </c>
      <c r="B20" s="74" t="s">
        <v>97</v>
      </c>
      <c r="C20" s="75">
        <v>4</v>
      </c>
      <c r="D20" s="76">
        <v>33000</v>
      </c>
      <c r="E20" s="76">
        <f>C20*D20</f>
        <v>132000</v>
      </c>
    </row>
    <row r="21" spans="1:5">
      <c r="A21" s="74" t="s">
        <v>76</v>
      </c>
      <c r="B21" s="74" t="s">
        <v>98</v>
      </c>
      <c r="C21" s="76">
        <v>2</v>
      </c>
      <c r="D21" s="76">
        <v>13000</v>
      </c>
      <c r="E21" s="76">
        <f t="shared" ref="E21:E25" si="0">C21*D21</f>
        <v>26000</v>
      </c>
    </row>
    <row r="22" spans="1:5">
      <c r="A22" s="74" t="s">
        <v>77</v>
      </c>
      <c r="B22" s="74" t="s">
        <v>99</v>
      </c>
      <c r="C22" s="76">
        <v>1</v>
      </c>
      <c r="D22" s="76">
        <v>1800</v>
      </c>
      <c r="E22" s="76">
        <f t="shared" si="0"/>
        <v>1800</v>
      </c>
    </row>
    <row r="23" spans="1:5">
      <c r="A23" s="74" t="s">
        <v>79</v>
      </c>
      <c r="B23" s="74" t="s">
        <v>100</v>
      </c>
      <c r="C23" s="76">
        <v>2</v>
      </c>
      <c r="D23" s="76">
        <v>1000</v>
      </c>
      <c r="E23" s="76">
        <f t="shared" si="0"/>
        <v>2000</v>
      </c>
    </row>
    <row r="24" spans="1:5">
      <c r="A24" s="74" t="s">
        <v>80</v>
      </c>
      <c r="B24" s="74" t="s">
        <v>101</v>
      </c>
      <c r="C24" s="76">
        <v>2</v>
      </c>
      <c r="D24" s="76">
        <v>3000</v>
      </c>
      <c r="E24" s="76">
        <f t="shared" si="0"/>
        <v>6000</v>
      </c>
    </row>
    <row r="25" spans="1:5">
      <c r="A25" s="74" t="s">
        <v>81</v>
      </c>
      <c r="B25" s="74" t="s">
        <v>102</v>
      </c>
      <c r="C25" s="76">
        <v>2</v>
      </c>
      <c r="D25" s="76">
        <v>2000</v>
      </c>
      <c r="E25" s="76">
        <f t="shared" si="0"/>
        <v>4000</v>
      </c>
    </row>
    <row r="26" spans="1:5">
      <c r="A26" s="74"/>
      <c r="B26" s="74"/>
      <c r="C26" s="74" t="s">
        <v>78</v>
      </c>
      <c r="D26" s="74"/>
      <c r="E26" s="77">
        <f>SUM(E20:E25)</f>
        <v>171800</v>
      </c>
    </row>
  </sheetData>
  <mergeCells count="3">
    <mergeCell ref="A7:E7"/>
    <mergeCell ref="A9:E9"/>
    <mergeCell ref="A17:E17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D4" sqref="D4:D5"/>
    </sheetView>
  </sheetViews>
  <sheetFormatPr defaultRowHeight="15"/>
  <cols>
    <col min="1" max="1" width="21.85546875" customWidth="1"/>
    <col min="2" max="2" width="58.5703125" customWidth="1"/>
    <col min="3" max="3" width="14.42578125" customWidth="1"/>
    <col min="4" max="4" width="9.85546875" customWidth="1"/>
  </cols>
  <sheetData>
    <row r="1" spans="1:15" s="24" customFormat="1" ht="15.75">
      <c r="A1" s="53"/>
      <c r="B1" s="53"/>
      <c r="C1" s="53"/>
      <c r="D1" s="54" t="s">
        <v>86</v>
      </c>
    </row>
    <row r="2" spans="1:15" s="24" customFormat="1" ht="15.75">
      <c r="A2" s="53"/>
      <c r="B2" s="53"/>
      <c r="C2" s="53"/>
      <c r="D2" s="55" t="s">
        <v>104</v>
      </c>
      <c r="G2" s="53"/>
      <c r="H2" s="53"/>
      <c r="I2" s="53"/>
      <c r="J2" s="53"/>
      <c r="K2" s="53"/>
      <c r="L2" s="53"/>
      <c r="M2" s="53"/>
      <c r="N2" s="53"/>
      <c r="O2" s="53"/>
    </row>
    <row r="3" spans="1:15" s="24" customFormat="1" ht="15.75">
      <c r="A3" s="53"/>
      <c r="B3" s="53"/>
      <c r="C3" s="53"/>
      <c r="D3" s="55" t="s">
        <v>105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D4" s="55"/>
    </row>
    <row r="5" spans="1:15" ht="15.75">
      <c r="D5" s="55"/>
    </row>
    <row r="6" spans="1:15" s="24" customFormat="1" ht="15.75">
      <c r="A6" s="53"/>
      <c r="B6" s="53"/>
      <c r="C6" s="53"/>
      <c r="D6" s="55"/>
      <c r="E6" s="55"/>
      <c r="F6" s="55"/>
      <c r="G6" s="53"/>
      <c r="H6" s="53"/>
      <c r="I6" s="53"/>
      <c r="J6" s="53"/>
      <c r="K6" s="53"/>
      <c r="L6" s="53"/>
      <c r="M6" s="53"/>
      <c r="N6" s="53"/>
      <c r="O6" s="53"/>
    </row>
    <row r="7" spans="1:15" ht="41.25" customHeight="1">
      <c r="A7" s="128" t="s">
        <v>91</v>
      </c>
      <c r="B7" s="128"/>
      <c r="C7" s="128"/>
      <c r="D7" s="128"/>
    </row>
    <row r="8" spans="1:15">
      <c r="A8" s="127" t="s">
        <v>90</v>
      </c>
      <c r="B8" s="127"/>
      <c r="C8" s="127"/>
      <c r="D8" s="127"/>
    </row>
    <row r="10" spans="1:15" ht="23.25" customHeight="1">
      <c r="A10" s="40" t="s">
        <v>62</v>
      </c>
      <c r="B10" s="40" t="s">
        <v>63</v>
      </c>
      <c r="C10" s="40" t="s">
        <v>74</v>
      </c>
      <c r="D10" s="41" t="s">
        <v>64</v>
      </c>
    </row>
    <row r="11" spans="1:15" ht="30">
      <c r="A11" s="44" t="s">
        <v>65</v>
      </c>
      <c r="B11" s="45" t="s">
        <v>66</v>
      </c>
      <c r="C11" s="46">
        <v>27902.6</v>
      </c>
      <c r="D11" s="45">
        <v>2000</v>
      </c>
    </row>
    <row r="12" spans="1:15">
      <c r="A12" s="123" t="s">
        <v>67</v>
      </c>
      <c r="B12" s="45" t="s">
        <v>68</v>
      </c>
      <c r="C12" s="125">
        <v>38562.94</v>
      </c>
      <c r="D12" s="122">
        <v>2000</v>
      </c>
    </row>
    <row r="13" spans="1:15" ht="30">
      <c r="A13" s="124"/>
      <c r="B13" s="45" t="s">
        <v>69</v>
      </c>
      <c r="C13" s="126"/>
      <c r="D13" s="122"/>
    </row>
    <row r="14" spans="1:15" ht="30">
      <c r="A14" s="124"/>
      <c r="B14" s="45" t="s">
        <v>70</v>
      </c>
      <c r="C14" s="126"/>
      <c r="D14" s="122"/>
    </row>
    <row r="15" spans="1:15" ht="30">
      <c r="A15" s="124"/>
      <c r="B15" s="45" t="s">
        <v>71</v>
      </c>
      <c r="C15" s="126"/>
      <c r="D15" s="122"/>
    </row>
    <row r="16" spans="1:15" ht="60">
      <c r="A16" s="47" t="s">
        <v>75</v>
      </c>
      <c r="B16" s="47" t="s">
        <v>72</v>
      </c>
      <c r="C16" s="48">
        <v>33537.089999999997</v>
      </c>
      <c r="D16" s="45">
        <v>5000</v>
      </c>
    </row>
    <row r="17" spans="1:4">
      <c r="A17" s="49" t="s">
        <v>73</v>
      </c>
      <c r="B17" s="45"/>
      <c r="C17" s="80">
        <f>SUM(C11:C16)</f>
        <v>100002.63</v>
      </c>
      <c r="D17" s="45"/>
    </row>
    <row r="20" spans="1:4">
      <c r="A20" s="42"/>
    </row>
  </sheetData>
  <mergeCells count="5">
    <mergeCell ref="D12:D15"/>
    <mergeCell ref="A12:A15"/>
    <mergeCell ref="C12:C15"/>
    <mergeCell ref="A8:D8"/>
    <mergeCell ref="A7:D7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VVD TULPE</vt:lpstr>
      <vt:lpstr>LVĢMC IS</vt:lpstr>
      <vt:lpstr>DAP datori un auto</vt:lpstr>
      <vt:lpstr>VRAA Namejs un licences</vt:lpstr>
      <vt:lpstr>'DAP datori un auto'!Print_Area</vt:lpstr>
      <vt:lpstr>'LVĢMC IS'!Print_Area</vt:lpstr>
      <vt:lpstr>'VRAA Namejs un licences'!Print_Area</vt:lpstr>
      <vt:lpstr>'VVD TULPE'!Print_Area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VARAM</dc:creator>
  <cp:lastModifiedBy>Irēna Koteļņikova</cp:lastModifiedBy>
  <cp:lastPrinted>2018-10-16T10:22:43Z</cp:lastPrinted>
  <dcterms:created xsi:type="dcterms:W3CDTF">2018-08-24T10:58:50Z</dcterms:created>
  <dcterms:modified xsi:type="dcterms:W3CDTF">2018-10-17T11:32:42Z</dcterms:modified>
</cp:coreProperties>
</file>