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0" windowWidth="19440" windowHeight="11460"/>
  </bookViews>
  <sheets>
    <sheet name="1.pielikums" sheetId="3" r:id="rId1"/>
    <sheet name="3.pielikums" sheetId="1" r:id="rId2"/>
    <sheet name="4.pielikums" sheetId="2" r:id="rId3"/>
  </sheets>
  <calcPr calcId="144525"/>
</workbook>
</file>

<file path=xl/calcChain.xml><?xml version="1.0" encoding="utf-8"?>
<calcChain xmlns="http://schemas.openxmlformats.org/spreadsheetml/2006/main">
  <c r="H9" i="2" l="1"/>
  <c r="I9" i="2" l="1"/>
  <c r="E20" i="2" l="1"/>
  <c r="H20" i="2" s="1"/>
  <c r="I20" i="2" l="1"/>
  <c r="J20" i="2" s="1"/>
  <c r="K47" i="1"/>
  <c r="K46" i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36" i="1"/>
  <c r="K28" i="1"/>
  <c r="M28" i="1" s="1"/>
  <c r="K29" i="1"/>
  <c r="M29" i="1" s="1"/>
  <c r="K19" i="1"/>
  <c r="M19" i="1" s="1"/>
  <c r="K20" i="1"/>
  <c r="M20" i="1" s="1"/>
  <c r="K21" i="1"/>
  <c r="M21" i="1" s="1"/>
  <c r="K22" i="1"/>
  <c r="M22" i="1" s="1"/>
  <c r="K23" i="1"/>
  <c r="M23" i="1" s="1"/>
  <c r="K18" i="1"/>
  <c r="M18" i="1" s="1"/>
  <c r="K14" i="1"/>
  <c r="M14" i="1" s="1"/>
  <c r="K15" i="1"/>
  <c r="M15" i="1" s="1"/>
  <c r="K13" i="1"/>
  <c r="M13" i="1" s="1"/>
  <c r="K31" i="1"/>
  <c r="M31" i="1" s="1"/>
  <c r="K32" i="1"/>
  <c r="M32" i="1" s="1"/>
  <c r="K33" i="1"/>
  <c r="M33" i="1" s="1"/>
  <c r="K34" i="1"/>
  <c r="M34" i="1" s="1"/>
  <c r="K25" i="1"/>
  <c r="M25" i="1" s="1"/>
  <c r="K26" i="1"/>
  <c r="M26" i="1" s="1"/>
  <c r="K27" i="1"/>
  <c r="M27" i="1" s="1"/>
  <c r="K24" i="1"/>
  <c r="M24" i="1" s="1"/>
  <c r="K48" i="3" l="1"/>
  <c r="N48" i="3" s="1"/>
  <c r="K49" i="3"/>
  <c r="K16" i="3"/>
  <c r="M16" i="3" s="1"/>
  <c r="K17" i="3"/>
  <c r="K18" i="3"/>
  <c r="M18" i="3" s="1"/>
  <c r="K19" i="3"/>
  <c r="K20" i="3"/>
  <c r="M20" i="3" s="1"/>
  <c r="K21" i="3"/>
  <c r="K22" i="3"/>
  <c r="K23" i="3"/>
  <c r="M23" i="3" s="1"/>
  <c r="K24" i="3"/>
  <c r="K25" i="3"/>
  <c r="M25" i="3" s="1"/>
  <c r="K26" i="3"/>
  <c r="K27" i="3"/>
  <c r="M27" i="3" s="1"/>
  <c r="K28" i="3"/>
  <c r="K29" i="3"/>
  <c r="M29" i="3" s="1"/>
  <c r="K30" i="3"/>
  <c r="K31" i="3"/>
  <c r="M31" i="3" s="1"/>
  <c r="K32" i="3"/>
  <c r="K33" i="3"/>
  <c r="M33" i="3" s="1"/>
  <c r="K34" i="3"/>
  <c r="K35" i="3"/>
  <c r="M35" i="3" s="1"/>
  <c r="K36" i="3"/>
  <c r="K37" i="3"/>
  <c r="M37" i="3" s="1"/>
  <c r="K38" i="3"/>
  <c r="K39" i="3"/>
  <c r="M39" i="3" s="1"/>
  <c r="K40" i="3"/>
  <c r="K41" i="3"/>
  <c r="M41" i="3" s="1"/>
  <c r="K42" i="3"/>
  <c r="K43" i="3"/>
  <c r="K44" i="3"/>
  <c r="M44" i="3" s="1"/>
  <c r="K45" i="3"/>
  <c r="M45" i="3" s="1"/>
  <c r="K46" i="3"/>
  <c r="K47" i="3"/>
  <c r="M47" i="3" s="1"/>
  <c r="K50" i="3"/>
  <c r="K51" i="3"/>
  <c r="M51" i="3" s="1"/>
  <c r="K52" i="3"/>
  <c r="M52" i="3" s="1"/>
  <c r="K53" i="3"/>
  <c r="K54" i="3"/>
  <c r="M54" i="3" s="1"/>
  <c r="K13" i="3"/>
  <c r="M13" i="3" s="1"/>
  <c r="K14" i="3"/>
  <c r="M14" i="3" s="1"/>
  <c r="K15" i="3"/>
  <c r="K12" i="3"/>
  <c r="M12" i="3" s="1"/>
  <c r="H12" i="3"/>
  <c r="M49" i="3" l="1"/>
  <c r="O49" i="3" s="1"/>
  <c r="N49" i="3"/>
  <c r="O12" i="3"/>
  <c r="M53" i="3"/>
  <c r="M50" i="3"/>
  <c r="M48" i="3"/>
  <c r="O48" i="3" s="1"/>
  <c r="M46" i="3"/>
  <c r="M43" i="3"/>
  <c r="M40" i="3"/>
  <c r="M38" i="3"/>
  <c r="M36" i="3"/>
  <c r="M34" i="3"/>
  <c r="M32" i="3"/>
  <c r="M30" i="3"/>
  <c r="M28" i="3"/>
  <c r="M26" i="3"/>
  <c r="M24" i="3"/>
  <c r="M22" i="3"/>
  <c r="M19" i="3"/>
  <c r="M17" i="3"/>
  <c r="M15" i="3"/>
  <c r="M42" i="3"/>
  <c r="M21" i="3"/>
  <c r="N12" i="3"/>
  <c r="F14" i="3"/>
  <c r="H14" i="3" s="1"/>
  <c r="O14" i="3" s="1"/>
  <c r="F15" i="3"/>
  <c r="H15" i="3" s="1"/>
  <c r="F16" i="3"/>
  <c r="H16" i="3" s="1"/>
  <c r="O16" i="3" s="1"/>
  <c r="F17" i="3"/>
  <c r="H17" i="3" s="1"/>
  <c r="F18" i="3"/>
  <c r="H18" i="3" s="1"/>
  <c r="O18" i="3" s="1"/>
  <c r="F19" i="3"/>
  <c r="H19" i="3" s="1"/>
  <c r="F20" i="3"/>
  <c r="H20" i="3" s="1"/>
  <c r="O20" i="3" s="1"/>
  <c r="F21" i="3"/>
  <c r="H21" i="3" s="1"/>
  <c r="F22" i="3"/>
  <c r="H22" i="3" s="1"/>
  <c r="F23" i="3"/>
  <c r="H23" i="3" s="1"/>
  <c r="O23" i="3" s="1"/>
  <c r="F24" i="3"/>
  <c r="H24" i="3" s="1"/>
  <c r="F25" i="3"/>
  <c r="H25" i="3" s="1"/>
  <c r="O25" i="3" s="1"/>
  <c r="F26" i="3"/>
  <c r="H26" i="3" s="1"/>
  <c r="F27" i="3"/>
  <c r="H27" i="3" s="1"/>
  <c r="O27" i="3" s="1"/>
  <c r="F28" i="3"/>
  <c r="H28" i="3" s="1"/>
  <c r="F29" i="3"/>
  <c r="H29" i="3" s="1"/>
  <c r="O29" i="3" s="1"/>
  <c r="F30" i="3"/>
  <c r="H30" i="3" s="1"/>
  <c r="F31" i="3"/>
  <c r="H31" i="3" s="1"/>
  <c r="O31" i="3" s="1"/>
  <c r="F32" i="3"/>
  <c r="H32" i="3" s="1"/>
  <c r="F33" i="3"/>
  <c r="H33" i="3" s="1"/>
  <c r="O33" i="3" s="1"/>
  <c r="F34" i="3"/>
  <c r="H34" i="3" s="1"/>
  <c r="F35" i="3"/>
  <c r="H35" i="3" s="1"/>
  <c r="O35" i="3" s="1"/>
  <c r="F36" i="3"/>
  <c r="H36" i="3" s="1"/>
  <c r="F37" i="3"/>
  <c r="H37" i="3" s="1"/>
  <c r="O37" i="3" s="1"/>
  <c r="F38" i="3"/>
  <c r="H38" i="3" s="1"/>
  <c r="F39" i="3"/>
  <c r="H39" i="3" s="1"/>
  <c r="O39" i="3" s="1"/>
  <c r="F40" i="3"/>
  <c r="H40" i="3" s="1"/>
  <c r="F41" i="3"/>
  <c r="H41" i="3" s="1"/>
  <c r="O41" i="3" s="1"/>
  <c r="F42" i="3"/>
  <c r="H42" i="3" s="1"/>
  <c r="F43" i="3"/>
  <c r="H43" i="3" s="1"/>
  <c r="F44" i="3"/>
  <c r="H44" i="3" s="1"/>
  <c r="O44" i="3" s="1"/>
  <c r="F45" i="3"/>
  <c r="H45" i="3" s="1"/>
  <c r="O45" i="3" s="1"/>
  <c r="F46" i="3"/>
  <c r="H46" i="3" s="1"/>
  <c r="F47" i="3"/>
  <c r="H47" i="3" s="1"/>
  <c r="O47" i="3" s="1"/>
  <c r="F50" i="3"/>
  <c r="H50" i="3" s="1"/>
  <c r="F51" i="3"/>
  <c r="H51" i="3" s="1"/>
  <c r="O51" i="3" s="1"/>
  <c r="F52" i="3"/>
  <c r="H52" i="3" s="1"/>
  <c r="O52" i="3" s="1"/>
  <c r="F53" i="3"/>
  <c r="H53" i="3" s="1"/>
  <c r="F54" i="3"/>
  <c r="H54" i="3" s="1"/>
  <c r="O54" i="3" s="1"/>
  <c r="F13" i="3"/>
  <c r="H13" i="3" s="1"/>
  <c r="H55" i="3" l="1"/>
  <c r="N13" i="3"/>
  <c r="O42" i="3"/>
  <c r="N52" i="3"/>
  <c r="O13" i="3"/>
  <c r="N16" i="3"/>
  <c r="N20" i="3"/>
  <c r="N25" i="3"/>
  <c r="N29" i="3"/>
  <c r="N33" i="3"/>
  <c r="N37" i="3"/>
  <c r="N41" i="3"/>
  <c r="N47" i="3"/>
  <c r="N51" i="3"/>
  <c r="O15" i="3"/>
  <c r="O19" i="3"/>
  <c r="O24" i="3"/>
  <c r="O28" i="3"/>
  <c r="O32" i="3"/>
  <c r="O36" i="3"/>
  <c r="O40" i="3"/>
  <c r="O46" i="3"/>
  <c r="O50" i="3"/>
  <c r="N42" i="3"/>
  <c r="N19" i="3"/>
  <c r="N53" i="3"/>
  <c r="N22" i="3"/>
  <c r="N26" i="3"/>
  <c r="N30" i="3"/>
  <c r="N34" i="3"/>
  <c r="N38" i="3"/>
  <c r="N46" i="3"/>
  <c r="O21" i="3"/>
  <c r="N44" i="3"/>
  <c r="N21" i="3"/>
  <c r="N14" i="3"/>
  <c r="N18" i="3"/>
  <c r="N23" i="3"/>
  <c r="N27" i="3"/>
  <c r="N31" i="3"/>
  <c r="N35" i="3"/>
  <c r="N39" i="3"/>
  <c r="N45" i="3"/>
  <c r="N54" i="3"/>
  <c r="O17" i="3"/>
  <c r="O22" i="3"/>
  <c r="O26" i="3"/>
  <c r="O30" i="3"/>
  <c r="O34" i="3"/>
  <c r="O38" i="3"/>
  <c r="O43" i="3"/>
  <c r="O53" i="3"/>
  <c r="N17" i="3"/>
  <c r="N43" i="3"/>
  <c r="N24" i="3"/>
  <c r="N28" i="3"/>
  <c r="N32" i="3"/>
  <c r="N36" i="3"/>
  <c r="N40" i="3"/>
  <c r="N50" i="3"/>
  <c r="N15" i="3"/>
  <c r="M55" i="3"/>
  <c r="E40" i="2"/>
  <c r="O55" i="3" l="1"/>
  <c r="E43" i="2"/>
  <c r="E42" i="2"/>
  <c r="E39" i="2"/>
  <c r="E33" i="2"/>
  <c r="E34" i="2"/>
  <c r="E35" i="2"/>
  <c r="E36" i="2"/>
  <c r="E37" i="2"/>
  <c r="E38" i="2"/>
  <c r="E32" i="2"/>
  <c r="H32" i="2" s="1"/>
  <c r="E25" i="2"/>
  <c r="H25" i="2" s="1"/>
  <c r="E24" i="2"/>
  <c r="H24" i="2" s="1"/>
  <c r="E23" i="2"/>
  <c r="H23" i="2" s="1"/>
  <c r="E22" i="2"/>
  <c r="H22" i="2" s="1"/>
  <c r="E21" i="2"/>
  <c r="H21" i="2" s="1"/>
  <c r="E30" i="2"/>
  <c r="E29" i="2"/>
  <c r="E28" i="2"/>
  <c r="E27" i="2"/>
  <c r="E19" i="2"/>
  <c r="E18" i="2"/>
  <c r="H18" i="2" s="1"/>
  <c r="E15" i="2"/>
  <c r="E16" i="2"/>
  <c r="H16" i="2" s="1"/>
  <c r="E17" i="2"/>
  <c r="H17" i="2" s="1"/>
  <c r="E14" i="2"/>
  <c r="H14" i="2" s="1"/>
  <c r="E11" i="2"/>
  <c r="E10" i="2"/>
  <c r="H10" i="2" s="1"/>
  <c r="H27" i="2" l="1"/>
  <c r="I27" i="2" s="1"/>
  <c r="J27" i="2" s="1"/>
  <c r="I11" i="2"/>
  <c r="J11" i="2" s="1"/>
  <c r="H11" i="2"/>
  <c r="I15" i="2"/>
  <c r="H15" i="2"/>
  <c r="H28" i="2"/>
  <c r="I28" i="2" s="1"/>
  <c r="J28" i="2" s="1"/>
  <c r="H29" i="2"/>
  <c r="I29" i="2" s="1"/>
  <c r="J29" i="2" s="1"/>
  <c r="I19" i="2"/>
  <c r="H19" i="2"/>
  <c r="I16" i="2"/>
  <c r="J16" i="2" s="1"/>
  <c r="I21" i="2"/>
  <c r="J21" i="2" s="1"/>
  <c r="I22" i="2"/>
  <c r="J22" i="2" s="1"/>
  <c r="I32" i="2"/>
  <c r="J32" i="2" s="1"/>
  <c r="I23" i="2"/>
  <c r="J23" i="2" s="1"/>
  <c r="I10" i="2"/>
  <c r="J10" i="2" s="1"/>
  <c r="I25" i="2"/>
  <c r="J25" i="2" s="1"/>
  <c r="I14" i="2"/>
  <c r="J14" i="2" s="1"/>
  <c r="I17" i="2"/>
  <c r="J17" i="2" s="1"/>
  <c r="I30" i="2"/>
  <c r="J30" i="2" s="1"/>
  <c r="I24" i="2"/>
  <c r="J24" i="2" s="1"/>
  <c r="I18" i="2"/>
  <c r="J9" i="2"/>
  <c r="J15" i="2"/>
  <c r="J19" i="2"/>
  <c r="J18" i="2" l="1"/>
  <c r="J44" i="2" s="1"/>
  <c r="I44" i="2"/>
  <c r="H44" i="2"/>
</calcChain>
</file>

<file path=xl/sharedStrings.xml><?xml version="1.0" encoding="utf-8"?>
<sst xmlns="http://schemas.openxmlformats.org/spreadsheetml/2006/main" count="372" uniqueCount="198">
  <si>
    <t>Nr. p.k.</t>
  </si>
  <si>
    <t>Tiešās izmaksas</t>
  </si>
  <si>
    <t>Netiešās izmaksas</t>
  </si>
  <si>
    <t>EKK 1100</t>
  </si>
  <si>
    <t>EKK 1200</t>
  </si>
  <si>
    <t>EKK 2000</t>
  </si>
  <si>
    <t>EKK 5000</t>
  </si>
  <si>
    <t>apjoms</t>
  </si>
  <si>
    <t>mērvienība</t>
  </si>
  <si>
    <t>Dienesta viesnīcas pakalpojumi</t>
  </si>
  <si>
    <t>1.1.</t>
  </si>
  <si>
    <t>1.2.</t>
  </si>
  <si>
    <t>Kopēšanas  un printēšanas pakalpojumi A4 formāts</t>
  </si>
  <si>
    <t>3.1.</t>
  </si>
  <si>
    <t xml:space="preserve">peldbaseina izmantošana </t>
  </si>
  <si>
    <t>3.1.1.</t>
  </si>
  <si>
    <t>viena celiņa izmantošana grupai līdz 10 personām</t>
  </si>
  <si>
    <t>3.1.2.</t>
  </si>
  <si>
    <t>abonements pieaugušajiem</t>
  </si>
  <si>
    <t>3.1.3.</t>
  </si>
  <si>
    <t>3.1.4.</t>
  </si>
  <si>
    <t>3.2.</t>
  </si>
  <si>
    <t xml:space="preserve">trenažieru zāles izmantošana vienai personai </t>
  </si>
  <si>
    <t>3.3.</t>
  </si>
  <si>
    <t xml:space="preserve">tuvcīņas zāles izmantošana </t>
  </si>
  <si>
    <t>3.4.</t>
  </si>
  <si>
    <t>3.5.</t>
  </si>
  <si>
    <t xml:space="preserve">stadiona sektoru un vingrošanas aprīkojuma izmantošana </t>
  </si>
  <si>
    <t>3.6.</t>
  </si>
  <si>
    <t>tenisa korta izmantošana</t>
  </si>
  <si>
    <t>3.7.</t>
  </si>
  <si>
    <t>saunas (ar atpūtas telpu) izmantošana</t>
  </si>
  <si>
    <t>3.8.</t>
  </si>
  <si>
    <t xml:space="preserve">sporta spēļu zāles izmantošana </t>
  </si>
  <si>
    <t>4.1.</t>
  </si>
  <si>
    <t>4.2.</t>
  </si>
  <si>
    <t>kvalifikācijas darba recenzēšana</t>
  </si>
  <si>
    <t>4.3.</t>
  </si>
  <si>
    <t>kvalifikācijas darba aizstāvēšana</t>
  </si>
  <si>
    <t>4.4.</t>
  </si>
  <si>
    <t>kvalifikācijas eksāmens</t>
  </si>
  <si>
    <t xml:space="preserve">Mācību auditorijas izmantošana </t>
  </si>
  <si>
    <t>iesniegto dokumentu izvērtēšana un lēmuma sagatavošana</t>
  </si>
  <si>
    <t>pārbaudījumi (ieskaite, eksāmens)</t>
  </si>
  <si>
    <t>lēmums</t>
  </si>
  <si>
    <t>pārbaudījums</t>
  </si>
  <si>
    <t>mēnesī</t>
  </si>
  <si>
    <t>diennaktī</t>
  </si>
  <si>
    <t>lapaspuse</t>
  </si>
  <si>
    <t>nodarbība</t>
  </si>
  <si>
    <t>abonements</t>
  </si>
  <si>
    <t>stunda</t>
  </si>
  <si>
    <t>recenzija</t>
  </si>
  <si>
    <t>aizstāvēšana</t>
  </si>
  <si>
    <t>eksāmens</t>
  </si>
  <si>
    <t>diploms ar pielikumu</t>
  </si>
  <si>
    <t>kvalifikācijas apliecība ar pielikumu</t>
  </si>
  <si>
    <t>izziņa</t>
  </si>
  <si>
    <t>Kopā</t>
  </si>
  <si>
    <t>Ieņēmumu prognoze no maksas pakalpojumiem</t>
  </si>
  <si>
    <t>Vienas vienības cena (EUR)</t>
  </si>
  <si>
    <t>Prognozētais</t>
  </si>
  <si>
    <t>bez PVN</t>
  </si>
  <si>
    <t>PVN</t>
  </si>
  <si>
    <t>ar PVN</t>
  </si>
  <si>
    <t>Informācija par maksas pakalpojumu cenu un plānoto ieņēmumu izmaiņām</t>
  </si>
  <si>
    <t>Nr.p.k.</t>
  </si>
  <si>
    <t>Pakalpojuma veids</t>
  </si>
  <si>
    <t>Precizētais cenrādis</t>
  </si>
  <si>
    <r>
      <t xml:space="preserve">Izmaiņas, </t>
    </r>
    <r>
      <rPr>
        <i/>
        <sz val="8"/>
        <color rgb="FF000000"/>
        <rFont val="Times New Roman"/>
        <family val="1"/>
        <charset val="186"/>
      </rPr>
      <t>euro</t>
    </r>
  </si>
  <si>
    <t>Paskaidrojums par cenu izmaiņām</t>
  </si>
  <si>
    <r>
      <t>Cena bez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</si>
  <si>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r>
      <t>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</si>
  <si>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r>
      <t>Cena ar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</si>
  <si>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t>Plānotie ieņēmumi kopā ar PVN</t>
  </si>
  <si>
    <t>Cena ar PVN</t>
  </si>
  <si>
    <t>14 = (11-6)</t>
  </si>
  <si>
    <t>15=(13-8)</t>
  </si>
  <si>
    <t>diennakts</t>
  </si>
  <si>
    <t>Dienesta viesnīcas pakalpojumi/ maksa par dienesta viesnīcas vienas gultasvietas izmantošanu Valsts robežsardzes koledžas pirmā līmeņa profesionālās augstākās izglītības programmas "Robežapsardze" kadetam</t>
  </si>
  <si>
    <t>Dienesta viesnīcas pakalpojumi/ maksa par dienesta viesnīcas vienas gultasvietas izmantošanu</t>
  </si>
  <si>
    <t>Kopēšanas pakalpojumi A4 formāts</t>
  </si>
  <si>
    <t>Kopēšanas pakalpojumi A3 formāts</t>
  </si>
  <si>
    <t>Sporta mācību centra un lauku mācību centra objektu izmantošana/ peldbaseina izmantošana / viena celiņa izmantošana grupai līdz 10 personām</t>
  </si>
  <si>
    <t>Sporta mācību centra un lauku mācību centra objektu izmantošana/ peldbaseina izmantošana / abonements pieaugušajiem</t>
  </si>
  <si>
    <t>Sporta mācību centra un lauku mācību centra objektu izmantošana/ peldbaseina izmantošana / abonements bērniem (no 7 līdz 12 gadiem)</t>
  </si>
  <si>
    <t>Sporta mācību centra un lauku mācību centra objektu izmantošana/ peldbaseina izmantošana / abonements bērniem (no 13 līdz 18 gadiem)</t>
  </si>
  <si>
    <t>Sporta mācību centra un lauku mācību centra objektu izmantošana/ trenažieru zāles izmantošana grupai līdz 15 personām</t>
  </si>
  <si>
    <t>Sporta mācību centra un lauku mācību centra objektu izmantošana/ trenažieru zāles izmantošana vienai personai</t>
  </si>
  <si>
    <t>Sporta mācību centra un lauku mācību centra objektu izmantošana/ tuvcīņas zāles izmantošana</t>
  </si>
  <si>
    <t>Sporta mācību centra un lauku mācību centra objektu izmantošana/ sporta mācību centra un lauku mācību centra šautuvju izmantošana/ sporta mācību centra šautuves četras ugunslīnijas</t>
  </si>
  <si>
    <t>Sporta mācību centra un lauku mācību centra objektu izmantošana/ sporta mācību centra un lauku mācību centra šautuvju izmantošana/ sporta mācību centra šautuves viena ugunslīnija (vienai personai)</t>
  </si>
  <si>
    <t>Sporta mācību centra un lauku mācību centra objektu izmantošana/ sporta mācību centra un lauku mācību centra šautuvju izmantošana/ lauku mācību centra šautuves viena ugunslīnija skrejošam mērķim (vienai personai)</t>
  </si>
  <si>
    <t>Sporta mācību centra un lauku mācību centra objektu izmantošana/ sporta mācību centra un lauku mācību centra šautuvju izmantošana/ lauku mācību centra šautuves viena ugunslīnija stacionāram mērķim (vienai personai)</t>
  </si>
  <si>
    <t>Sporta mācību centra un lauku mācību centra objektu izmantošana/ sporta mācību centra un lauku mācību centra šautuvju izmantošana/ lauku mācību centra šautuves viena ugunslīnija pagriežamam mērķim (vienai personai)</t>
  </si>
  <si>
    <t>Sporta mācību centra un lauku mācību centra objektu izmantošana/ sporta mācību centra un lauku mācību centra šautuvju izmantošana/ lauku mācību centra šautuves viena ugunslīnija paceļamam mērķim (vienai personai)</t>
  </si>
  <si>
    <t>Sporta mācību centra un lauku mācību centra objektu izmantošana/ stadiona izmantošana / futbola laukuma izmantošana</t>
  </si>
  <si>
    <t>Sporta mācību centra un lauku mācību centra objektu izmantošana/ stadiona izmantošana / stadiona sektoru un vingrošanas aprīkojuma izmantošana</t>
  </si>
  <si>
    <t>Sporta mācību centra un lauku mācību centra objektu izmantošana/ stadiona izmantošana / atklātā basketbola (volejbola) laukuma izmantošana</t>
  </si>
  <si>
    <t>Sporta mācību centra un lauku mācību centra objektu izmantošana/ tenisa korta izmantošana</t>
  </si>
  <si>
    <t>Sporta mācību centra un lauku mācību centra objektu izmantošana/ saunas (ar atpūtas telpu) izmantošana</t>
  </si>
  <si>
    <t>Sporta mācību centra un lauku mācību centra objektu izmantošana/ sporta spēļu zāles izmantošana</t>
  </si>
  <si>
    <t xml:space="preserve">Sporta mācību centra un lauku mācību centra objektu izmantošana/ sporta mācību centra izmantošana svētku dienās/ peldbaseina izmantošana/ viena celiņa izmantošana grupai līdz 10 personām </t>
  </si>
  <si>
    <t>Sporta mācību centra un lauku mācību centra objektu izmantošana/ sporta mācību centra izmantošana svētku dienās/ stadiona izmantošana / futbola laukuma izmantošana</t>
  </si>
  <si>
    <t>Sporta mācību centra un lauku mācību centra objektu izmantošana/ sporta mācību centra izmantošana svētku dienās/ stadiona izmantošana / stadiona sektoru un vingrošanas aprīkojuma izmantošana</t>
  </si>
  <si>
    <t>Sporta mācību centra un lauku mācību centra objektu izmantošana/ sporta mācību centra izmantošana svētku dienās/ stadiona izmantošana / atklātā basketbola (volejbola) laukuma izmantošana</t>
  </si>
  <si>
    <t xml:space="preserve">Sporta mācību centra un lauku mācību centra objektu izmantošana/ sporta mācību centra izmantošana svētku dienās/ sporta spēļu zāles izmantošana </t>
  </si>
  <si>
    <t>Atkārtota pārbaudījuma kārtošana/ studiju kursa/mācību priekšmeta ieskaite, studiju kursa/mācību priekšmeta eksāmens, kārtējā ieskaite, kārtējais eksāmens, referāts</t>
  </si>
  <si>
    <t>Atkārtota pārbaudījuma kārtošana/ kvalifikācijas darba recenzēšana</t>
  </si>
  <si>
    <t>Atkārtota pārbaudījuma kārtošana/ kvalifikācijas darba aizstāvēšana</t>
  </si>
  <si>
    <t>Atkārtota pārbaudījuma kārtošana/ kvalifikācijas eksāmens</t>
  </si>
  <si>
    <t>Atkārtota studiju kursa apguve</t>
  </si>
  <si>
    <t>Akadēmiskās izziņas izsniegšana</t>
  </si>
  <si>
    <t>Profesionālās pilnveides izglītības pakalpojumu sniegšana fiziskām un juridiskām personām/ profesionālās pilnveides izglītības programmas īstenošana kinologam ar dienesta suni (piecu kinologu grupā)</t>
  </si>
  <si>
    <t>Vērtējums par iepriekšējā izglītībā vai profesionālajā pieredzē sasniegtu studiju rezultātu atzīšanu/ iesniegto dokumentu izvērtēšana un lēmuma sagatavošana</t>
  </si>
  <si>
    <t>Vērtējums par iepriekšējā izglītībā vai profesionālajā pieredzē sasniegtu studiju rezultātu atzīšanu/ pārbaudījumi (ieskaite, eksāmens)</t>
  </si>
  <si>
    <t>Mērvienība</t>
  </si>
  <si>
    <t>abonents</t>
  </si>
  <si>
    <t>kredītpunkts</t>
  </si>
  <si>
    <t>akadēmiskā stunda</t>
  </si>
  <si>
    <t>lappuse</t>
  </si>
  <si>
    <t>Palielinājums sakarā ar izmaksu prezicēšanu un nodokļu izmaiņām 2018.gadā</t>
  </si>
  <si>
    <t>Pakalpojums nav pieprasīts</t>
  </si>
  <si>
    <t>Palielinājums sakarā ar izmaksu prezicēšanu un komunālo pakalpojumu sadārdzināšanos un nodokļu izmaiņām 2018.gadā</t>
  </si>
  <si>
    <t>Precizētas izmaksas pakalpojuma veidam</t>
  </si>
  <si>
    <t>Spēkā esošais cenrādis</t>
  </si>
  <si>
    <t>Palielinājums sakarā ar izmaksu prezicēšanu nodokļu izmaiņām 2018.gadā</t>
  </si>
  <si>
    <t>(EUR)</t>
  </si>
  <si>
    <t>Prognozētie ieņēmumi (EUR)</t>
  </si>
  <si>
    <t xml:space="preserve">Profesionālās un taktiskās apmācības centra objektu  izmantošana (Zavoloko iela 8, Rēzekne) </t>
  </si>
  <si>
    <t>abonements bērniem (no 14 līdz 18 gadiem)</t>
  </si>
  <si>
    <t>abonements bērniem (no 7 līdz 13 gadiem (ieskaitot))</t>
  </si>
  <si>
    <t>šautuves četras ugunslīnijas</t>
  </si>
  <si>
    <t>4.</t>
  </si>
  <si>
    <t>Profesionālās un taktiskās apmācības centra šautuves izmantošana ("Janapole", Čornajas pagasts, Rēzeknes novads)</t>
  </si>
  <si>
    <t>Atkārtota pārbaudījumu kārtošana</t>
  </si>
  <si>
    <t>5.1.</t>
  </si>
  <si>
    <t>5.2.</t>
  </si>
  <si>
    <t>5.3.</t>
  </si>
  <si>
    <t>5.4.</t>
  </si>
  <si>
    <t>6.</t>
  </si>
  <si>
    <t>7.</t>
  </si>
  <si>
    <t>8.</t>
  </si>
  <si>
    <t>Kvalifikācijas apliecības ar sekmju izrakstu dublikāta izsniegšana</t>
  </si>
  <si>
    <t>9.</t>
  </si>
  <si>
    <t>10.</t>
  </si>
  <si>
    <t>11.</t>
  </si>
  <si>
    <t>11.1.</t>
  </si>
  <si>
    <t>11.2.</t>
  </si>
  <si>
    <t>5.</t>
  </si>
  <si>
    <t>maksa par dienesta viesnīcas vienas gultasvietas izmantošanu Valsts robežsardzes koledžas pirmā līmeņa profesionālās augstākās izglītības programmas "Robežapsardze" kadetam</t>
  </si>
  <si>
    <t>maksa par dienesta viesnīcas vienas gultasvietas izmantošanu</t>
  </si>
  <si>
    <t xml:space="preserve"> trenažieru zāles izmantošana vienai personai</t>
  </si>
  <si>
    <t>Plānotais skaits gadā</t>
  </si>
  <si>
    <t>šautuves viena ugunslīnija skrejošam mērķim (vienai personai)</t>
  </si>
  <si>
    <t>šautuves viena ugunslīnija stacionāram mērķim (vienai personai)</t>
  </si>
  <si>
    <t>šautuves viena ugunslīnija pagriežamam mērķim (vienai personai)</t>
  </si>
  <si>
    <t>šautuves viena ugunslīnija paceļamam mērķim (vienai personai)</t>
  </si>
  <si>
    <r>
      <t>Plānotie ieņēmumi kopā ar PVN (</t>
    </r>
    <r>
      <rPr>
        <i/>
        <sz val="8"/>
        <color rgb="FF000000"/>
        <rFont val="Times New Roman"/>
        <family val="1"/>
        <charset val="186"/>
      </rPr>
      <t>euro</t>
    </r>
    <r>
      <rPr>
        <sz val="8"/>
        <color rgb="FF000000"/>
        <rFont val="Times New Roman"/>
        <family val="1"/>
        <charset val="186"/>
      </rPr>
      <t>)</t>
    </r>
  </si>
  <si>
    <t>Profesionālās pilnveides izglītības pakalpojumu sniegšana fiziskām un juridiskām personām/ profesionālās pilnveides izglītības programmas īstenošana piecu kinologu grupai ar dienesta suņiem</t>
  </si>
  <si>
    <t>4. pielikums</t>
  </si>
  <si>
    <t xml:space="preserve">Ministru kabineta noteikumu projekta “Valsts robežsardzes koledžas maksas </t>
  </si>
  <si>
    <t xml:space="preserve">pakalpojumu cenrādis” sākotnējās ietekmes novērtējuma ziņojumam (anotācijai)
</t>
  </si>
  <si>
    <t>Maksas pakalpojumu izcenojuma aprēķina kopsavilkums</t>
  </si>
  <si>
    <t>3. pielikums</t>
  </si>
  <si>
    <t>1. pielikums</t>
  </si>
  <si>
    <t>Iekšlietu ministrs</t>
  </si>
  <si>
    <t xml:space="preserve">    </t>
  </si>
  <si>
    <t xml:space="preserve">             </t>
  </si>
  <si>
    <t xml:space="preserve">                 </t>
  </si>
  <si>
    <t>Jauns pakalpojuma veids</t>
  </si>
  <si>
    <r>
      <t xml:space="preserve">šautuves </t>
    </r>
    <r>
      <rPr>
        <sz val="12"/>
        <color rgb="FF000000"/>
        <rFont val="Times New Roman"/>
        <family val="1"/>
        <charset val="186"/>
      </rPr>
      <t xml:space="preserve">viena ugunslīnija </t>
    </r>
    <r>
      <rPr>
        <sz val="12"/>
        <color theme="1"/>
        <rFont val="Times New Roman"/>
        <family val="1"/>
        <charset val="186"/>
      </rPr>
      <t xml:space="preserve">skrejošam mērķim </t>
    </r>
    <r>
      <rPr>
        <sz val="12"/>
        <color rgb="FF000000"/>
        <rFont val="Times New Roman"/>
        <family val="1"/>
        <charset val="186"/>
      </rPr>
      <t>(vienai personai)</t>
    </r>
  </si>
  <si>
    <r>
      <t xml:space="preserve">šautuves </t>
    </r>
    <r>
      <rPr>
        <sz val="12"/>
        <color rgb="FF000000"/>
        <rFont val="Times New Roman"/>
        <family val="1"/>
        <charset val="186"/>
      </rPr>
      <t xml:space="preserve">viena ugunslīnija </t>
    </r>
    <r>
      <rPr>
        <sz val="12"/>
        <color theme="1"/>
        <rFont val="Times New Roman"/>
        <family val="1"/>
        <charset val="186"/>
      </rPr>
      <t xml:space="preserve">stacionāram mērķim </t>
    </r>
    <r>
      <rPr>
        <sz val="12"/>
        <color rgb="FF000000"/>
        <rFont val="Times New Roman"/>
        <family val="1"/>
        <charset val="186"/>
      </rPr>
      <t>(vienai personai)</t>
    </r>
  </si>
  <si>
    <r>
      <t xml:space="preserve">šautuves </t>
    </r>
    <r>
      <rPr>
        <sz val="12"/>
        <color rgb="FF000000"/>
        <rFont val="Times New Roman"/>
        <family val="1"/>
        <charset val="186"/>
      </rPr>
      <t xml:space="preserve">viena ugunslīnija </t>
    </r>
    <r>
      <rPr>
        <sz val="12"/>
        <color theme="1"/>
        <rFont val="Times New Roman"/>
        <family val="1"/>
        <charset val="186"/>
      </rPr>
      <t xml:space="preserve">pagriežamam mērķim </t>
    </r>
    <r>
      <rPr>
        <sz val="12"/>
        <color rgb="FF000000"/>
        <rFont val="Times New Roman"/>
        <family val="1"/>
        <charset val="186"/>
      </rPr>
      <t>(vienai personai)</t>
    </r>
  </si>
  <si>
    <r>
      <t xml:space="preserve">šautuves </t>
    </r>
    <r>
      <rPr>
        <sz val="12"/>
        <color rgb="FF000000"/>
        <rFont val="Times New Roman"/>
        <family val="1"/>
        <charset val="186"/>
      </rPr>
      <t xml:space="preserve">viena ugunslīnija </t>
    </r>
    <r>
      <rPr>
        <sz val="12"/>
        <color theme="1"/>
        <rFont val="Times New Roman"/>
        <family val="1"/>
        <charset val="186"/>
      </rPr>
      <t xml:space="preserve">paceļamam mērķim </t>
    </r>
    <r>
      <rPr>
        <sz val="12"/>
        <color rgb="FF000000"/>
        <rFont val="Times New Roman"/>
        <family val="1"/>
        <charset val="186"/>
      </rPr>
      <t>(vienai personai)</t>
    </r>
  </si>
  <si>
    <r>
      <t>Profesionālās pilnveides izglītības programmas īstenošana</t>
    </r>
    <r>
      <rPr>
        <i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kinologam ar dienesta suni (piecu kinologu grupā)</t>
    </r>
  </si>
  <si>
    <t>Izglītības apliecinošā dokumenta (diploma ar sekmju izrakstu) dublikāta izsniegšana</t>
  </si>
  <si>
    <r>
      <t>Atalgojums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</si>
  <si>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Darba devēja valsts sociālās apdrošināšanas obligātās iemaksas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</si>
  <si>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Preces un pakalpojumi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</si>
  <si>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Pamatkapitāla veidošana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</si>
  <si>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Vienas vienības cena bez 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</si>
  <si>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</si>
  <si>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Vienas vienības cena ar 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</si>
  <si>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Profesionālās pilnveides izglītības programmas īstenošana</t>
    </r>
    <r>
      <rPr>
        <i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kinologam ar dienesta suni (piecu kinologu grupā)</t>
    </r>
  </si>
  <si>
    <t>mācību kursa/mācību priekšmeta ieskaite, mācību kursa/mācību priekšmeta eksāmens, kārtējā ieskaite, kārtējais eksāmens, referāts</t>
  </si>
  <si>
    <t>Vērtējums par ārpus formālās izglītības apgūto vai profesionālajā pieredzē iegūto kompetenču un iepriekšējā izglītībā sasniegtu studiju rezultātu atzīšanu</t>
  </si>
  <si>
    <t xml:space="preserve">    S. Ģirģens</t>
  </si>
  <si>
    <t>S. Ģirģens</t>
  </si>
  <si>
    <t xml:space="preserve">                 S. Ģirģens</t>
  </si>
  <si>
    <t xml:space="preserve">Vīza: 
valsts sekretārs        
</t>
  </si>
  <si>
    <t>D.Trofimovs</t>
  </si>
  <si>
    <t xml:space="preserve">    D.Trofimovs</t>
  </si>
  <si>
    <t xml:space="preserve">Vīza: 
valsts sekretārs   </t>
  </si>
  <si>
    <t xml:space="preserve">Vīza: 
valsts sekretārs  </t>
  </si>
  <si>
    <t xml:space="preserve">  D.Trofimovs</t>
  </si>
  <si>
    <t>Plasa 64603678</t>
  </si>
  <si>
    <t>Iveta.Plasa@rs.gov.lv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</si>
</sst>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2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0"/>
      <name val="Times New Roman"/>
      <family val="1"/>
    </font>
    <font>
      <sz val="9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3" fillId="0" borderId="0" xfId="0" applyFont="1"/>
    <xf numFmtId="2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2" borderId="0" xfId="0" applyFont="1" applyFill="1"/>
    <xf numFmtId="0" fontId="14" fillId="0" borderId="0" xfId="0" applyFont="1"/>
    <xf numFmtId="0" fontId="14" fillId="0" borderId="7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/>
    <xf numFmtId="2" fontId="5" fillId="2" borderId="2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19" fillId="0" borderId="2" xfId="0" applyFont="1" applyBorder="1"/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21" fillId="0" borderId="2" xfId="0" applyFont="1" applyBorder="1"/>
    <xf numFmtId="1" fontId="5" fillId="0" borderId="2" xfId="0" applyNumberFormat="1" applyFont="1" applyBorder="1"/>
    <xf numFmtId="0" fontId="14" fillId="0" borderId="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2" fontId="14" fillId="0" borderId="2" xfId="0" applyNumberFormat="1" applyFont="1" applyBorder="1"/>
    <xf numFmtId="2" fontId="14" fillId="0" borderId="5" xfId="0" applyNumberFormat="1" applyFont="1" applyBorder="1"/>
    <xf numFmtId="2" fontId="14" fillId="2" borderId="5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wrapText="1"/>
    </xf>
    <xf numFmtId="3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Border="1"/>
    <xf numFmtId="0" fontId="11" fillId="0" borderId="2" xfId="0" applyFont="1" applyBorder="1"/>
    <xf numFmtId="0" fontId="0" fillId="0" borderId="2" xfId="0" applyBorder="1"/>
    <xf numFmtId="3" fontId="4" fillId="0" borderId="2" xfId="0" applyNumberFormat="1" applyFont="1" applyBorder="1"/>
    <xf numFmtId="0" fontId="4" fillId="0" borderId="2" xfId="0" applyFont="1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8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1" fontId="5" fillId="0" borderId="2" xfId="0" applyNumberFormat="1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164" fontId="10" fillId="0" borderId="2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view="pageLayout" topLeftCell="A64" zoomScale="80" zoomScaleNormal="80" zoomScalePageLayoutView="80" workbookViewId="0">
      <selection activeCell="B85" sqref="B85"/>
    </sheetView>
  </sheetViews>
  <sheetFormatPr defaultRowHeight="15" x14ac:dyDescent="0.25"/>
  <cols>
    <col min="1" max="1" width="9.140625" style="8"/>
    <col min="2" max="2" width="50.85546875" customWidth="1"/>
    <col min="3" max="3" width="11" customWidth="1"/>
    <col min="4" max="6" width="9.140625" style="6"/>
    <col min="8" max="8" width="15.28515625" customWidth="1"/>
    <col min="13" max="13" width="12" customWidth="1"/>
    <col min="15" max="15" width="10.5703125" customWidth="1"/>
    <col min="16" max="16" width="14.85546875" customWidth="1"/>
  </cols>
  <sheetData>
    <row r="1" spans="1:16" ht="15.75" x14ac:dyDescent="0.25">
      <c r="I1" s="113" t="s">
        <v>165</v>
      </c>
      <c r="J1" s="113"/>
      <c r="K1" s="113"/>
      <c r="L1" s="113"/>
      <c r="M1" s="113"/>
      <c r="N1" s="113"/>
      <c r="O1" s="113"/>
    </row>
    <row r="2" spans="1:16" ht="15.75" x14ac:dyDescent="0.25">
      <c r="I2" s="113" t="s">
        <v>161</v>
      </c>
      <c r="J2" s="113"/>
      <c r="K2" s="113"/>
      <c r="L2" s="113"/>
      <c r="M2" s="113"/>
      <c r="N2" s="113"/>
      <c r="O2" s="113"/>
    </row>
    <row r="3" spans="1:16" ht="15.75" x14ac:dyDescent="0.25">
      <c r="I3" s="114" t="s">
        <v>162</v>
      </c>
      <c r="J3" s="114"/>
      <c r="K3" s="114"/>
      <c r="L3" s="114"/>
      <c r="M3" s="114"/>
      <c r="N3" s="114"/>
      <c r="O3" s="114"/>
    </row>
    <row r="4" spans="1:16" ht="15.75" x14ac:dyDescent="0.25">
      <c r="A4" s="10"/>
      <c r="M4" s="1"/>
    </row>
    <row r="5" spans="1:16" ht="18.75" x14ac:dyDescent="0.25">
      <c r="A5" s="119" t="s">
        <v>65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6" ht="15.75" x14ac:dyDescent="0.25">
      <c r="A6" s="10"/>
    </row>
    <row r="7" spans="1:16" ht="15.75" x14ac:dyDescent="0.25">
      <c r="A7" s="10"/>
    </row>
    <row r="8" spans="1:16" x14ac:dyDescent="0.25">
      <c r="A8" s="115" t="s">
        <v>66</v>
      </c>
      <c r="B8" s="115" t="s">
        <v>67</v>
      </c>
      <c r="C8" s="115" t="s">
        <v>116</v>
      </c>
      <c r="D8" s="115" t="s">
        <v>125</v>
      </c>
      <c r="E8" s="115"/>
      <c r="F8" s="115"/>
      <c r="G8" s="115"/>
      <c r="H8" s="115"/>
      <c r="I8" s="115" t="s">
        <v>68</v>
      </c>
      <c r="J8" s="115"/>
      <c r="K8" s="115"/>
      <c r="L8" s="115"/>
      <c r="M8" s="115"/>
      <c r="N8" s="115" t="s">
        <v>69</v>
      </c>
      <c r="O8" s="115"/>
      <c r="P8" s="115" t="s">
        <v>70</v>
      </c>
    </row>
    <row r="9" spans="1:16" ht="33.75" x14ac:dyDescent="0.25">
      <c r="A9" s="115"/>
      <c r="B9" s="115"/>
      <c r="C9" s="115"/>
      <c r="D9" s="115" t="s">
        <v>71</v>
      </c>
      <c r="E9" s="115" t="s">
        <v>72</v>
      </c>
      <c r="F9" s="115" t="s">
        <v>73</v>
      </c>
      <c r="G9" s="115" t="s">
        <v>153</v>
      </c>
      <c r="H9" s="115" t="s">
        <v>158</v>
      </c>
      <c r="I9" s="115" t="s">
        <v>71</v>
      </c>
      <c r="J9" s="115" t="s">
        <v>72</v>
      </c>
      <c r="K9" s="115" t="s">
        <v>73</v>
      </c>
      <c r="L9" s="115" t="s">
        <v>153</v>
      </c>
      <c r="M9" s="115" t="s">
        <v>158</v>
      </c>
      <c r="N9" s="74" t="s">
        <v>75</v>
      </c>
      <c r="O9" s="74" t="s">
        <v>74</v>
      </c>
      <c r="P9" s="115"/>
    </row>
    <row r="10" spans="1:16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74" t="s">
        <v>76</v>
      </c>
      <c r="O10" s="74" t="s">
        <v>77</v>
      </c>
      <c r="P10" s="115"/>
    </row>
    <row r="11" spans="1:16" x14ac:dyDescent="0.2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13</v>
      </c>
      <c r="N11" s="74">
        <v>14</v>
      </c>
      <c r="O11" s="74">
        <v>15</v>
      </c>
      <c r="P11" s="74">
        <v>16</v>
      </c>
    </row>
    <row r="12" spans="1:16" ht="63" customHeight="1" x14ac:dyDescent="0.25">
      <c r="A12" s="74">
        <v>1</v>
      </c>
      <c r="B12" s="75" t="s">
        <v>79</v>
      </c>
      <c r="C12" s="74" t="s">
        <v>46</v>
      </c>
      <c r="D12" s="76">
        <v>35.770000000000003</v>
      </c>
      <c r="E12" s="76">
        <v>0</v>
      </c>
      <c r="F12" s="76">
        <v>35.770000000000003</v>
      </c>
      <c r="G12" s="74">
        <v>175</v>
      </c>
      <c r="H12" s="91">
        <f>F12*G12</f>
        <v>6259.7500000000009</v>
      </c>
      <c r="I12" s="77">
        <v>45.08</v>
      </c>
      <c r="J12" s="77">
        <v>0</v>
      </c>
      <c r="K12" s="77">
        <f>I12+J12</f>
        <v>45.08</v>
      </c>
      <c r="L12" s="74">
        <v>148</v>
      </c>
      <c r="M12" s="91">
        <f>L12*K12</f>
        <v>6671.84</v>
      </c>
      <c r="N12" s="77">
        <f>K12-F12</f>
        <v>9.3099999999999952</v>
      </c>
      <c r="O12" s="91">
        <f>M12-H12</f>
        <v>412.08999999999924</v>
      </c>
      <c r="P12" s="117" t="s">
        <v>121</v>
      </c>
    </row>
    <row r="13" spans="1:16" ht="33" customHeight="1" x14ac:dyDescent="0.25">
      <c r="A13" s="74">
        <v>2</v>
      </c>
      <c r="B13" s="75" t="s">
        <v>80</v>
      </c>
      <c r="C13" s="74" t="s">
        <v>78</v>
      </c>
      <c r="D13" s="76">
        <v>2.23</v>
      </c>
      <c r="E13" s="76">
        <v>0.27</v>
      </c>
      <c r="F13" s="76">
        <f>D13+E13</f>
        <v>2.5</v>
      </c>
      <c r="G13" s="74">
        <v>8532</v>
      </c>
      <c r="H13" s="91">
        <f t="shared" ref="H13:H54" si="0">F13*G13</f>
        <v>21330</v>
      </c>
      <c r="I13" s="77">
        <v>3.64</v>
      </c>
      <c r="J13" s="77">
        <v>0.44</v>
      </c>
      <c r="K13" s="77">
        <f t="shared" ref="K13:K54" si="1">I13+J13</f>
        <v>4.08</v>
      </c>
      <c r="L13" s="74">
        <v>3500</v>
      </c>
      <c r="M13" s="91">
        <f t="shared" ref="M13:M54" si="2">L13*K13</f>
        <v>14280</v>
      </c>
      <c r="N13" s="77">
        <f t="shared" ref="N13:N54" si="3">K13-F13</f>
        <v>1.58</v>
      </c>
      <c r="O13" s="91">
        <f t="shared" ref="O13:O54" si="4">M13-H13</f>
        <v>-7050</v>
      </c>
      <c r="P13" s="117"/>
    </row>
    <row r="14" spans="1:16" ht="27" customHeight="1" x14ac:dyDescent="0.25">
      <c r="A14" s="74">
        <v>3</v>
      </c>
      <c r="B14" s="75" t="s">
        <v>81</v>
      </c>
      <c r="C14" s="74" t="s">
        <v>120</v>
      </c>
      <c r="D14" s="76">
        <v>2.5000000000000001E-2</v>
      </c>
      <c r="E14" s="76">
        <v>5.0000000000000001E-3</v>
      </c>
      <c r="F14" s="76">
        <f t="shared" ref="F14:F54" si="5">D14+E14</f>
        <v>3.0000000000000002E-2</v>
      </c>
      <c r="G14" s="74">
        <v>1142</v>
      </c>
      <c r="H14" s="91">
        <f t="shared" si="0"/>
        <v>34.260000000000005</v>
      </c>
      <c r="I14" s="77">
        <v>7.0000000000000007E-2</v>
      </c>
      <c r="J14" s="77">
        <v>0.02</v>
      </c>
      <c r="K14" s="77">
        <f t="shared" si="1"/>
        <v>9.0000000000000011E-2</v>
      </c>
      <c r="L14" s="74">
        <v>1400</v>
      </c>
      <c r="M14" s="91">
        <f t="shared" si="2"/>
        <v>126.00000000000001</v>
      </c>
      <c r="N14" s="77">
        <f t="shared" si="3"/>
        <v>6.0000000000000012E-2</v>
      </c>
      <c r="O14" s="91">
        <f t="shared" si="4"/>
        <v>91.740000000000009</v>
      </c>
      <c r="P14" s="117"/>
    </row>
    <row r="15" spans="1:16" ht="30.2" customHeight="1" x14ac:dyDescent="0.25">
      <c r="A15" s="74">
        <v>4</v>
      </c>
      <c r="B15" s="75" t="s">
        <v>82</v>
      </c>
      <c r="C15" s="74" t="s">
        <v>120</v>
      </c>
      <c r="D15" s="76">
        <v>0.05</v>
      </c>
      <c r="E15" s="76">
        <v>0.01</v>
      </c>
      <c r="F15" s="76">
        <f t="shared" si="5"/>
        <v>6.0000000000000005E-2</v>
      </c>
      <c r="G15" s="74">
        <v>130</v>
      </c>
      <c r="H15" s="91">
        <f t="shared" si="0"/>
        <v>7.8000000000000007</v>
      </c>
      <c r="I15" s="77">
        <v>0</v>
      </c>
      <c r="J15" s="77">
        <v>0</v>
      </c>
      <c r="K15" s="77">
        <f t="shared" si="1"/>
        <v>0</v>
      </c>
      <c r="L15" s="74">
        <v>0</v>
      </c>
      <c r="M15" s="91">
        <f t="shared" si="2"/>
        <v>0</v>
      </c>
      <c r="N15" s="77">
        <f t="shared" si="3"/>
        <v>-6.0000000000000005E-2</v>
      </c>
      <c r="O15" s="91">
        <f t="shared" si="4"/>
        <v>-7.8000000000000007</v>
      </c>
      <c r="P15" s="78" t="s">
        <v>122</v>
      </c>
    </row>
    <row r="16" spans="1:16" ht="62.45" customHeight="1" x14ac:dyDescent="0.25">
      <c r="A16" s="74">
        <v>5</v>
      </c>
      <c r="B16" s="75" t="s">
        <v>83</v>
      </c>
      <c r="C16" s="74" t="s">
        <v>49</v>
      </c>
      <c r="D16" s="76">
        <v>28.14</v>
      </c>
      <c r="E16" s="76">
        <v>5.91</v>
      </c>
      <c r="F16" s="76">
        <f t="shared" si="5"/>
        <v>34.049999999999997</v>
      </c>
      <c r="G16" s="74">
        <v>277</v>
      </c>
      <c r="H16" s="91">
        <f t="shared" si="0"/>
        <v>9431.8499999999985</v>
      </c>
      <c r="I16" s="77">
        <v>38.89</v>
      </c>
      <c r="J16" s="77">
        <v>8.17</v>
      </c>
      <c r="K16" s="77">
        <f t="shared" si="1"/>
        <v>47.06</v>
      </c>
      <c r="L16" s="74">
        <v>226</v>
      </c>
      <c r="M16" s="91">
        <f t="shared" si="2"/>
        <v>10635.560000000001</v>
      </c>
      <c r="N16" s="77">
        <f t="shared" si="3"/>
        <v>13.010000000000005</v>
      </c>
      <c r="O16" s="91">
        <f t="shared" si="4"/>
        <v>1203.7100000000028</v>
      </c>
      <c r="P16" s="117" t="s">
        <v>123</v>
      </c>
    </row>
    <row r="17" spans="1:18" ht="60" customHeight="1" x14ac:dyDescent="0.25">
      <c r="A17" s="74">
        <v>6</v>
      </c>
      <c r="B17" s="75" t="s">
        <v>84</v>
      </c>
      <c r="C17" s="74" t="s">
        <v>50</v>
      </c>
      <c r="D17" s="76">
        <v>14.07</v>
      </c>
      <c r="E17" s="76">
        <v>2.96</v>
      </c>
      <c r="F17" s="76">
        <f t="shared" si="5"/>
        <v>17.03</v>
      </c>
      <c r="G17" s="74">
        <v>2705</v>
      </c>
      <c r="H17" s="91">
        <f t="shared" si="0"/>
        <v>46066.15</v>
      </c>
      <c r="I17" s="77">
        <v>19.45</v>
      </c>
      <c r="J17" s="77">
        <v>4.08</v>
      </c>
      <c r="K17" s="77">
        <f t="shared" si="1"/>
        <v>23.53</v>
      </c>
      <c r="L17" s="74">
        <v>2182</v>
      </c>
      <c r="M17" s="91">
        <f t="shared" si="2"/>
        <v>51342.46</v>
      </c>
      <c r="N17" s="77">
        <f t="shared" si="3"/>
        <v>6.5</v>
      </c>
      <c r="O17" s="91">
        <f t="shared" si="4"/>
        <v>5276.3099999999977</v>
      </c>
      <c r="P17" s="117"/>
    </row>
    <row r="18" spans="1:18" ht="47.25" customHeight="1" x14ac:dyDescent="0.25">
      <c r="A18" s="74">
        <v>7</v>
      </c>
      <c r="B18" s="75" t="s">
        <v>85</v>
      </c>
      <c r="C18" s="74" t="s">
        <v>50</v>
      </c>
      <c r="D18" s="76">
        <v>7.04</v>
      </c>
      <c r="E18" s="76">
        <v>1.48</v>
      </c>
      <c r="F18" s="76">
        <f t="shared" si="5"/>
        <v>8.52</v>
      </c>
      <c r="G18" s="74">
        <v>395</v>
      </c>
      <c r="H18" s="91">
        <f t="shared" si="0"/>
        <v>3365.3999999999996</v>
      </c>
      <c r="I18" s="77">
        <v>9.7200000000000006</v>
      </c>
      <c r="J18" s="77">
        <v>2.04</v>
      </c>
      <c r="K18" s="77">
        <f t="shared" si="1"/>
        <v>11.760000000000002</v>
      </c>
      <c r="L18" s="74">
        <v>126</v>
      </c>
      <c r="M18" s="91">
        <f t="shared" si="2"/>
        <v>1481.7600000000002</v>
      </c>
      <c r="N18" s="77">
        <f t="shared" si="3"/>
        <v>3.240000000000002</v>
      </c>
      <c r="O18" s="91">
        <f t="shared" si="4"/>
        <v>-1883.6399999999994</v>
      </c>
      <c r="P18" s="117"/>
    </row>
    <row r="19" spans="1:18" ht="50.25" customHeight="1" x14ac:dyDescent="0.25">
      <c r="A19" s="74">
        <v>8</v>
      </c>
      <c r="B19" s="75" t="s">
        <v>86</v>
      </c>
      <c r="C19" s="74" t="s">
        <v>50</v>
      </c>
      <c r="D19" s="76">
        <v>9.84</v>
      </c>
      <c r="E19" s="76">
        <v>2.0699999999999998</v>
      </c>
      <c r="F19" s="76">
        <f t="shared" si="5"/>
        <v>11.91</v>
      </c>
      <c r="G19" s="74">
        <v>175</v>
      </c>
      <c r="H19" s="91">
        <f t="shared" si="0"/>
        <v>2084.25</v>
      </c>
      <c r="I19" s="77">
        <v>13.61</v>
      </c>
      <c r="J19" s="77">
        <v>2.86</v>
      </c>
      <c r="K19" s="77">
        <f t="shared" si="1"/>
        <v>16.47</v>
      </c>
      <c r="L19" s="74">
        <v>102</v>
      </c>
      <c r="M19" s="91">
        <f t="shared" si="2"/>
        <v>1679.9399999999998</v>
      </c>
      <c r="N19" s="77">
        <f t="shared" si="3"/>
        <v>4.5599999999999987</v>
      </c>
      <c r="O19" s="91">
        <f t="shared" si="4"/>
        <v>-404.31000000000017</v>
      </c>
      <c r="P19" s="117"/>
    </row>
    <row r="20" spans="1:18" ht="41.25" customHeight="1" x14ac:dyDescent="0.25">
      <c r="A20" s="74">
        <v>9</v>
      </c>
      <c r="B20" s="75" t="s">
        <v>87</v>
      </c>
      <c r="C20" s="74" t="s">
        <v>49</v>
      </c>
      <c r="D20" s="76">
        <v>24.45</v>
      </c>
      <c r="E20" s="76">
        <v>5.13</v>
      </c>
      <c r="F20" s="76">
        <f t="shared" si="5"/>
        <v>29.58</v>
      </c>
      <c r="G20" s="74">
        <v>12</v>
      </c>
      <c r="H20" s="91">
        <f t="shared" si="0"/>
        <v>354.96</v>
      </c>
      <c r="I20" s="77">
        <v>0</v>
      </c>
      <c r="J20" s="77">
        <v>0</v>
      </c>
      <c r="K20" s="77">
        <f t="shared" si="1"/>
        <v>0</v>
      </c>
      <c r="L20" s="74">
        <v>0</v>
      </c>
      <c r="M20" s="91">
        <f t="shared" si="2"/>
        <v>0</v>
      </c>
      <c r="N20" s="77">
        <f t="shared" si="3"/>
        <v>-29.58</v>
      </c>
      <c r="O20" s="91">
        <f t="shared" si="4"/>
        <v>-354.96</v>
      </c>
      <c r="P20" s="78" t="s">
        <v>122</v>
      </c>
    </row>
    <row r="21" spans="1:18" ht="50.25" customHeight="1" x14ac:dyDescent="0.25">
      <c r="A21" s="74">
        <v>10</v>
      </c>
      <c r="B21" s="75" t="s">
        <v>88</v>
      </c>
      <c r="C21" s="74" t="s">
        <v>50</v>
      </c>
      <c r="D21" s="76">
        <v>16.29</v>
      </c>
      <c r="E21" s="76">
        <v>3.42</v>
      </c>
      <c r="F21" s="76">
        <f t="shared" si="5"/>
        <v>19.71</v>
      </c>
      <c r="G21" s="74">
        <v>799</v>
      </c>
      <c r="H21" s="91">
        <f t="shared" si="0"/>
        <v>15748.29</v>
      </c>
      <c r="I21" s="77">
        <v>13.74</v>
      </c>
      <c r="J21" s="77">
        <v>2.89</v>
      </c>
      <c r="K21" s="77">
        <f t="shared" si="1"/>
        <v>16.63</v>
      </c>
      <c r="L21" s="74">
        <v>425</v>
      </c>
      <c r="M21" s="91">
        <f t="shared" si="2"/>
        <v>7067.75</v>
      </c>
      <c r="N21" s="77">
        <f t="shared" si="3"/>
        <v>-3.0800000000000018</v>
      </c>
      <c r="O21" s="91">
        <f t="shared" si="4"/>
        <v>-8680.5400000000009</v>
      </c>
      <c r="P21" s="78" t="s">
        <v>124</v>
      </c>
    </row>
    <row r="22" spans="1:18" ht="104.25" customHeight="1" x14ac:dyDescent="0.25">
      <c r="A22" s="74">
        <v>11</v>
      </c>
      <c r="B22" s="75" t="s">
        <v>89</v>
      </c>
      <c r="C22" s="74" t="s">
        <v>49</v>
      </c>
      <c r="D22" s="76">
        <v>13.57</v>
      </c>
      <c r="E22" s="76">
        <v>2.85</v>
      </c>
      <c r="F22" s="76">
        <f t="shared" si="5"/>
        <v>16.420000000000002</v>
      </c>
      <c r="G22" s="74">
        <v>114</v>
      </c>
      <c r="H22" s="91">
        <f t="shared" si="0"/>
        <v>1871.88</v>
      </c>
      <c r="I22" s="77">
        <v>20.79</v>
      </c>
      <c r="J22" s="77">
        <v>4.37</v>
      </c>
      <c r="K22" s="77">
        <f t="shared" si="1"/>
        <v>25.16</v>
      </c>
      <c r="L22" s="74">
        <v>115</v>
      </c>
      <c r="M22" s="91">
        <f t="shared" si="2"/>
        <v>2893.4</v>
      </c>
      <c r="N22" s="77">
        <f t="shared" si="3"/>
        <v>8.7399999999999984</v>
      </c>
      <c r="O22" s="91">
        <f t="shared" si="4"/>
        <v>1021.52</v>
      </c>
      <c r="P22" s="78" t="s">
        <v>123</v>
      </c>
      <c r="Q22" s="9"/>
    </row>
    <row r="23" spans="1:18" ht="51.75" customHeight="1" x14ac:dyDescent="0.25">
      <c r="A23" s="74">
        <v>12</v>
      </c>
      <c r="B23" s="75" t="s">
        <v>90</v>
      </c>
      <c r="C23" s="74" t="s">
        <v>49</v>
      </c>
      <c r="D23" s="76">
        <v>27.15</v>
      </c>
      <c r="E23" s="76">
        <v>5.7</v>
      </c>
      <c r="F23" s="76">
        <f t="shared" si="5"/>
        <v>32.85</v>
      </c>
      <c r="G23" s="74">
        <v>1</v>
      </c>
      <c r="H23" s="91">
        <f t="shared" si="0"/>
        <v>32.85</v>
      </c>
      <c r="I23" s="77">
        <v>25.03</v>
      </c>
      <c r="J23" s="77">
        <v>5.26</v>
      </c>
      <c r="K23" s="77">
        <f t="shared" si="1"/>
        <v>30.29</v>
      </c>
      <c r="L23" s="74">
        <v>1</v>
      </c>
      <c r="M23" s="91">
        <f t="shared" si="2"/>
        <v>30.29</v>
      </c>
      <c r="N23" s="77">
        <f t="shared" si="3"/>
        <v>-2.5600000000000023</v>
      </c>
      <c r="O23" s="91">
        <f t="shared" si="4"/>
        <v>-2.5600000000000023</v>
      </c>
      <c r="P23" s="78" t="s">
        <v>124</v>
      </c>
    </row>
    <row r="24" spans="1:18" ht="76.7" customHeight="1" x14ac:dyDescent="0.25">
      <c r="A24" s="74">
        <v>13</v>
      </c>
      <c r="B24" s="75" t="s">
        <v>91</v>
      </c>
      <c r="C24" s="74" t="s">
        <v>117</v>
      </c>
      <c r="D24" s="76">
        <v>33.93</v>
      </c>
      <c r="E24" s="76">
        <v>7.13</v>
      </c>
      <c r="F24" s="76">
        <f t="shared" si="5"/>
        <v>41.06</v>
      </c>
      <c r="G24" s="74">
        <v>1</v>
      </c>
      <c r="H24" s="91">
        <f t="shared" si="0"/>
        <v>41.06</v>
      </c>
      <c r="I24" s="77">
        <v>0</v>
      </c>
      <c r="J24" s="77">
        <v>0</v>
      </c>
      <c r="K24" s="77">
        <f t="shared" si="1"/>
        <v>0</v>
      </c>
      <c r="L24" s="74">
        <v>0</v>
      </c>
      <c r="M24" s="91">
        <f t="shared" si="2"/>
        <v>0</v>
      </c>
      <c r="N24" s="77">
        <f t="shared" si="3"/>
        <v>-41.06</v>
      </c>
      <c r="O24" s="91">
        <f t="shared" si="4"/>
        <v>-41.06</v>
      </c>
      <c r="P24" s="78" t="s">
        <v>122</v>
      </c>
    </row>
    <row r="25" spans="1:18" ht="101.25" customHeight="1" x14ac:dyDescent="0.25">
      <c r="A25" s="74">
        <v>14</v>
      </c>
      <c r="B25" s="75" t="s">
        <v>92</v>
      </c>
      <c r="C25" s="74" t="s">
        <v>51</v>
      </c>
      <c r="D25" s="76">
        <v>14.99</v>
      </c>
      <c r="E25" s="76">
        <v>3.15</v>
      </c>
      <c r="F25" s="76">
        <f t="shared" si="5"/>
        <v>18.14</v>
      </c>
      <c r="G25" s="74">
        <v>1</v>
      </c>
      <c r="H25" s="91">
        <f t="shared" si="0"/>
        <v>18.14</v>
      </c>
      <c r="I25" s="77">
        <v>21.54</v>
      </c>
      <c r="J25" s="77">
        <v>4.5199999999999996</v>
      </c>
      <c r="K25" s="77">
        <f t="shared" si="1"/>
        <v>26.06</v>
      </c>
      <c r="L25" s="74">
        <v>1</v>
      </c>
      <c r="M25" s="91">
        <f t="shared" si="2"/>
        <v>26.06</v>
      </c>
      <c r="N25" s="77">
        <f t="shared" si="3"/>
        <v>7.9199999999999982</v>
      </c>
      <c r="O25" s="91">
        <f t="shared" si="4"/>
        <v>7.9199999999999982</v>
      </c>
      <c r="P25" s="117" t="s">
        <v>123</v>
      </c>
    </row>
    <row r="26" spans="1:18" ht="103.7" customHeight="1" x14ac:dyDescent="0.25">
      <c r="A26" s="74">
        <v>15</v>
      </c>
      <c r="B26" s="75" t="s">
        <v>93</v>
      </c>
      <c r="C26" s="74" t="s">
        <v>51</v>
      </c>
      <c r="D26" s="76">
        <v>12.66</v>
      </c>
      <c r="E26" s="76">
        <v>2.66</v>
      </c>
      <c r="F26" s="76">
        <f t="shared" si="5"/>
        <v>15.32</v>
      </c>
      <c r="G26" s="74">
        <v>2</v>
      </c>
      <c r="H26" s="91">
        <f t="shared" si="0"/>
        <v>30.64</v>
      </c>
      <c r="I26" s="77">
        <v>19.43</v>
      </c>
      <c r="J26" s="77">
        <v>4.08</v>
      </c>
      <c r="K26" s="77">
        <f t="shared" si="1"/>
        <v>23.509999999999998</v>
      </c>
      <c r="L26" s="74">
        <v>1</v>
      </c>
      <c r="M26" s="91">
        <f t="shared" si="2"/>
        <v>23.509999999999998</v>
      </c>
      <c r="N26" s="77">
        <f t="shared" si="3"/>
        <v>8.1899999999999977</v>
      </c>
      <c r="O26" s="91">
        <f t="shared" si="4"/>
        <v>-7.1300000000000026</v>
      </c>
      <c r="P26" s="117"/>
      <c r="R26" s="118"/>
    </row>
    <row r="27" spans="1:18" ht="57.2" customHeight="1" x14ac:dyDescent="0.25">
      <c r="A27" s="74">
        <v>16</v>
      </c>
      <c r="B27" s="75" t="s">
        <v>94</v>
      </c>
      <c r="C27" s="74" t="s">
        <v>51</v>
      </c>
      <c r="D27" s="76">
        <v>12.34</v>
      </c>
      <c r="E27" s="76">
        <v>2.59</v>
      </c>
      <c r="F27" s="76">
        <f t="shared" si="5"/>
        <v>14.93</v>
      </c>
      <c r="G27" s="74">
        <v>17</v>
      </c>
      <c r="H27" s="91">
        <f t="shared" si="0"/>
        <v>253.81</v>
      </c>
      <c r="I27" s="77">
        <v>19.149999999999999</v>
      </c>
      <c r="J27" s="77">
        <v>4.0199999999999996</v>
      </c>
      <c r="K27" s="77">
        <f t="shared" si="1"/>
        <v>23.169999999999998</v>
      </c>
      <c r="L27" s="74">
        <v>1</v>
      </c>
      <c r="M27" s="91">
        <f t="shared" si="2"/>
        <v>23.169999999999998</v>
      </c>
      <c r="N27" s="77">
        <f t="shared" si="3"/>
        <v>8.2399999999999984</v>
      </c>
      <c r="O27" s="91">
        <f t="shared" si="4"/>
        <v>-230.64000000000001</v>
      </c>
      <c r="P27" s="117"/>
      <c r="R27" s="118"/>
    </row>
    <row r="28" spans="1:18" ht="66.75" customHeight="1" x14ac:dyDescent="0.25">
      <c r="A28" s="74">
        <v>17</v>
      </c>
      <c r="B28" s="75" t="s">
        <v>95</v>
      </c>
      <c r="C28" s="74" t="s">
        <v>51</v>
      </c>
      <c r="D28" s="76">
        <v>14.4</v>
      </c>
      <c r="E28" s="76">
        <v>3.03</v>
      </c>
      <c r="F28" s="76">
        <f t="shared" si="5"/>
        <v>17.43</v>
      </c>
      <c r="G28" s="74">
        <v>1</v>
      </c>
      <c r="H28" s="91">
        <f t="shared" si="0"/>
        <v>17.43</v>
      </c>
      <c r="I28" s="77">
        <v>20.350000000000001</v>
      </c>
      <c r="J28" s="77">
        <v>4.2699999999999996</v>
      </c>
      <c r="K28" s="77">
        <f t="shared" si="1"/>
        <v>24.62</v>
      </c>
      <c r="L28" s="74">
        <v>1</v>
      </c>
      <c r="M28" s="91">
        <f t="shared" si="2"/>
        <v>24.62</v>
      </c>
      <c r="N28" s="77">
        <f t="shared" si="3"/>
        <v>7.1900000000000013</v>
      </c>
      <c r="O28" s="91">
        <f t="shared" si="4"/>
        <v>7.1900000000000013</v>
      </c>
      <c r="P28" s="117"/>
      <c r="R28" s="118"/>
    </row>
    <row r="29" spans="1:18" ht="73.5" customHeight="1" x14ac:dyDescent="0.25">
      <c r="A29" s="74">
        <v>18</v>
      </c>
      <c r="B29" s="75" t="s">
        <v>96</v>
      </c>
      <c r="C29" s="74" t="s">
        <v>49</v>
      </c>
      <c r="D29" s="76">
        <v>27.8</v>
      </c>
      <c r="E29" s="76">
        <v>5.84</v>
      </c>
      <c r="F29" s="76">
        <f t="shared" si="5"/>
        <v>33.64</v>
      </c>
      <c r="G29" s="74">
        <v>1</v>
      </c>
      <c r="H29" s="91">
        <f t="shared" si="0"/>
        <v>33.64</v>
      </c>
      <c r="I29" s="77">
        <v>0</v>
      </c>
      <c r="J29" s="77">
        <v>0</v>
      </c>
      <c r="K29" s="77">
        <f t="shared" si="1"/>
        <v>0</v>
      </c>
      <c r="L29" s="74">
        <v>0</v>
      </c>
      <c r="M29" s="91">
        <f t="shared" si="2"/>
        <v>0</v>
      </c>
      <c r="N29" s="77">
        <f t="shared" si="3"/>
        <v>-33.64</v>
      </c>
      <c r="O29" s="91">
        <f t="shared" si="4"/>
        <v>-33.64</v>
      </c>
      <c r="P29" s="78" t="s">
        <v>122</v>
      </c>
      <c r="R29" s="8"/>
    </row>
    <row r="30" spans="1:18" ht="100.5" customHeight="1" x14ac:dyDescent="0.25">
      <c r="A30" s="74">
        <v>19</v>
      </c>
      <c r="B30" s="75" t="s">
        <v>97</v>
      </c>
      <c r="C30" s="74" t="s">
        <v>49</v>
      </c>
      <c r="D30" s="76">
        <v>13.21</v>
      </c>
      <c r="E30" s="76">
        <v>2.77</v>
      </c>
      <c r="F30" s="76">
        <f t="shared" si="5"/>
        <v>15.98</v>
      </c>
      <c r="G30" s="74">
        <v>2</v>
      </c>
      <c r="H30" s="91">
        <f t="shared" si="0"/>
        <v>31.96</v>
      </c>
      <c r="I30" s="77">
        <v>14.03</v>
      </c>
      <c r="J30" s="77">
        <v>2.95</v>
      </c>
      <c r="K30" s="77">
        <f t="shared" si="1"/>
        <v>16.98</v>
      </c>
      <c r="L30" s="74">
        <v>1</v>
      </c>
      <c r="M30" s="91">
        <f t="shared" si="2"/>
        <v>16.98</v>
      </c>
      <c r="N30" s="77">
        <f t="shared" si="3"/>
        <v>1</v>
      </c>
      <c r="O30" s="91">
        <f t="shared" si="4"/>
        <v>-14.98</v>
      </c>
      <c r="P30" s="78" t="s">
        <v>123</v>
      </c>
    </row>
    <row r="31" spans="1:18" ht="68.25" customHeight="1" x14ac:dyDescent="0.25">
      <c r="A31" s="74">
        <v>20</v>
      </c>
      <c r="B31" s="75" t="s">
        <v>98</v>
      </c>
      <c r="C31" s="74" t="s">
        <v>49</v>
      </c>
      <c r="D31" s="76">
        <v>6.67</v>
      </c>
      <c r="E31" s="76">
        <v>1.4</v>
      </c>
      <c r="F31" s="76">
        <f t="shared" si="5"/>
        <v>8.07</v>
      </c>
      <c r="G31" s="74">
        <v>1</v>
      </c>
      <c r="H31" s="91">
        <f t="shared" si="0"/>
        <v>8.07</v>
      </c>
      <c r="I31" s="77">
        <v>0</v>
      </c>
      <c r="J31" s="77">
        <v>0</v>
      </c>
      <c r="K31" s="77">
        <f t="shared" si="1"/>
        <v>0</v>
      </c>
      <c r="L31" s="74">
        <v>0</v>
      </c>
      <c r="M31" s="91">
        <f t="shared" si="2"/>
        <v>0</v>
      </c>
      <c r="N31" s="77">
        <f t="shared" si="3"/>
        <v>-8.07</v>
      </c>
      <c r="O31" s="91">
        <f t="shared" si="4"/>
        <v>-8.07</v>
      </c>
      <c r="P31" s="78" t="s">
        <v>122</v>
      </c>
      <c r="R31" s="118"/>
    </row>
    <row r="32" spans="1:18" ht="46.5" customHeight="1" x14ac:dyDescent="0.25">
      <c r="A32" s="74">
        <v>21</v>
      </c>
      <c r="B32" s="75" t="s">
        <v>99</v>
      </c>
      <c r="C32" s="74" t="s">
        <v>49</v>
      </c>
      <c r="D32" s="76">
        <v>4.09</v>
      </c>
      <c r="E32" s="76">
        <v>0.86</v>
      </c>
      <c r="F32" s="76">
        <f t="shared" si="5"/>
        <v>4.95</v>
      </c>
      <c r="G32" s="74">
        <v>23</v>
      </c>
      <c r="H32" s="91">
        <f t="shared" si="0"/>
        <v>113.85000000000001</v>
      </c>
      <c r="I32" s="77">
        <v>3.77</v>
      </c>
      <c r="J32" s="77">
        <v>0.79</v>
      </c>
      <c r="K32" s="77">
        <f t="shared" si="1"/>
        <v>4.5600000000000005</v>
      </c>
      <c r="L32" s="74">
        <v>25</v>
      </c>
      <c r="M32" s="91">
        <f t="shared" si="2"/>
        <v>114.00000000000001</v>
      </c>
      <c r="N32" s="77">
        <f t="shared" si="3"/>
        <v>-0.38999999999999968</v>
      </c>
      <c r="O32" s="91">
        <f t="shared" si="4"/>
        <v>0.15000000000000568</v>
      </c>
      <c r="P32" s="78" t="s">
        <v>124</v>
      </c>
      <c r="R32" s="118"/>
    </row>
    <row r="33" spans="1:18" ht="39.75" customHeight="1" x14ac:dyDescent="0.25">
      <c r="A33" s="74">
        <v>22</v>
      </c>
      <c r="B33" s="75" t="s">
        <v>99</v>
      </c>
      <c r="C33" s="74" t="s">
        <v>50</v>
      </c>
      <c r="D33" s="76">
        <v>20.49</v>
      </c>
      <c r="E33" s="76">
        <v>4.3</v>
      </c>
      <c r="F33" s="76">
        <f t="shared" si="5"/>
        <v>24.79</v>
      </c>
      <c r="G33" s="74">
        <v>5</v>
      </c>
      <c r="H33" s="91">
        <f t="shared" si="0"/>
        <v>123.94999999999999</v>
      </c>
      <c r="I33" s="77">
        <v>0</v>
      </c>
      <c r="J33" s="77">
        <v>0</v>
      </c>
      <c r="K33" s="77">
        <f t="shared" si="1"/>
        <v>0</v>
      </c>
      <c r="L33" s="74">
        <v>0</v>
      </c>
      <c r="M33" s="91">
        <f t="shared" si="2"/>
        <v>0</v>
      </c>
      <c r="N33" s="77">
        <f t="shared" si="3"/>
        <v>-24.79</v>
      </c>
      <c r="O33" s="91">
        <f t="shared" si="4"/>
        <v>-123.94999999999999</v>
      </c>
      <c r="P33" s="78" t="s">
        <v>122</v>
      </c>
      <c r="R33" s="118"/>
    </row>
    <row r="34" spans="1:18" ht="32.25" customHeight="1" x14ac:dyDescent="0.25">
      <c r="A34" s="74">
        <v>23</v>
      </c>
      <c r="B34" s="75" t="s">
        <v>100</v>
      </c>
      <c r="C34" s="74" t="s">
        <v>51</v>
      </c>
      <c r="D34" s="76">
        <v>5.54</v>
      </c>
      <c r="E34" s="76">
        <v>1.1599999999999999</v>
      </c>
      <c r="F34" s="76">
        <f t="shared" si="5"/>
        <v>6.7</v>
      </c>
      <c r="G34" s="74">
        <v>15</v>
      </c>
      <c r="H34" s="91">
        <f t="shared" si="0"/>
        <v>100.5</v>
      </c>
      <c r="I34" s="77">
        <v>11.31</v>
      </c>
      <c r="J34" s="77">
        <v>2.38</v>
      </c>
      <c r="K34" s="77">
        <f t="shared" si="1"/>
        <v>13.690000000000001</v>
      </c>
      <c r="L34" s="74">
        <v>1</v>
      </c>
      <c r="M34" s="91">
        <f t="shared" si="2"/>
        <v>13.690000000000001</v>
      </c>
      <c r="N34" s="77">
        <f t="shared" si="3"/>
        <v>6.9900000000000011</v>
      </c>
      <c r="O34" s="91">
        <f t="shared" si="4"/>
        <v>-86.81</v>
      </c>
      <c r="P34" s="117" t="s">
        <v>123</v>
      </c>
      <c r="R34" s="118"/>
    </row>
    <row r="35" spans="1:18" ht="56.25" customHeight="1" x14ac:dyDescent="0.25">
      <c r="A35" s="74">
        <v>24</v>
      </c>
      <c r="B35" s="75" t="s">
        <v>101</v>
      </c>
      <c r="C35" s="74" t="s">
        <v>49</v>
      </c>
      <c r="D35" s="76">
        <v>13.46</v>
      </c>
      <c r="E35" s="76">
        <v>2.83</v>
      </c>
      <c r="F35" s="76">
        <f t="shared" si="5"/>
        <v>16.29</v>
      </c>
      <c r="G35" s="74">
        <v>52</v>
      </c>
      <c r="H35" s="91">
        <f t="shared" si="0"/>
        <v>847.07999999999993</v>
      </c>
      <c r="I35" s="77">
        <v>17.98</v>
      </c>
      <c r="J35" s="77">
        <v>3.78</v>
      </c>
      <c r="K35" s="77">
        <f t="shared" si="1"/>
        <v>21.76</v>
      </c>
      <c r="L35" s="74">
        <v>101</v>
      </c>
      <c r="M35" s="91">
        <f t="shared" si="2"/>
        <v>2197.7600000000002</v>
      </c>
      <c r="N35" s="77">
        <f t="shared" si="3"/>
        <v>5.4700000000000024</v>
      </c>
      <c r="O35" s="91">
        <f t="shared" si="4"/>
        <v>1350.6800000000003</v>
      </c>
      <c r="P35" s="117"/>
    </row>
    <row r="36" spans="1:18" ht="42" customHeight="1" x14ac:dyDescent="0.25">
      <c r="A36" s="79">
        <v>25</v>
      </c>
      <c r="B36" s="75" t="s">
        <v>101</v>
      </c>
      <c r="C36" s="79" t="s">
        <v>117</v>
      </c>
      <c r="D36" s="80">
        <v>67.3</v>
      </c>
      <c r="E36" s="80">
        <v>14.13</v>
      </c>
      <c r="F36" s="76">
        <f t="shared" si="5"/>
        <v>81.429999999999993</v>
      </c>
      <c r="G36" s="79">
        <v>45</v>
      </c>
      <c r="H36" s="91">
        <f t="shared" si="0"/>
        <v>3664.3499999999995</v>
      </c>
      <c r="I36" s="81">
        <v>89.01</v>
      </c>
      <c r="J36" s="81">
        <v>18.690000000000001</v>
      </c>
      <c r="K36" s="77">
        <f t="shared" si="1"/>
        <v>107.7</v>
      </c>
      <c r="L36" s="79">
        <v>25</v>
      </c>
      <c r="M36" s="91">
        <f t="shared" si="2"/>
        <v>2692.5</v>
      </c>
      <c r="N36" s="77">
        <f t="shared" si="3"/>
        <v>26.27000000000001</v>
      </c>
      <c r="O36" s="91">
        <f t="shared" si="4"/>
        <v>-971.84999999999945</v>
      </c>
      <c r="P36" s="117"/>
    </row>
    <row r="37" spans="1:18" ht="51" x14ac:dyDescent="0.25">
      <c r="A37" s="79">
        <v>26</v>
      </c>
      <c r="B37" s="75" t="s">
        <v>102</v>
      </c>
      <c r="C37" s="82" t="s">
        <v>49</v>
      </c>
      <c r="D37" s="83">
        <v>33.54</v>
      </c>
      <c r="E37" s="83">
        <v>7.04</v>
      </c>
      <c r="F37" s="76">
        <f t="shared" si="5"/>
        <v>40.58</v>
      </c>
      <c r="G37" s="79">
        <v>0</v>
      </c>
      <c r="H37" s="91">
        <f t="shared" si="0"/>
        <v>0</v>
      </c>
      <c r="I37" s="81">
        <v>0</v>
      </c>
      <c r="J37" s="81">
        <v>0</v>
      </c>
      <c r="K37" s="77">
        <f t="shared" si="1"/>
        <v>0</v>
      </c>
      <c r="L37" s="79">
        <v>0</v>
      </c>
      <c r="M37" s="91">
        <f t="shared" si="2"/>
        <v>0</v>
      </c>
      <c r="N37" s="77">
        <f t="shared" si="3"/>
        <v>-40.58</v>
      </c>
      <c r="O37" s="91">
        <f t="shared" si="4"/>
        <v>0</v>
      </c>
      <c r="P37" s="116" t="s">
        <v>122</v>
      </c>
    </row>
    <row r="38" spans="1:18" ht="57.2" customHeight="1" x14ac:dyDescent="0.25">
      <c r="A38" s="79">
        <v>27</v>
      </c>
      <c r="B38" s="75" t="s">
        <v>103</v>
      </c>
      <c r="C38" s="84" t="s">
        <v>49</v>
      </c>
      <c r="D38" s="83">
        <v>30.9</v>
      </c>
      <c r="E38" s="83">
        <v>6.49</v>
      </c>
      <c r="F38" s="76">
        <f t="shared" si="5"/>
        <v>37.39</v>
      </c>
      <c r="G38" s="79">
        <v>0</v>
      </c>
      <c r="H38" s="91">
        <f t="shared" si="0"/>
        <v>0</v>
      </c>
      <c r="I38" s="81">
        <v>0</v>
      </c>
      <c r="J38" s="81">
        <v>0</v>
      </c>
      <c r="K38" s="77">
        <f t="shared" si="1"/>
        <v>0</v>
      </c>
      <c r="L38" s="79">
        <v>0</v>
      </c>
      <c r="M38" s="91">
        <f t="shared" si="2"/>
        <v>0</v>
      </c>
      <c r="N38" s="77">
        <f t="shared" si="3"/>
        <v>-37.39</v>
      </c>
      <c r="O38" s="91">
        <f t="shared" si="4"/>
        <v>0</v>
      </c>
      <c r="P38" s="116"/>
    </row>
    <row r="39" spans="1:18" ht="63" customHeight="1" x14ac:dyDescent="0.25">
      <c r="A39" s="79">
        <v>28</v>
      </c>
      <c r="B39" s="75" t="s">
        <v>104</v>
      </c>
      <c r="C39" s="84" t="s">
        <v>49</v>
      </c>
      <c r="D39" s="83">
        <v>13.93</v>
      </c>
      <c r="E39" s="83">
        <v>2.93</v>
      </c>
      <c r="F39" s="76">
        <f t="shared" si="5"/>
        <v>16.86</v>
      </c>
      <c r="G39" s="79">
        <v>0</v>
      </c>
      <c r="H39" s="91">
        <f t="shared" si="0"/>
        <v>0</v>
      </c>
      <c r="I39" s="81">
        <v>0</v>
      </c>
      <c r="J39" s="81">
        <v>0</v>
      </c>
      <c r="K39" s="77">
        <f t="shared" si="1"/>
        <v>0</v>
      </c>
      <c r="L39" s="79">
        <v>0</v>
      </c>
      <c r="M39" s="91">
        <f t="shared" si="2"/>
        <v>0</v>
      </c>
      <c r="N39" s="77">
        <f t="shared" si="3"/>
        <v>-16.86</v>
      </c>
      <c r="O39" s="91">
        <f t="shared" si="4"/>
        <v>0</v>
      </c>
      <c r="P39" s="116"/>
    </row>
    <row r="40" spans="1:18" ht="57.2" customHeight="1" x14ac:dyDescent="0.25">
      <c r="A40" s="79">
        <v>29</v>
      </c>
      <c r="B40" s="75" t="s">
        <v>105</v>
      </c>
      <c r="C40" s="84" t="s">
        <v>49</v>
      </c>
      <c r="D40" s="83">
        <v>8.36</v>
      </c>
      <c r="E40" s="83">
        <v>1.76</v>
      </c>
      <c r="F40" s="76">
        <f t="shared" si="5"/>
        <v>10.119999999999999</v>
      </c>
      <c r="G40" s="79">
        <v>0</v>
      </c>
      <c r="H40" s="91">
        <f t="shared" si="0"/>
        <v>0</v>
      </c>
      <c r="I40" s="81">
        <v>0</v>
      </c>
      <c r="J40" s="81">
        <v>0</v>
      </c>
      <c r="K40" s="77">
        <f t="shared" si="1"/>
        <v>0</v>
      </c>
      <c r="L40" s="79">
        <v>0</v>
      </c>
      <c r="M40" s="91">
        <f t="shared" si="2"/>
        <v>0</v>
      </c>
      <c r="N40" s="77">
        <f t="shared" si="3"/>
        <v>-10.119999999999999</v>
      </c>
      <c r="O40" s="91">
        <f t="shared" si="4"/>
        <v>0</v>
      </c>
      <c r="P40" s="116"/>
      <c r="Q40" s="9"/>
    </row>
    <row r="41" spans="1:18" ht="48.75" customHeight="1" x14ac:dyDescent="0.25">
      <c r="A41" s="79">
        <v>30</v>
      </c>
      <c r="B41" s="75" t="s">
        <v>106</v>
      </c>
      <c r="C41" s="84" t="s">
        <v>49</v>
      </c>
      <c r="D41" s="83">
        <v>15.54</v>
      </c>
      <c r="E41" s="83">
        <v>3.26</v>
      </c>
      <c r="F41" s="76">
        <f t="shared" si="5"/>
        <v>18.799999999999997</v>
      </c>
      <c r="G41" s="79">
        <v>0</v>
      </c>
      <c r="H41" s="91">
        <f t="shared" si="0"/>
        <v>0</v>
      </c>
      <c r="I41" s="81">
        <v>0</v>
      </c>
      <c r="J41" s="81">
        <v>0</v>
      </c>
      <c r="K41" s="77">
        <f t="shared" si="1"/>
        <v>0</v>
      </c>
      <c r="L41" s="79">
        <v>0</v>
      </c>
      <c r="M41" s="91">
        <f t="shared" si="2"/>
        <v>0</v>
      </c>
      <c r="N41" s="77">
        <f t="shared" si="3"/>
        <v>-18.799999999999997</v>
      </c>
      <c r="O41" s="91">
        <f t="shared" si="4"/>
        <v>0</v>
      </c>
      <c r="P41" s="116"/>
    </row>
    <row r="42" spans="1:18" ht="68.25" customHeight="1" x14ac:dyDescent="0.25">
      <c r="A42" s="79">
        <v>31</v>
      </c>
      <c r="B42" s="75" t="s">
        <v>107</v>
      </c>
      <c r="C42" s="84" t="s">
        <v>45</v>
      </c>
      <c r="D42" s="83">
        <v>10.66</v>
      </c>
      <c r="E42" s="85">
        <v>0</v>
      </c>
      <c r="F42" s="76">
        <f t="shared" si="5"/>
        <v>10.66</v>
      </c>
      <c r="G42" s="79">
        <v>67</v>
      </c>
      <c r="H42" s="91">
        <f t="shared" si="0"/>
        <v>714.22</v>
      </c>
      <c r="I42" s="81">
        <v>12.56</v>
      </c>
      <c r="J42" s="81">
        <v>0</v>
      </c>
      <c r="K42" s="77">
        <f t="shared" si="1"/>
        <v>12.56</v>
      </c>
      <c r="L42" s="79">
        <v>60</v>
      </c>
      <c r="M42" s="91">
        <f t="shared" si="2"/>
        <v>753.6</v>
      </c>
      <c r="N42" s="77">
        <f t="shared" si="3"/>
        <v>1.9000000000000004</v>
      </c>
      <c r="O42" s="91">
        <f t="shared" si="4"/>
        <v>39.379999999999995</v>
      </c>
      <c r="P42" s="86" t="s">
        <v>126</v>
      </c>
    </row>
    <row r="43" spans="1:18" ht="54.75" customHeight="1" x14ac:dyDescent="0.25">
      <c r="A43" s="79">
        <v>32</v>
      </c>
      <c r="B43" s="75" t="s">
        <v>108</v>
      </c>
      <c r="C43" s="84" t="s">
        <v>52</v>
      </c>
      <c r="D43" s="83">
        <v>33.049999999999997</v>
      </c>
      <c r="E43" s="85">
        <v>0</v>
      </c>
      <c r="F43" s="76">
        <f t="shared" si="5"/>
        <v>33.049999999999997</v>
      </c>
      <c r="G43" s="79">
        <v>1</v>
      </c>
      <c r="H43" s="91">
        <f t="shared" si="0"/>
        <v>33.049999999999997</v>
      </c>
      <c r="I43" s="81">
        <v>39.82</v>
      </c>
      <c r="J43" s="81">
        <v>0</v>
      </c>
      <c r="K43" s="77">
        <f t="shared" si="1"/>
        <v>39.82</v>
      </c>
      <c r="L43" s="79">
        <v>0</v>
      </c>
      <c r="M43" s="91">
        <f t="shared" si="2"/>
        <v>0</v>
      </c>
      <c r="N43" s="77">
        <f t="shared" si="3"/>
        <v>6.7700000000000031</v>
      </c>
      <c r="O43" s="91">
        <f t="shared" si="4"/>
        <v>-33.049999999999997</v>
      </c>
      <c r="P43" s="86" t="s">
        <v>126</v>
      </c>
    </row>
    <row r="44" spans="1:18" ht="60.75" customHeight="1" x14ac:dyDescent="0.25">
      <c r="A44" s="79">
        <v>33</v>
      </c>
      <c r="B44" s="75" t="s">
        <v>109</v>
      </c>
      <c r="C44" s="84" t="s">
        <v>53</v>
      </c>
      <c r="D44" s="83">
        <v>50.85</v>
      </c>
      <c r="E44" s="85">
        <v>0</v>
      </c>
      <c r="F44" s="76">
        <f t="shared" si="5"/>
        <v>50.85</v>
      </c>
      <c r="G44" s="79">
        <v>3</v>
      </c>
      <c r="H44" s="91">
        <f t="shared" si="0"/>
        <v>152.55000000000001</v>
      </c>
      <c r="I44" s="81">
        <v>73.72</v>
      </c>
      <c r="J44" s="81">
        <v>0</v>
      </c>
      <c r="K44" s="77">
        <f t="shared" si="1"/>
        <v>73.72</v>
      </c>
      <c r="L44" s="79">
        <v>0</v>
      </c>
      <c r="M44" s="91">
        <f t="shared" si="2"/>
        <v>0</v>
      </c>
      <c r="N44" s="77">
        <f t="shared" si="3"/>
        <v>22.869999999999997</v>
      </c>
      <c r="O44" s="91">
        <f t="shared" si="4"/>
        <v>-152.55000000000001</v>
      </c>
      <c r="P44" s="86" t="s">
        <v>126</v>
      </c>
    </row>
    <row r="45" spans="1:18" ht="58.7" customHeight="1" x14ac:dyDescent="0.25">
      <c r="A45" s="79">
        <v>34</v>
      </c>
      <c r="B45" s="75" t="s">
        <v>110</v>
      </c>
      <c r="C45" s="84" t="s">
        <v>54</v>
      </c>
      <c r="D45" s="83">
        <v>50.85</v>
      </c>
      <c r="E45" s="85">
        <v>0</v>
      </c>
      <c r="F45" s="76">
        <f t="shared" si="5"/>
        <v>50.85</v>
      </c>
      <c r="G45" s="79">
        <v>3</v>
      </c>
      <c r="H45" s="91">
        <f t="shared" si="0"/>
        <v>152.55000000000001</v>
      </c>
      <c r="I45" s="81">
        <v>73.72</v>
      </c>
      <c r="J45" s="81">
        <v>0</v>
      </c>
      <c r="K45" s="77">
        <f t="shared" si="1"/>
        <v>73.72</v>
      </c>
      <c r="L45" s="79">
        <v>0</v>
      </c>
      <c r="M45" s="91">
        <f t="shared" si="2"/>
        <v>0</v>
      </c>
      <c r="N45" s="77">
        <f t="shared" si="3"/>
        <v>22.869999999999997</v>
      </c>
      <c r="O45" s="91">
        <f t="shared" si="4"/>
        <v>-152.55000000000001</v>
      </c>
      <c r="P45" s="86" t="s">
        <v>126</v>
      </c>
    </row>
    <row r="46" spans="1:18" ht="61.5" customHeight="1" x14ac:dyDescent="0.25">
      <c r="A46" s="79">
        <v>35</v>
      </c>
      <c r="B46" s="75" t="s">
        <v>111</v>
      </c>
      <c r="C46" s="84" t="s">
        <v>118</v>
      </c>
      <c r="D46" s="83">
        <v>17.93</v>
      </c>
      <c r="E46" s="85">
        <v>0</v>
      </c>
      <c r="F46" s="76">
        <f t="shared" si="5"/>
        <v>17.93</v>
      </c>
      <c r="G46" s="79">
        <v>1</v>
      </c>
      <c r="H46" s="91">
        <f t="shared" si="0"/>
        <v>17.93</v>
      </c>
      <c r="I46" s="81">
        <v>0</v>
      </c>
      <c r="J46" s="81">
        <v>0</v>
      </c>
      <c r="K46" s="77">
        <f t="shared" si="1"/>
        <v>0</v>
      </c>
      <c r="L46" s="79">
        <v>0</v>
      </c>
      <c r="M46" s="91">
        <f t="shared" si="2"/>
        <v>0</v>
      </c>
      <c r="N46" s="77">
        <f t="shared" si="3"/>
        <v>-17.93</v>
      </c>
      <c r="O46" s="91">
        <f t="shared" si="4"/>
        <v>-17.93</v>
      </c>
      <c r="P46" s="90" t="s">
        <v>122</v>
      </c>
    </row>
    <row r="47" spans="1:18" ht="50.25" customHeight="1" x14ac:dyDescent="0.25">
      <c r="A47" s="79">
        <v>36</v>
      </c>
      <c r="B47" s="75" t="s">
        <v>112</v>
      </c>
      <c r="C47" s="84" t="s">
        <v>57</v>
      </c>
      <c r="D47" s="83">
        <v>20.9</v>
      </c>
      <c r="E47" s="85">
        <v>0</v>
      </c>
      <c r="F47" s="76">
        <f t="shared" si="5"/>
        <v>20.9</v>
      </c>
      <c r="G47" s="79">
        <v>2</v>
      </c>
      <c r="H47" s="91">
        <f t="shared" si="0"/>
        <v>41.8</v>
      </c>
      <c r="I47" s="81">
        <v>17.75</v>
      </c>
      <c r="J47" s="81">
        <v>0</v>
      </c>
      <c r="K47" s="77">
        <f>I47+J47</f>
        <v>17.75</v>
      </c>
      <c r="L47" s="79">
        <v>0</v>
      </c>
      <c r="M47" s="91">
        <f t="shared" si="2"/>
        <v>0</v>
      </c>
      <c r="N47" s="77">
        <f t="shared" si="3"/>
        <v>-3.1499999999999986</v>
      </c>
      <c r="O47" s="91">
        <f t="shared" si="4"/>
        <v>-41.8</v>
      </c>
      <c r="P47" s="78" t="s">
        <v>124</v>
      </c>
    </row>
    <row r="48" spans="1:18" ht="32.25" customHeight="1" x14ac:dyDescent="0.25">
      <c r="A48" s="79">
        <v>37</v>
      </c>
      <c r="B48" s="73" t="s">
        <v>176</v>
      </c>
      <c r="C48" s="87" t="s">
        <v>55</v>
      </c>
      <c r="D48" s="102"/>
      <c r="E48" s="102"/>
      <c r="F48" s="102"/>
      <c r="G48" s="102"/>
      <c r="H48" s="103"/>
      <c r="I48" s="81">
        <v>32.11</v>
      </c>
      <c r="J48" s="81">
        <v>0</v>
      </c>
      <c r="K48" s="77">
        <f t="shared" ref="K48:K49" si="6">I48+J48</f>
        <v>32.11</v>
      </c>
      <c r="L48" s="79">
        <v>0</v>
      </c>
      <c r="M48" s="91">
        <f t="shared" si="2"/>
        <v>0</v>
      </c>
      <c r="N48" s="77">
        <f t="shared" si="3"/>
        <v>32.11</v>
      </c>
      <c r="O48" s="91">
        <f t="shared" si="4"/>
        <v>0</v>
      </c>
      <c r="P48" s="100" t="s">
        <v>170</v>
      </c>
      <c r="Q48" s="101"/>
    </row>
    <row r="49" spans="1:17" ht="51.75" customHeight="1" x14ac:dyDescent="0.25">
      <c r="A49" s="79">
        <v>38</v>
      </c>
      <c r="B49" s="73" t="s">
        <v>143</v>
      </c>
      <c r="C49" s="87" t="s">
        <v>56</v>
      </c>
      <c r="D49" s="102"/>
      <c r="E49" s="102"/>
      <c r="F49" s="102"/>
      <c r="G49" s="102"/>
      <c r="H49" s="103"/>
      <c r="I49" s="81">
        <v>22.86</v>
      </c>
      <c r="J49" s="81">
        <v>0</v>
      </c>
      <c r="K49" s="77">
        <f t="shared" si="6"/>
        <v>22.86</v>
      </c>
      <c r="L49" s="79">
        <v>0</v>
      </c>
      <c r="M49" s="91">
        <f t="shared" si="2"/>
        <v>0</v>
      </c>
      <c r="N49" s="77">
        <f>K49-F49</f>
        <v>22.86</v>
      </c>
      <c r="O49" s="91">
        <f t="shared" si="4"/>
        <v>0</v>
      </c>
      <c r="P49" s="100" t="s">
        <v>170</v>
      </c>
      <c r="Q49" s="101"/>
    </row>
    <row r="50" spans="1:17" ht="57.2" customHeight="1" x14ac:dyDescent="0.25">
      <c r="A50" s="79">
        <v>39</v>
      </c>
      <c r="B50" s="75" t="s">
        <v>159</v>
      </c>
      <c r="C50" s="88" t="s">
        <v>119</v>
      </c>
      <c r="D50" s="83">
        <v>13.93</v>
      </c>
      <c r="E50" s="85">
        <v>0</v>
      </c>
      <c r="F50" s="76">
        <f t="shared" si="5"/>
        <v>13.93</v>
      </c>
      <c r="G50" s="79">
        <v>1</v>
      </c>
      <c r="H50" s="91">
        <f t="shared" si="0"/>
        <v>13.93</v>
      </c>
      <c r="I50" s="81">
        <v>0</v>
      </c>
      <c r="J50" s="89">
        <v>0</v>
      </c>
      <c r="K50" s="77">
        <f t="shared" si="1"/>
        <v>0</v>
      </c>
      <c r="L50" s="79">
        <v>0</v>
      </c>
      <c r="M50" s="91">
        <f t="shared" si="2"/>
        <v>0</v>
      </c>
      <c r="N50" s="77">
        <f t="shared" si="3"/>
        <v>-13.93</v>
      </c>
      <c r="O50" s="91">
        <f t="shared" si="4"/>
        <v>-13.93</v>
      </c>
      <c r="P50" s="90" t="s">
        <v>122</v>
      </c>
    </row>
    <row r="51" spans="1:17" ht="66.75" customHeight="1" x14ac:dyDescent="0.25">
      <c r="A51" s="79">
        <v>40</v>
      </c>
      <c r="B51" s="75" t="s">
        <v>113</v>
      </c>
      <c r="C51" s="88" t="s">
        <v>119</v>
      </c>
      <c r="D51" s="83">
        <v>2.79</v>
      </c>
      <c r="E51" s="85">
        <v>0</v>
      </c>
      <c r="F51" s="76">
        <f t="shared" si="5"/>
        <v>2.79</v>
      </c>
      <c r="G51" s="79">
        <v>1</v>
      </c>
      <c r="H51" s="91">
        <f t="shared" si="0"/>
        <v>2.79</v>
      </c>
      <c r="I51" s="81">
        <v>3.86</v>
      </c>
      <c r="J51" s="81">
        <v>0</v>
      </c>
      <c r="K51" s="77">
        <f t="shared" si="1"/>
        <v>3.86</v>
      </c>
      <c r="L51" s="91">
        <v>0</v>
      </c>
      <c r="M51" s="91">
        <f t="shared" si="2"/>
        <v>0</v>
      </c>
      <c r="N51" s="77">
        <f t="shared" si="3"/>
        <v>1.0699999999999998</v>
      </c>
      <c r="O51" s="91">
        <f t="shared" si="4"/>
        <v>-2.79</v>
      </c>
      <c r="P51" s="86" t="s">
        <v>126</v>
      </c>
    </row>
    <row r="52" spans="1:17" ht="96.75" customHeight="1" x14ac:dyDescent="0.25">
      <c r="A52" s="79">
        <v>41</v>
      </c>
      <c r="B52" s="75" t="s">
        <v>41</v>
      </c>
      <c r="C52" s="84" t="s">
        <v>51</v>
      </c>
      <c r="D52" s="83">
        <v>2.87</v>
      </c>
      <c r="E52" s="83">
        <v>0.6</v>
      </c>
      <c r="F52" s="76">
        <f t="shared" si="5"/>
        <v>3.47</v>
      </c>
      <c r="G52" s="79">
        <v>1</v>
      </c>
      <c r="H52" s="91">
        <f t="shared" si="0"/>
        <v>3.47</v>
      </c>
      <c r="I52" s="81">
        <v>6.29</v>
      </c>
      <c r="J52" s="81">
        <v>1.32</v>
      </c>
      <c r="K52" s="77">
        <f t="shared" si="1"/>
        <v>7.61</v>
      </c>
      <c r="L52" s="79">
        <v>0</v>
      </c>
      <c r="M52" s="91">
        <f t="shared" si="2"/>
        <v>0</v>
      </c>
      <c r="N52" s="77">
        <f t="shared" si="3"/>
        <v>4.1400000000000006</v>
      </c>
      <c r="O52" s="91">
        <f t="shared" si="4"/>
        <v>-3.47</v>
      </c>
      <c r="P52" s="86" t="s">
        <v>126</v>
      </c>
    </row>
    <row r="53" spans="1:17" ht="56.25" customHeight="1" x14ac:dyDescent="0.25">
      <c r="A53" s="79">
        <v>42</v>
      </c>
      <c r="B53" s="75" t="s">
        <v>114</v>
      </c>
      <c r="C53" s="84" t="s">
        <v>44</v>
      </c>
      <c r="D53" s="83">
        <v>140.18</v>
      </c>
      <c r="E53" s="85">
        <v>0</v>
      </c>
      <c r="F53" s="76">
        <f t="shared" si="5"/>
        <v>140.18</v>
      </c>
      <c r="G53" s="79">
        <v>1</v>
      </c>
      <c r="H53" s="91">
        <f t="shared" si="0"/>
        <v>140.18</v>
      </c>
      <c r="I53" s="81">
        <v>174.02</v>
      </c>
      <c r="J53" s="81">
        <v>0</v>
      </c>
      <c r="K53" s="77">
        <f t="shared" si="1"/>
        <v>174.02</v>
      </c>
      <c r="L53" s="92">
        <v>0</v>
      </c>
      <c r="M53" s="91">
        <f t="shared" si="2"/>
        <v>0</v>
      </c>
      <c r="N53" s="77">
        <f t="shared" si="3"/>
        <v>33.840000000000003</v>
      </c>
      <c r="O53" s="91">
        <f t="shared" si="4"/>
        <v>-140.18</v>
      </c>
      <c r="P53" s="86" t="s">
        <v>126</v>
      </c>
    </row>
    <row r="54" spans="1:17" ht="57.75" customHeight="1" x14ac:dyDescent="0.25">
      <c r="A54" s="79">
        <v>43</v>
      </c>
      <c r="B54" s="75" t="s">
        <v>115</v>
      </c>
      <c r="C54" s="84" t="s">
        <v>45</v>
      </c>
      <c r="D54" s="83">
        <v>75.680000000000007</v>
      </c>
      <c r="E54" s="93">
        <v>0</v>
      </c>
      <c r="F54" s="76">
        <f t="shared" si="5"/>
        <v>75.680000000000007</v>
      </c>
      <c r="G54" s="79">
        <v>1</v>
      </c>
      <c r="H54" s="91">
        <f t="shared" si="0"/>
        <v>75.680000000000007</v>
      </c>
      <c r="I54" s="81">
        <v>86.54</v>
      </c>
      <c r="J54" s="81">
        <v>0</v>
      </c>
      <c r="K54" s="77">
        <f t="shared" si="1"/>
        <v>86.54</v>
      </c>
      <c r="L54" s="92">
        <v>0</v>
      </c>
      <c r="M54" s="91">
        <f t="shared" si="2"/>
        <v>0</v>
      </c>
      <c r="N54" s="77">
        <f t="shared" si="3"/>
        <v>10.86</v>
      </c>
      <c r="O54" s="91">
        <f t="shared" si="4"/>
        <v>-75.680000000000007</v>
      </c>
      <c r="P54" s="86" t="s">
        <v>126</v>
      </c>
    </row>
    <row r="55" spans="1:17" x14ac:dyDescent="0.25">
      <c r="A55" s="94"/>
      <c r="B55" s="75" t="s">
        <v>58</v>
      </c>
      <c r="C55" s="95"/>
      <c r="D55" s="96"/>
      <c r="E55" s="96"/>
      <c r="F55" s="96"/>
      <c r="G55" s="97"/>
      <c r="H55" s="98">
        <f>SUM(H12:H54)</f>
        <v>113220.06999999999</v>
      </c>
      <c r="I55" s="97"/>
      <c r="J55" s="97"/>
      <c r="K55" s="97"/>
      <c r="L55" s="97"/>
      <c r="M55" s="98">
        <f>SUM(M12:M54)</f>
        <v>102094.88999999997</v>
      </c>
      <c r="N55" s="99"/>
      <c r="O55" s="98">
        <f>SUM(O12:O54)</f>
        <v>-11125.179999999997</v>
      </c>
      <c r="P55" s="97"/>
    </row>
    <row r="56" spans="1:17" x14ac:dyDescent="0.25">
      <c r="C56" s="4"/>
    </row>
    <row r="57" spans="1:17" x14ac:dyDescent="0.25">
      <c r="C57" s="4"/>
    </row>
    <row r="60" spans="1:17" ht="18.75" x14ac:dyDescent="0.3">
      <c r="B60" s="105" t="s">
        <v>166</v>
      </c>
      <c r="C60" s="18" t="s">
        <v>167</v>
      </c>
      <c r="D60"/>
      <c r="E60"/>
      <c r="F60"/>
      <c r="G60" s="18" t="s">
        <v>168</v>
      </c>
      <c r="H60" s="2"/>
      <c r="I60" s="2"/>
      <c r="N60" s="105" t="s">
        <v>187</v>
      </c>
    </row>
    <row r="62" spans="1:17" ht="56.25" x14ac:dyDescent="0.3">
      <c r="B62" s="111" t="s">
        <v>190</v>
      </c>
      <c r="N62" s="112" t="s">
        <v>192</v>
      </c>
      <c r="O62" s="105"/>
    </row>
    <row r="64" spans="1:17" x14ac:dyDescent="0.25">
      <c r="L64" s="9"/>
    </row>
    <row r="84" spans="2:2" ht="15.75" x14ac:dyDescent="0.25">
      <c r="B84" s="18" t="s">
        <v>196</v>
      </c>
    </row>
    <row r="85" spans="2:2" ht="15.75" x14ac:dyDescent="0.25">
      <c r="B85" s="18" t="s">
        <v>197</v>
      </c>
    </row>
  </sheetData>
  <mergeCells count="28">
    <mergeCell ref="R26:R28"/>
    <mergeCell ref="R31:R34"/>
    <mergeCell ref="D8:H8"/>
    <mergeCell ref="I8:M8"/>
    <mergeCell ref="A5:M5"/>
    <mergeCell ref="P8:P10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M9:M10"/>
    <mergeCell ref="P37:P41"/>
    <mergeCell ref="P12:P14"/>
    <mergeCell ref="P16:P19"/>
    <mergeCell ref="P25:P28"/>
    <mergeCell ref="P34:P36"/>
    <mergeCell ref="I1:O1"/>
    <mergeCell ref="I2:O2"/>
    <mergeCell ref="I3:O3"/>
    <mergeCell ref="L9:L10"/>
    <mergeCell ref="A8:A10"/>
    <mergeCell ref="B8:B10"/>
    <mergeCell ref="C8:C10"/>
  </mergeCells>
  <pageMargins left="0.98425196850393704" right="0.78740157480314965" top="1.1811023622047245" bottom="0.78740157480314965" header="0.31496062992125984" footer="0.31496062992125984"/>
  <pageSetup paperSize="9" scale="56" fitToHeight="0" orientation="landscape" r:id="rId1"/>
  <headerFooter differentFirst="1">
    <oddHeader>&amp;C&amp;"Times New Roman,Regular"&amp;12&amp;P</oddHeader>
    <oddFooter>&amp;L&amp;"Times New Roman,Regular"&amp;10IEMAnotp1_080419</oddFooter>
    <firstFooter>&amp;L&amp;"Times New Roman,Regular"&amp;10IEMAnotp1_080419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Layout" topLeftCell="A41" zoomScale="90" zoomScaleNormal="100" zoomScalePageLayoutView="90" workbookViewId="0">
      <selection activeCell="B55" sqref="B55"/>
    </sheetView>
  </sheetViews>
  <sheetFormatPr defaultColWidth="9.140625" defaultRowHeight="11.25" x14ac:dyDescent="0.2"/>
  <cols>
    <col min="1" max="1" width="9.140625" style="5"/>
    <col min="2" max="2" width="30" style="5" customWidth="1"/>
    <col min="3" max="3" width="9.5703125" style="5" customWidth="1"/>
    <col min="4" max="4" width="10.28515625" style="5" customWidth="1"/>
    <col min="5" max="5" width="10.140625" style="5" customWidth="1"/>
    <col min="6" max="6" width="11.28515625" style="5" customWidth="1"/>
    <col min="7" max="7" width="9.85546875" style="5" customWidth="1"/>
    <col min="8" max="8" width="10" style="5" customWidth="1"/>
    <col min="9" max="9" width="10.7109375" style="5" customWidth="1"/>
    <col min="10" max="11" width="12.5703125" style="5" customWidth="1"/>
    <col min="12" max="12" width="12.5703125" style="11" customWidth="1"/>
    <col min="13" max="13" width="12.5703125" style="5" customWidth="1"/>
    <col min="14" max="16384" width="9.140625" style="5"/>
  </cols>
  <sheetData>
    <row r="1" spans="1:14" ht="15.6" x14ac:dyDescent="0.25">
      <c r="H1" s="113" t="s">
        <v>164</v>
      </c>
      <c r="I1" s="113"/>
      <c r="J1" s="113"/>
      <c r="K1" s="113"/>
      <c r="L1" s="113"/>
      <c r="M1" s="113"/>
      <c r="N1" s="113"/>
    </row>
    <row r="2" spans="1:14" ht="15.75" x14ac:dyDescent="0.25">
      <c r="H2" s="113" t="s">
        <v>161</v>
      </c>
      <c r="I2" s="113"/>
      <c r="J2" s="113"/>
      <c r="K2" s="113"/>
      <c r="L2" s="113"/>
      <c r="M2" s="113"/>
      <c r="N2" s="113"/>
    </row>
    <row r="3" spans="1:14" ht="15.75" x14ac:dyDescent="0.25">
      <c r="H3" s="114" t="s">
        <v>162</v>
      </c>
      <c r="I3" s="114"/>
      <c r="J3" s="114"/>
      <c r="K3" s="114"/>
      <c r="L3" s="114"/>
      <c r="M3" s="114"/>
      <c r="N3" s="114"/>
    </row>
    <row r="5" spans="1:14" ht="18.75" customHeight="1" x14ac:dyDescent="0.2">
      <c r="F5" s="7" t="s">
        <v>163</v>
      </c>
    </row>
    <row r="6" spans="1:14" ht="10.9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ht="10.9" x14ac:dyDescent="0.2">
      <c r="A7" s="12"/>
      <c r="C7" s="12"/>
    </row>
    <row r="8" spans="1:14" ht="11.25" customHeight="1" x14ac:dyDescent="0.2">
      <c r="A8" s="124" t="s">
        <v>0</v>
      </c>
      <c r="B8" s="124" t="s">
        <v>67</v>
      </c>
      <c r="C8" s="124" t="s">
        <v>1</v>
      </c>
      <c r="D8" s="124"/>
      <c r="E8" s="124"/>
      <c r="F8" s="124"/>
      <c r="G8" s="124" t="s">
        <v>2</v>
      </c>
      <c r="H8" s="124"/>
      <c r="I8" s="124"/>
      <c r="J8" s="124"/>
      <c r="K8" s="51"/>
      <c r="L8" s="51"/>
      <c r="M8" s="51"/>
    </row>
    <row r="9" spans="1:14" ht="114.75" x14ac:dyDescent="0.2">
      <c r="A9" s="124"/>
      <c r="B9" s="124"/>
      <c r="C9" s="52" t="s">
        <v>177</v>
      </c>
      <c r="D9" s="52" t="s">
        <v>178</v>
      </c>
      <c r="E9" s="52" t="s">
        <v>179</v>
      </c>
      <c r="F9" s="52" t="s">
        <v>180</v>
      </c>
      <c r="G9" s="52" t="s">
        <v>177</v>
      </c>
      <c r="H9" s="52" t="s">
        <v>178</v>
      </c>
      <c r="I9" s="52" t="s">
        <v>179</v>
      </c>
      <c r="J9" s="53" t="s">
        <v>180</v>
      </c>
      <c r="K9" s="52" t="s">
        <v>181</v>
      </c>
      <c r="L9" s="52" t="s">
        <v>182</v>
      </c>
      <c r="M9" s="52" t="s">
        <v>183</v>
      </c>
    </row>
    <row r="10" spans="1:14" ht="12.75" x14ac:dyDescent="0.2">
      <c r="A10" s="124"/>
      <c r="B10" s="124"/>
      <c r="C10" s="52" t="s">
        <v>3</v>
      </c>
      <c r="D10" s="52" t="s">
        <v>4</v>
      </c>
      <c r="E10" s="52" t="s">
        <v>5</v>
      </c>
      <c r="F10" s="52" t="s">
        <v>6</v>
      </c>
      <c r="G10" s="52" t="s">
        <v>3</v>
      </c>
      <c r="H10" s="52" t="s">
        <v>4</v>
      </c>
      <c r="I10" s="52" t="s">
        <v>5</v>
      </c>
      <c r="J10" s="53" t="s">
        <v>6</v>
      </c>
      <c r="K10" s="52" t="s">
        <v>127</v>
      </c>
      <c r="L10" s="52" t="s">
        <v>127</v>
      </c>
      <c r="M10" s="52" t="s">
        <v>127</v>
      </c>
    </row>
    <row r="11" spans="1:14" ht="13.7" x14ac:dyDescent="0.2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5">
        <v>11</v>
      </c>
      <c r="L11" s="55">
        <v>12</v>
      </c>
      <c r="M11" s="55">
        <v>13</v>
      </c>
    </row>
    <row r="12" spans="1:14" ht="12.75" x14ac:dyDescent="0.2">
      <c r="A12" s="56">
        <v>1</v>
      </c>
      <c r="B12" s="50" t="s">
        <v>9</v>
      </c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4" ht="76.5" x14ac:dyDescent="0.2">
      <c r="A13" s="56" t="s">
        <v>10</v>
      </c>
      <c r="B13" s="50" t="s">
        <v>150</v>
      </c>
      <c r="C13" s="57">
        <v>6.4</v>
      </c>
      <c r="D13" s="57">
        <v>1.54</v>
      </c>
      <c r="E13" s="57">
        <v>1.06</v>
      </c>
      <c r="F13" s="57">
        <v>0</v>
      </c>
      <c r="G13" s="57">
        <v>1.99</v>
      </c>
      <c r="H13" s="57">
        <v>0.48</v>
      </c>
      <c r="I13" s="57">
        <v>30.28</v>
      </c>
      <c r="J13" s="57">
        <v>3.33</v>
      </c>
      <c r="K13" s="58">
        <f>C13+D13+E13+F13+G13+H13+I13+J13</f>
        <v>45.08</v>
      </c>
      <c r="L13" s="58">
        <v>0</v>
      </c>
      <c r="M13" s="57">
        <f>K13+L13</f>
        <v>45.08</v>
      </c>
    </row>
    <row r="14" spans="1:14" ht="25.5" x14ac:dyDescent="0.2">
      <c r="A14" s="56" t="s">
        <v>11</v>
      </c>
      <c r="B14" s="50" t="s">
        <v>151</v>
      </c>
      <c r="C14" s="57">
        <v>0.52</v>
      </c>
      <c r="D14" s="57">
        <v>0.12</v>
      </c>
      <c r="E14" s="57">
        <v>0.09</v>
      </c>
      <c r="F14" s="57">
        <v>0</v>
      </c>
      <c r="G14" s="57">
        <v>0.16</v>
      </c>
      <c r="H14" s="57">
        <v>0.04</v>
      </c>
      <c r="I14" s="57">
        <v>2.44</v>
      </c>
      <c r="J14" s="57">
        <v>0.27</v>
      </c>
      <c r="K14" s="58">
        <f t="shared" ref="K14:K15" si="0">C14+D14+E14+F14+G14+H14+I14+J14</f>
        <v>3.64</v>
      </c>
      <c r="L14" s="58">
        <v>0.44</v>
      </c>
      <c r="M14" s="57">
        <f t="shared" ref="M14:M15" si="1">K14+L14</f>
        <v>4.08</v>
      </c>
    </row>
    <row r="15" spans="1:14" ht="25.5" x14ac:dyDescent="0.2">
      <c r="A15" s="56">
        <v>2</v>
      </c>
      <c r="B15" s="50" t="s">
        <v>12</v>
      </c>
      <c r="C15" s="57">
        <v>0.01</v>
      </c>
      <c r="D15" s="57">
        <v>0</v>
      </c>
      <c r="E15" s="57">
        <v>0.02</v>
      </c>
      <c r="F15" s="57">
        <v>0</v>
      </c>
      <c r="G15" s="57">
        <v>0.02</v>
      </c>
      <c r="H15" s="57">
        <v>0.01</v>
      </c>
      <c r="I15" s="57">
        <v>0.01</v>
      </c>
      <c r="J15" s="57">
        <v>0</v>
      </c>
      <c r="K15" s="58">
        <f t="shared" si="0"/>
        <v>7.0000000000000007E-2</v>
      </c>
      <c r="L15" s="58">
        <v>0.02</v>
      </c>
      <c r="M15" s="57">
        <f t="shared" si="1"/>
        <v>9.0000000000000011E-2</v>
      </c>
    </row>
    <row r="16" spans="1:14" ht="28.5" customHeight="1" x14ac:dyDescent="0.2">
      <c r="A16" s="56">
        <v>3</v>
      </c>
      <c r="B16" s="16" t="s">
        <v>129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9"/>
    </row>
    <row r="17" spans="1:13" ht="12.75" x14ac:dyDescent="0.2">
      <c r="A17" s="56" t="s">
        <v>13</v>
      </c>
      <c r="B17" s="127" t="s">
        <v>14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25.5" x14ac:dyDescent="0.2">
      <c r="A18" s="56" t="s">
        <v>15</v>
      </c>
      <c r="B18" s="50" t="s">
        <v>16</v>
      </c>
      <c r="C18" s="57">
        <v>0</v>
      </c>
      <c r="D18" s="57">
        <v>0</v>
      </c>
      <c r="E18" s="57">
        <v>0.42</v>
      </c>
      <c r="F18" s="57">
        <v>0</v>
      </c>
      <c r="G18" s="57">
        <v>9.5399999999999991</v>
      </c>
      <c r="H18" s="57">
        <v>2.2999999999999998</v>
      </c>
      <c r="I18" s="57">
        <v>13.91</v>
      </c>
      <c r="J18" s="57">
        <v>12.72</v>
      </c>
      <c r="K18" s="57">
        <f>C18+D18+E18+F18+G18+H18+I18+J18</f>
        <v>38.89</v>
      </c>
      <c r="L18" s="57">
        <v>8.17</v>
      </c>
      <c r="M18" s="57">
        <f>K18+L18</f>
        <v>47.06</v>
      </c>
    </row>
    <row r="19" spans="1:13" ht="15" customHeight="1" x14ac:dyDescent="0.2">
      <c r="A19" s="56" t="s">
        <v>17</v>
      </c>
      <c r="B19" s="50" t="s">
        <v>18</v>
      </c>
      <c r="C19" s="57">
        <v>0</v>
      </c>
      <c r="D19" s="57">
        <v>0</v>
      </c>
      <c r="E19" s="57">
        <v>0.21</v>
      </c>
      <c r="F19" s="57">
        <v>0</v>
      </c>
      <c r="G19" s="57">
        <v>4.7699999999999996</v>
      </c>
      <c r="H19" s="57">
        <v>1.1499999999999999</v>
      </c>
      <c r="I19" s="57">
        <v>6.96</v>
      </c>
      <c r="J19" s="57">
        <v>6.36</v>
      </c>
      <c r="K19" s="57">
        <f t="shared" ref="K19:K23" si="2">C19+D19+E19+F19+G19+H19+I19+J19</f>
        <v>19.45</v>
      </c>
      <c r="L19" s="57">
        <v>4.08</v>
      </c>
      <c r="M19" s="57">
        <f t="shared" ref="M19:M23" si="3">K19+L19</f>
        <v>23.53</v>
      </c>
    </row>
    <row r="20" spans="1:13" ht="25.5" x14ac:dyDescent="0.2">
      <c r="A20" s="56" t="s">
        <v>19</v>
      </c>
      <c r="B20" s="50" t="s">
        <v>131</v>
      </c>
      <c r="C20" s="57">
        <v>0</v>
      </c>
      <c r="D20" s="57">
        <v>0</v>
      </c>
      <c r="E20" s="57">
        <v>0.1</v>
      </c>
      <c r="F20" s="57">
        <v>0</v>
      </c>
      <c r="G20" s="57">
        <v>2.39</v>
      </c>
      <c r="H20" s="57">
        <v>0.56999999999999995</v>
      </c>
      <c r="I20" s="57">
        <v>3.48</v>
      </c>
      <c r="J20" s="57">
        <v>3.18</v>
      </c>
      <c r="K20" s="57">
        <f t="shared" si="2"/>
        <v>9.7200000000000006</v>
      </c>
      <c r="L20" s="57">
        <v>2.04</v>
      </c>
      <c r="M20" s="57">
        <f t="shared" si="3"/>
        <v>11.760000000000002</v>
      </c>
    </row>
    <row r="21" spans="1:13" ht="25.5" x14ac:dyDescent="0.2">
      <c r="A21" s="56" t="s">
        <v>20</v>
      </c>
      <c r="B21" s="50" t="s">
        <v>130</v>
      </c>
      <c r="C21" s="57">
        <v>0</v>
      </c>
      <c r="D21" s="57">
        <v>0</v>
      </c>
      <c r="E21" s="57">
        <v>0.15</v>
      </c>
      <c r="F21" s="57">
        <v>0</v>
      </c>
      <c r="G21" s="57">
        <v>3.34</v>
      </c>
      <c r="H21" s="57">
        <v>0.8</v>
      </c>
      <c r="I21" s="57">
        <v>4.87</v>
      </c>
      <c r="J21" s="57">
        <v>4.45</v>
      </c>
      <c r="K21" s="57">
        <f t="shared" si="2"/>
        <v>13.61</v>
      </c>
      <c r="L21" s="57">
        <v>2.86</v>
      </c>
      <c r="M21" s="57">
        <f t="shared" si="3"/>
        <v>16.47</v>
      </c>
    </row>
    <row r="22" spans="1:13" ht="25.5" x14ac:dyDescent="0.2">
      <c r="A22" s="56" t="s">
        <v>21</v>
      </c>
      <c r="B22" s="50" t="s">
        <v>152</v>
      </c>
      <c r="C22" s="57">
        <v>0</v>
      </c>
      <c r="D22" s="57">
        <v>0</v>
      </c>
      <c r="E22" s="57">
        <v>0</v>
      </c>
      <c r="F22" s="57">
        <v>0</v>
      </c>
      <c r="G22" s="57">
        <v>6.36</v>
      </c>
      <c r="H22" s="57">
        <v>1.53</v>
      </c>
      <c r="I22" s="57">
        <v>5.34</v>
      </c>
      <c r="J22" s="57">
        <v>0.51</v>
      </c>
      <c r="K22" s="57">
        <f t="shared" si="2"/>
        <v>13.74</v>
      </c>
      <c r="L22" s="57">
        <v>2.89</v>
      </c>
      <c r="M22" s="57">
        <f t="shared" si="3"/>
        <v>16.63</v>
      </c>
    </row>
    <row r="23" spans="1:13" ht="12.75" x14ac:dyDescent="0.2">
      <c r="A23" s="56" t="s">
        <v>23</v>
      </c>
      <c r="B23" s="50" t="s">
        <v>24</v>
      </c>
      <c r="C23" s="57">
        <v>0</v>
      </c>
      <c r="D23" s="57">
        <v>0</v>
      </c>
      <c r="E23" s="57">
        <v>0</v>
      </c>
      <c r="F23" s="57">
        <v>0</v>
      </c>
      <c r="G23" s="57">
        <v>4.95</v>
      </c>
      <c r="H23" s="57">
        <v>1.19</v>
      </c>
      <c r="I23" s="57">
        <v>7.78</v>
      </c>
      <c r="J23" s="57">
        <v>6.87</v>
      </c>
      <c r="K23" s="57">
        <f t="shared" si="2"/>
        <v>20.790000000000003</v>
      </c>
      <c r="L23" s="57">
        <v>4.37</v>
      </c>
      <c r="M23" s="57">
        <f t="shared" si="3"/>
        <v>25.160000000000004</v>
      </c>
    </row>
    <row r="24" spans="1:13" s="15" customFormat="1" ht="12.75" x14ac:dyDescent="0.2">
      <c r="A24" s="60" t="s">
        <v>25</v>
      </c>
      <c r="B24" s="61" t="s">
        <v>132</v>
      </c>
      <c r="C24" s="62">
        <v>0</v>
      </c>
      <c r="D24" s="62">
        <v>0</v>
      </c>
      <c r="E24" s="62">
        <v>0</v>
      </c>
      <c r="F24" s="62">
        <v>0</v>
      </c>
      <c r="G24" s="62">
        <v>3.96</v>
      </c>
      <c r="H24" s="62">
        <v>0.95</v>
      </c>
      <c r="I24" s="62">
        <v>11.18</v>
      </c>
      <c r="J24" s="62">
        <v>8.94</v>
      </c>
      <c r="K24" s="62">
        <f t="shared" ref="K24:K29" si="4">G24+H24+I24+J24</f>
        <v>25.03</v>
      </c>
      <c r="L24" s="62">
        <v>5.26</v>
      </c>
      <c r="M24" s="62">
        <f>K24+L24</f>
        <v>30.29</v>
      </c>
    </row>
    <row r="25" spans="1:13" ht="25.5" x14ac:dyDescent="0.2">
      <c r="A25" s="63" t="s">
        <v>26</v>
      </c>
      <c r="B25" s="64" t="s">
        <v>27</v>
      </c>
      <c r="C25" s="57">
        <v>0</v>
      </c>
      <c r="D25" s="57">
        <v>0</v>
      </c>
      <c r="E25" s="57">
        <v>0</v>
      </c>
      <c r="F25" s="57">
        <v>0</v>
      </c>
      <c r="G25" s="57">
        <v>2.4</v>
      </c>
      <c r="H25" s="57">
        <v>0.57999999999999996</v>
      </c>
      <c r="I25" s="57">
        <v>0.37</v>
      </c>
      <c r="J25" s="57">
        <v>10.68</v>
      </c>
      <c r="K25" s="57">
        <f t="shared" si="4"/>
        <v>14.03</v>
      </c>
      <c r="L25" s="57">
        <v>2.95</v>
      </c>
      <c r="M25" s="57">
        <f>K25+L25</f>
        <v>16.98</v>
      </c>
    </row>
    <row r="26" spans="1:13" ht="12.75" x14ac:dyDescent="0.2">
      <c r="A26" s="65" t="s">
        <v>28</v>
      </c>
      <c r="B26" s="66" t="s">
        <v>29</v>
      </c>
      <c r="C26" s="57">
        <v>0</v>
      </c>
      <c r="D26" s="57">
        <v>0</v>
      </c>
      <c r="E26" s="57">
        <v>0</v>
      </c>
      <c r="F26" s="57">
        <v>0</v>
      </c>
      <c r="G26" s="57">
        <v>2.4</v>
      </c>
      <c r="H26" s="57">
        <v>0.57999999999999996</v>
      </c>
      <c r="I26" s="57">
        <v>0.34</v>
      </c>
      <c r="J26" s="57">
        <v>0.45</v>
      </c>
      <c r="K26" s="57">
        <f t="shared" si="4"/>
        <v>3.77</v>
      </c>
      <c r="L26" s="57">
        <v>0.79</v>
      </c>
      <c r="M26" s="57">
        <f>K26+L26</f>
        <v>4.5600000000000005</v>
      </c>
    </row>
    <row r="27" spans="1:13" ht="25.5" x14ac:dyDescent="0.2">
      <c r="A27" s="56" t="s">
        <v>30</v>
      </c>
      <c r="B27" s="50" t="s">
        <v>31</v>
      </c>
      <c r="C27" s="57">
        <v>0</v>
      </c>
      <c r="D27" s="57">
        <v>0</v>
      </c>
      <c r="E27" s="57">
        <v>0</v>
      </c>
      <c r="F27" s="57">
        <v>0</v>
      </c>
      <c r="G27" s="57">
        <v>0.47</v>
      </c>
      <c r="H27" s="57">
        <v>0.11</v>
      </c>
      <c r="I27" s="57">
        <v>10.08</v>
      </c>
      <c r="J27" s="57">
        <v>0.65</v>
      </c>
      <c r="K27" s="57">
        <f t="shared" si="4"/>
        <v>11.31</v>
      </c>
      <c r="L27" s="57">
        <v>2.38</v>
      </c>
      <c r="M27" s="57">
        <f>K27+L27</f>
        <v>13.690000000000001</v>
      </c>
    </row>
    <row r="28" spans="1:13" ht="12.75" x14ac:dyDescent="0.2">
      <c r="A28" s="125" t="s">
        <v>32</v>
      </c>
      <c r="B28" s="126" t="s">
        <v>33</v>
      </c>
      <c r="C28" s="57">
        <v>0</v>
      </c>
      <c r="D28" s="57">
        <v>0</v>
      </c>
      <c r="E28" s="57">
        <v>0</v>
      </c>
      <c r="F28" s="57">
        <v>0</v>
      </c>
      <c r="G28" s="57">
        <v>3.96</v>
      </c>
      <c r="H28" s="57">
        <v>0.95</v>
      </c>
      <c r="I28" s="57">
        <v>6.2</v>
      </c>
      <c r="J28" s="57">
        <v>6.87</v>
      </c>
      <c r="K28" s="57">
        <f t="shared" si="4"/>
        <v>17.98</v>
      </c>
      <c r="L28" s="57">
        <v>3.78</v>
      </c>
      <c r="M28" s="57">
        <f t="shared" ref="M28:M29" si="5">K28+L28</f>
        <v>21.76</v>
      </c>
    </row>
    <row r="29" spans="1:13" ht="12.75" x14ac:dyDescent="0.2">
      <c r="A29" s="125"/>
      <c r="B29" s="126"/>
      <c r="C29" s="57">
        <v>0</v>
      </c>
      <c r="D29" s="57">
        <v>0</v>
      </c>
      <c r="E29" s="57">
        <v>0</v>
      </c>
      <c r="F29" s="57">
        <v>0</v>
      </c>
      <c r="G29" s="57">
        <v>19.16</v>
      </c>
      <c r="H29" s="57">
        <v>4.62</v>
      </c>
      <c r="I29" s="57">
        <v>30.88</v>
      </c>
      <c r="J29" s="57">
        <v>34.35</v>
      </c>
      <c r="K29" s="57">
        <f t="shared" si="4"/>
        <v>89.009999999999991</v>
      </c>
      <c r="L29" s="57">
        <v>18.690000000000001</v>
      </c>
      <c r="M29" s="57">
        <f t="shared" si="5"/>
        <v>107.69999999999999</v>
      </c>
    </row>
    <row r="30" spans="1:13" ht="22.7" customHeight="1" x14ac:dyDescent="0.2">
      <c r="A30" s="56" t="s">
        <v>133</v>
      </c>
      <c r="B30" s="16" t="s">
        <v>134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59"/>
    </row>
    <row r="31" spans="1:13" ht="25.5" x14ac:dyDescent="0.2">
      <c r="A31" s="56" t="s">
        <v>34</v>
      </c>
      <c r="B31" s="50" t="s">
        <v>154</v>
      </c>
      <c r="C31" s="57">
        <v>0</v>
      </c>
      <c r="D31" s="57">
        <v>0</v>
      </c>
      <c r="E31" s="57">
        <v>0</v>
      </c>
      <c r="F31" s="57">
        <v>0</v>
      </c>
      <c r="G31" s="57">
        <v>6.73</v>
      </c>
      <c r="H31" s="57">
        <v>1.62</v>
      </c>
      <c r="I31" s="57">
        <v>4.4400000000000004</v>
      </c>
      <c r="J31" s="57">
        <v>8.75</v>
      </c>
      <c r="K31" s="57">
        <f t="shared" ref="K31:K34" si="6">G31+H31+I31+J31</f>
        <v>21.540000000000003</v>
      </c>
      <c r="L31" s="57">
        <v>4.5199999999999996</v>
      </c>
      <c r="M31" s="57">
        <f t="shared" ref="M31:M34" si="7">K31+L31</f>
        <v>26.060000000000002</v>
      </c>
    </row>
    <row r="32" spans="1:13" ht="25.5" x14ac:dyDescent="0.2">
      <c r="A32" s="56" t="s">
        <v>35</v>
      </c>
      <c r="B32" s="50" t="s">
        <v>155</v>
      </c>
      <c r="C32" s="57">
        <v>0</v>
      </c>
      <c r="D32" s="57">
        <v>0</v>
      </c>
      <c r="E32" s="57">
        <v>0</v>
      </c>
      <c r="F32" s="57">
        <v>0</v>
      </c>
      <c r="G32" s="57">
        <v>6.73</v>
      </c>
      <c r="H32" s="57">
        <v>1.62</v>
      </c>
      <c r="I32" s="57">
        <v>4.4400000000000004</v>
      </c>
      <c r="J32" s="57">
        <v>6.64</v>
      </c>
      <c r="K32" s="57">
        <f t="shared" si="6"/>
        <v>19.430000000000003</v>
      </c>
      <c r="L32" s="57">
        <v>4.08</v>
      </c>
      <c r="M32" s="57">
        <f t="shared" si="7"/>
        <v>23.510000000000005</v>
      </c>
    </row>
    <row r="33" spans="1:13" ht="38.25" x14ac:dyDescent="0.2">
      <c r="A33" s="56" t="s">
        <v>37</v>
      </c>
      <c r="B33" s="50" t="s">
        <v>156</v>
      </c>
      <c r="C33" s="57">
        <v>0</v>
      </c>
      <c r="D33" s="57">
        <v>0</v>
      </c>
      <c r="E33" s="57">
        <v>0</v>
      </c>
      <c r="F33" s="57">
        <v>0</v>
      </c>
      <c r="G33" s="57">
        <v>6.73</v>
      </c>
      <c r="H33" s="57">
        <v>1.62</v>
      </c>
      <c r="I33" s="57">
        <v>4.4400000000000004</v>
      </c>
      <c r="J33" s="57">
        <v>6.36</v>
      </c>
      <c r="K33" s="57">
        <f t="shared" si="6"/>
        <v>19.150000000000002</v>
      </c>
      <c r="L33" s="57">
        <v>4.0199999999999996</v>
      </c>
      <c r="M33" s="57">
        <f t="shared" si="7"/>
        <v>23.17</v>
      </c>
    </row>
    <row r="34" spans="1:13" ht="25.5" x14ac:dyDescent="0.2">
      <c r="A34" s="56" t="s">
        <v>39</v>
      </c>
      <c r="B34" s="50" t="s">
        <v>157</v>
      </c>
      <c r="C34" s="57">
        <v>0</v>
      </c>
      <c r="D34" s="57">
        <v>0</v>
      </c>
      <c r="E34" s="57">
        <v>0</v>
      </c>
      <c r="F34" s="57">
        <v>0</v>
      </c>
      <c r="G34" s="57">
        <v>6.73</v>
      </c>
      <c r="H34" s="57">
        <v>1.62</v>
      </c>
      <c r="I34" s="57">
        <v>4.4400000000000004</v>
      </c>
      <c r="J34" s="57">
        <v>7.56</v>
      </c>
      <c r="K34" s="57">
        <f t="shared" si="6"/>
        <v>20.350000000000001</v>
      </c>
      <c r="L34" s="57">
        <v>4.2699999999999996</v>
      </c>
      <c r="M34" s="57">
        <f t="shared" si="7"/>
        <v>24.62</v>
      </c>
    </row>
    <row r="35" spans="1:13" ht="12.75" x14ac:dyDescent="0.2">
      <c r="A35" s="56">
        <v>5</v>
      </c>
      <c r="B35" s="125" t="s">
        <v>135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ht="51" x14ac:dyDescent="0.2">
      <c r="A36" s="56" t="s">
        <v>136</v>
      </c>
      <c r="B36" s="67" t="s">
        <v>185</v>
      </c>
      <c r="C36" s="68">
        <v>7.77</v>
      </c>
      <c r="D36" s="68">
        <v>1.87</v>
      </c>
      <c r="E36" s="68">
        <v>0.12</v>
      </c>
      <c r="F36" s="68">
        <v>0</v>
      </c>
      <c r="G36" s="68">
        <v>2.16</v>
      </c>
      <c r="H36" s="68">
        <v>0.52</v>
      </c>
      <c r="I36" s="68">
        <v>0</v>
      </c>
      <c r="J36" s="68">
        <v>0.12</v>
      </c>
      <c r="K36" s="69">
        <f>C36+D36+E36+F36+G36+H36+I36+J36</f>
        <v>12.559999999999999</v>
      </c>
      <c r="L36" s="70">
        <v>0</v>
      </c>
      <c r="M36" s="68">
        <v>12.56</v>
      </c>
    </row>
    <row r="37" spans="1:13" ht="12.75" x14ac:dyDescent="0.2">
      <c r="A37" s="56" t="s">
        <v>137</v>
      </c>
      <c r="B37" s="67" t="s">
        <v>36</v>
      </c>
      <c r="C37" s="69">
        <v>31.08</v>
      </c>
      <c r="D37" s="69">
        <v>7.49</v>
      </c>
      <c r="E37" s="69">
        <v>0.12</v>
      </c>
      <c r="F37" s="69">
        <v>0</v>
      </c>
      <c r="G37" s="69">
        <v>0.81</v>
      </c>
      <c r="H37" s="69">
        <v>0.2</v>
      </c>
      <c r="I37" s="69">
        <v>0</v>
      </c>
      <c r="J37" s="69">
        <v>0.12</v>
      </c>
      <c r="K37" s="69">
        <f t="shared" ref="K37:K44" si="8">C37+D37+E37+F37+G37+H37+I37+J37</f>
        <v>39.82</v>
      </c>
      <c r="L37" s="70">
        <v>0</v>
      </c>
      <c r="M37" s="68">
        <f>K37</f>
        <v>39.82</v>
      </c>
    </row>
    <row r="38" spans="1:13" ht="12.75" x14ac:dyDescent="0.2">
      <c r="A38" s="56" t="s">
        <v>138</v>
      </c>
      <c r="B38" s="67" t="s">
        <v>38</v>
      </c>
      <c r="C38" s="69">
        <v>46.62</v>
      </c>
      <c r="D38" s="69">
        <v>11.23</v>
      </c>
      <c r="E38" s="69">
        <v>0</v>
      </c>
      <c r="F38" s="69">
        <v>0</v>
      </c>
      <c r="G38" s="69">
        <v>11.42</v>
      </c>
      <c r="H38" s="69">
        <v>2.75</v>
      </c>
      <c r="I38" s="69">
        <v>0.28000000000000003</v>
      </c>
      <c r="J38" s="69">
        <v>1.42</v>
      </c>
      <c r="K38" s="69">
        <f t="shared" si="8"/>
        <v>73.72</v>
      </c>
      <c r="L38" s="70">
        <v>0</v>
      </c>
      <c r="M38" s="68">
        <f t="shared" ref="M38:M43" si="9">K38</f>
        <v>73.72</v>
      </c>
    </row>
    <row r="39" spans="1:13" ht="12.75" x14ac:dyDescent="0.2">
      <c r="A39" s="56" t="s">
        <v>139</v>
      </c>
      <c r="B39" s="67" t="s">
        <v>40</v>
      </c>
      <c r="C39" s="69">
        <v>46.62</v>
      </c>
      <c r="D39" s="69">
        <v>11.23</v>
      </c>
      <c r="E39" s="69">
        <v>0</v>
      </c>
      <c r="F39" s="69">
        <v>0</v>
      </c>
      <c r="G39" s="69">
        <v>11.42</v>
      </c>
      <c r="H39" s="69">
        <v>2.75</v>
      </c>
      <c r="I39" s="69">
        <v>0.28000000000000003</v>
      </c>
      <c r="J39" s="69">
        <v>1.42</v>
      </c>
      <c r="K39" s="69">
        <f t="shared" si="8"/>
        <v>73.72</v>
      </c>
      <c r="L39" s="70">
        <v>0</v>
      </c>
      <c r="M39" s="68">
        <f t="shared" si="9"/>
        <v>73.72</v>
      </c>
    </row>
    <row r="40" spans="1:13" ht="38.25" x14ac:dyDescent="0.2">
      <c r="A40" s="56" t="s">
        <v>140</v>
      </c>
      <c r="B40" s="67" t="s">
        <v>176</v>
      </c>
      <c r="C40" s="69">
        <v>12.17</v>
      </c>
      <c r="D40" s="69">
        <v>2.93</v>
      </c>
      <c r="E40" s="69">
        <v>10.24</v>
      </c>
      <c r="F40" s="69">
        <v>0</v>
      </c>
      <c r="G40" s="69">
        <v>5.26</v>
      </c>
      <c r="H40" s="69">
        <v>1.27</v>
      </c>
      <c r="I40" s="69">
        <v>0.12</v>
      </c>
      <c r="J40" s="69">
        <v>0.12</v>
      </c>
      <c r="K40" s="69">
        <f t="shared" si="8"/>
        <v>32.11</v>
      </c>
      <c r="L40" s="70">
        <v>0</v>
      </c>
      <c r="M40" s="68">
        <f t="shared" si="9"/>
        <v>32.11</v>
      </c>
    </row>
    <row r="41" spans="1:13" ht="25.5" x14ac:dyDescent="0.2">
      <c r="A41" s="56" t="s">
        <v>141</v>
      </c>
      <c r="B41" s="67" t="s">
        <v>143</v>
      </c>
      <c r="C41" s="69">
        <v>12.17</v>
      </c>
      <c r="D41" s="69">
        <v>2.93</v>
      </c>
      <c r="E41" s="69">
        <v>0.99</v>
      </c>
      <c r="F41" s="69">
        <v>0</v>
      </c>
      <c r="G41" s="69">
        <v>5.26</v>
      </c>
      <c r="H41" s="69">
        <v>1.27</v>
      </c>
      <c r="I41" s="69">
        <v>0.12</v>
      </c>
      <c r="J41" s="69">
        <v>0.12</v>
      </c>
      <c r="K41" s="69">
        <f t="shared" si="8"/>
        <v>22.860000000000003</v>
      </c>
      <c r="L41" s="70">
        <v>0</v>
      </c>
      <c r="M41" s="68">
        <f t="shared" si="9"/>
        <v>22.860000000000003</v>
      </c>
    </row>
    <row r="42" spans="1:13" ht="12.75" x14ac:dyDescent="0.2">
      <c r="A42" s="56" t="s">
        <v>142</v>
      </c>
      <c r="B42" s="67" t="s">
        <v>112</v>
      </c>
      <c r="C42" s="69">
        <v>12.17</v>
      </c>
      <c r="D42" s="69">
        <v>2.93</v>
      </c>
      <c r="E42" s="69">
        <v>0</v>
      </c>
      <c r="F42" s="69">
        <v>0</v>
      </c>
      <c r="G42" s="69">
        <v>2.02</v>
      </c>
      <c r="H42" s="69">
        <v>0.49</v>
      </c>
      <c r="I42" s="69">
        <v>0.12</v>
      </c>
      <c r="J42" s="69">
        <v>0.02</v>
      </c>
      <c r="K42" s="69">
        <f t="shared" si="8"/>
        <v>17.75</v>
      </c>
      <c r="L42" s="70">
        <v>0</v>
      </c>
      <c r="M42" s="68">
        <f t="shared" si="9"/>
        <v>17.75</v>
      </c>
    </row>
    <row r="43" spans="1:13" ht="51" x14ac:dyDescent="0.2">
      <c r="A43" s="56" t="s">
        <v>144</v>
      </c>
      <c r="B43" s="67" t="s">
        <v>184</v>
      </c>
      <c r="C43" s="69">
        <v>1.58</v>
      </c>
      <c r="D43" s="69">
        <v>0.38</v>
      </c>
      <c r="E43" s="69">
        <v>0</v>
      </c>
      <c r="F43" s="69">
        <v>0</v>
      </c>
      <c r="G43" s="69">
        <v>0.94</v>
      </c>
      <c r="H43" s="69">
        <v>0.23</v>
      </c>
      <c r="I43" s="69">
        <v>0.19</v>
      </c>
      <c r="J43" s="69">
        <v>0.54</v>
      </c>
      <c r="K43" s="69">
        <f t="shared" si="8"/>
        <v>3.86</v>
      </c>
      <c r="L43" s="70">
        <v>0</v>
      </c>
      <c r="M43" s="68">
        <f t="shared" si="9"/>
        <v>3.86</v>
      </c>
    </row>
    <row r="44" spans="1:13" ht="12.75" x14ac:dyDescent="0.2">
      <c r="A44" s="71" t="s">
        <v>145</v>
      </c>
      <c r="B44" s="72" t="s">
        <v>41</v>
      </c>
      <c r="C44" s="69">
        <v>0</v>
      </c>
      <c r="D44" s="69">
        <v>0</v>
      </c>
      <c r="E44" s="69">
        <v>0</v>
      </c>
      <c r="F44" s="69">
        <v>0</v>
      </c>
      <c r="G44" s="69">
        <v>0.95</v>
      </c>
      <c r="H44" s="69">
        <v>0.23</v>
      </c>
      <c r="I44" s="69">
        <v>1.29</v>
      </c>
      <c r="J44" s="69">
        <v>3.82</v>
      </c>
      <c r="K44" s="69">
        <f t="shared" si="8"/>
        <v>6.2899999999999991</v>
      </c>
      <c r="L44" s="58">
        <v>1.32</v>
      </c>
      <c r="M44" s="68">
        <f>K44+L44</f>
        <v>7.6099999999999994</v>
      </c>
    </row>
    <row r="45" spans="1:13" ht="24.75" customHeight="1" x14ac:dyDescent="0.2">
      <c r="A45" s="56" t="s">
        <v>146</v>
      </c>
      <c r="B45" s="125" t="s">
        <v>186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25.5" x14ac:dyDescent="0.2">
      <c r="A46" s="56" t="s">
        <v>147</v>
      </c>
      <c r="B46" s="64" t="s">
        <v>42</v>
      </c>
      <c r="C46" s="69">
        <v>136.83000000000001</v>
      </c>
      <c r="D46" s="69">
        <v>32.96</v>
      </c>
      <c r="E46" s="69">
        <v>0</v>
      </c>
      <c r="F46" s="69">
        <v>0</v>
      </c>
      <c r="G46" s="69">
        <v>2.66</v>
      </c>
      <c r="H46" s="69">
        <v>0.64</v>
      </c>
      <c r="I46" s="69">
        <v>0.21</v>
      </c>
      <c r="J46" s="69">
        <v>0.72</v>
      </c>
      <c r="K46" s="69">
        <f>C46+D46+E46+F46+G46+H46+I46+J46</f>
        <v>174.02</v>
      </c>
      <c r="L46" s="70">
        <v>0</v>
      </c>
      <c r="M46" s="68">
        <v>174.02</v>
      </c>
    </row>
    <row r="47" spans="1:13" ht="12.75" x14ac:dyDescent="0.2">
      <c r="A47" s="56" t="s">
        <v>148</v>
      </c>
      <c r="B47" s="50" t="s">
        <v>43</v>
      </c>
      <c r="C47" s="69">
        <v>68.41</v>
      </c>
      <c r="D47" s="69">
        <v>16.48</v>
      </c>
      <c r="E47" s="69">
        <v>0</v>
      </c>
      <c r="F47" s="69">
        <v>0</v>
      </c>
      <c r="G47" s="69">
        <v>0.98</v>
      </c>
      <c r="H47" s="69">
        <v>0.24</v>
      </c>
      <c r="I47" s="69">
        <v>7.0000000000000007E-2</v>
      </c>
      <c r="J47" s="69">
        <v>0.36</v>
      </c>
      <c r="K47" s="68">
        <f t="shared" ref="K47" si="10">C47+D47+E47+F47+G47+H47+I47+J47</f>
        <v>86.539999999999992</v>
      </c>
      <c r="L47" s="70">
        <v>0</v>
      </c>
      <c r="M47" s="68">
        <v>86.54</v>
      </c>
    </row>
    <row r="48" spans="1:13" x14ac:dyDescent="0.2">
      <c r="K48" s="14"/>
    </row>
    <row r="50" spans="2:12" ht="18.75" x14ac:dyDescent="0.3">
      <c r="B50" s="105" t="s">
        <v>166</v>
      </c>
      <c r="C50"/>
      <c r="D50"/>
      <c r="E50" s="18" t="s">
        <v>167</v>
      </c>
      <c r="F50"/>
      <c r="G50"/>
      <c r="H50"/>
      <c r="I50" s="18" t="s">
        <v>169</v>
      </c>
      <c r="L50" s="106" t="s">
        <v>188</v>
      </c>
    </row>
    <row r="52" spans="2:12" ht="37.5" x14ac:dyDescent="0.3">
      <c r="B52" s="111" t="s">
        <v>193</v>
      </c>
      <c r="L52" s="106" t="s">
        <v>191</v>
      </c>
    </row>
    <row r="54" spans="2:12" ht="15.75" x14ac:dyDescent="0.25">
      <c r="B54" s="18" t="s">
        <v>196</v>
      </c>
    </row>
    <row r="55" spans="2:12" ht="15.75" x14ac:dyDescent="0.25">
      <c r="B55" s="18" t="s">
        <v>197</v>
      </c>
    </row>
  </sheetData>
  <mergeCells count="14">
    <mergeCell ref="B35:M35"/>
    <mergeCell ref="B45:M45"/>
    <mergeCell ref="A28:A29"/>
    <mergeCell ref="B28:B29"/>
    <mergeCell ref="B17:M17"/>
    <mergeCell ref="H1:N1"/>
    <mergeCell ref="H2:N2"/>
    <mergeCell ref="H3:N3"/>
    <mergeCell ref="C12:M12"/>
    <mergeCell ref="A6:M6"/>
    <mergeCell ref="A8:A10"/>
    <mergeCell ref="B8:B10"/>
    <mergeCell ref="C8:F8"/>
    <mergeCell ref="G8:J8"/>
  </mergeCells>
  <pageMargins left="0.98425196850393704" right="0.78740157480314965" top="1.1811023622047243" bottom="0.78740157480314965" header="0.31496062992125984" footer="0.31496062992125984"/>
  <pageSetup paperSize="9" scale="74" fitToHeight="0" orientation="landscape" r:id="rId1"/>
  <headerFooter differentFirst="1">
    <oddHeader>&amp;C&amp;"Times New Roman,Regular"&amp;12&amp;P</oddHeader>
    <oddFooter>&amp;L&amp;"Times New Roman,Regular"&amp;10IEMAnotp3_080419</oddFooter>
    <firstFooter>&amp;L&amp;"Times New Roman,Regular"&amp;10IEMAnotp3_080419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Layout" topLeftCell="A52" zoomScale="70" zoomScaleNormal="100" zoomScalePageLayoutView="70" workbookViewId="0">
      <selection activeCell="B72" sqref="B72"/>
    </sheetView>
  </sheetViews>
  <sheetFormatPr defaultRowHeight="15" x14ac:dyDescent="0.25"/>
  <cols>
    <col min="1" max="1" width="9.28515625" bestFit="1" customWidth="1"/>
    <col min="2" max="2" width="27.28515625" customWidth="1"/>
    <col min="3" max="5" width="9.28515625" bestFit="1" customWidth="1"/>
    <col min="6" max="6" width="9.5703125" style="1" customWidth="1"/>
    <col min="7" max="7" width="14.5703125" customWidth="1"/>
    <col min="8" max="8" width="10.140625" bestFit="1" customWidth="1"/>
    <col min="9" max="10" width="9.5703125" bestFit="1" customWidth="1"/>
    <col min="13" max="13" width="9.5703125" bestFit="1" customWidth="1"/>
  </cols>
  <sheetData>
    <row r="1" spans="1:13" ht="14.25" x14ac:dyDescent="0.25">
      <c r="D1" s="1" t="s">
        <v>160</v>
      </c>
    </row>
    <row r="2" spans="1:13" x14ac:dyDescent="0.25">
      <c r="D2" s="130" t="s">
        <v>161</v>
      </c>
      <c r="E2" s="130"/>
      <c r="F2" s="130"/>
      <c r="G2" s="130"/>
      <c r="H2" s="130"/>
      <c r="I2" s="130"/>
      <c r="J2" s="130"/>
    </row>
    <row r="3" spans="1:13" ht="32.25" customHeight="1" x14ac:dyDescent="0.25">
      <c r="D3" s="129" t="s">
        <v>162</v>
      </c>
      <c r="E3" s="129"/>
      <c r="F3" s="129"/>
      <c r="G3" s="129"/>
      <c r="H3" s="129"/>
      <c r="I3" s="129"/>
      <c r="J3" s="129"/>
    </row>
    <row r="4" spans="1:13" ht="18.75" x14ac:dyDescent="0.25">
      <c r="A4" s="132" t="s">
        <v>59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3" ht="109.5" customHeight="1" x14ac:dyDescent="0.25">
      <c r="A5" s="20" t="s">
        <v>0</v>
      </c>
      <c r="B5" s="21" t="s">
        <v>67</v>
      </c>
      <c r="C5" s="137" t="s">
        <v>60</v>
      </c>
      <c r="D5" s="137"/>
      <c r="E5" s="137"/>
      <c r="F5" s="138" t="s">
        <v>61</v>
      </c>
      <c r="G5" s="138"/>
      <c r="H5" s="138" t="s">
        <v>128</v>
      </c>
      <c r="I5" s="138"/>
      <c r="J5" s="138"/>
    </row>
    <row r="6" spans="1:13" ht="15.75" x14ac:dyDescent="0.25">
      <c r="A6" s="20"/>
      <c r="B6" s="20"/>
      <c r="C6" s="22" t="s">
        <v>62</v>
      </c>
      <c r="D6" s="22" t="s">
        <v>63</v>
      </c>
      <c r="E6" s="21" t="s">
        <v>64</v>
      </c>
      <c r="F6" s="21" t="s">
        <v>7</v>
      </c>
      <c r="G6" s="21" t="s">
        <v>8</v>
      </c>
      <c r="H6" s="21">
        <v>2019</v>
      </c>
      <c r="I6" s="21">
        <v>2020</v>
      </c>
      <c r="J6" s="21">
        <v>2021</v>
      </c>
    </row>
    <row r="7" spans="1:13" ht="15.6" x14ac:dyDescent="0.25">
      <c r="A7" s="23">
        <v>1</v>
      </c>
      <c r="B7" s="23">
        <v>2</v>
      </c>
      <c r="C7" s="24">
        <v>3</v>
      </c>
      <c r="D7" s="24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3" ht="24" customHeight="1" x14ac:dyDescent="0.25">
      <c r="A8" s="25">
        <v>1</v>
      </c>
      <c r="B8" s="139" t="s">
        <v>9</v>
      </c>
      <c r="C8" s="139"/>
      <c r="D8" s="139"/>
      <c r="E8" s="139"/>
      <c r="F8" s="139"/>
      <c r="G8" s="139"/>
      <c r="H8" s="139"/>
      <c r="I8" s="139"/>
      <c r="J8" s="139"/>
    </row>
    <row r="9" spans="1:13" ht="126" x14ac:dyDescent="0.25">
      <c r="A9" s="26" t="s">
        <v>10</v>
      </c>
      <c r="B9" s="27" t="s">
        <v>150</v>
      </c>
      <c r="C9" s="28">
        <v>45.08</v>
      </c>
      <c r="D9" s="29">
        <v>0</v>
      </c>
      <c r="E9" s="28">
        <v>45.08</v>
      </c>
      <c r="F9" s="30">
        <v>148</v>
      </c>
      <c r="G9" s="31" t="s">
        <v>46</v>
      </c>
      <c r="H9" s="49">
        <f>E9*F9</f>
        <v>6671.84</v>
      </c>
      <c r="I9" s="49">
        <f>F9*E9</f>
        <v>6671.84</v>
      </c>
      <c r="J9" s="49">
        <f>I9</f>
        <v>6671.84</v>
      </c>
      <c r="M9" s="3"/>
    </row>
    <row r="10" spans="1:13" ht="47.25" x14ac:dyDescent="0.25">
      <c r="A10" s="26" t="s">
        <v>11</v>
      </c>
      <c r="B10" s="27" t="s">
        <v>151</v>
      </c>
      <c r="C10" s="30">
        <v>3.64</v>
      </c>
      <c r="D10" s="30">
        <v>0.44</v>
      </c>
      <c r="E10" s="30">
        <f>C10+D10</f>
        <v>4.08</v>
      </c>
      <c r="F10" s="30">
        <v>3500</v>
      </c>
      <c r="G10" s="31" t="s">
        <v>47</v>
      </c>
      <c r="H10" s="49">
        <f t="shared" ref="H10:H11" si="0">E10*F10</f>
        <v>14280</v>
      </c>
      <c r="I10" s="49">
        <f t="shared" ref="I10:I11" si="1">F10*E10</f>
        <v>14280</v>
      </c>
      <c r="J10" s="49">
        <f t="shared" ref="J10:J11" si="2">I10</f>
        <v>14280</v>
      </c>
    </row>
    <row r="11" spans="1:13" ht="31.5" x14ac:dyDescent="0.25">
      <c r="A11" s="26">
        <v>2</v>
      </c>
      <c r="B11" s="27" t="s">
        <v>12</v>
      </c>
      <c r="C11" s="30">
        <v>7.0000000000000007E-2</v>
      </c>
      <c r="D11" s="30">
        <v>0.02</v>
      </c>
      <c r="E11" s="30">
        <f>C11+D11</f>
        <v>9.0000000000000011E-2</v>
      </c>
      <c r="F11" s="30">
        <v>1400</v>
      </c>
      <c r="G11" s="31" t="s">
        <v>48</v>
      </c>
      <c r="H11" s="49">
        <f t="shared" si="0"/>
        <v>126.00000000000001</v>
      </c>
      <c r="I11" s="49">
        <f t="shared" si="1"/>
        <v>126.00000000000001</v>
      </c>
      <c r="J11" s="49">
        <f t="shared" si="2"/>
        <v>126.00000000000001</v>
      </c>
    </row>
    <row r="12" spans="1:13" ht="15" customHeight="1" x14ac:dyDescent="0.25">
      <c r="A12" s="26">
        <v>3</v>
      </c>
      <c r="B12" s="134" t="s">
        <v>129</v>
      </c>
      <c r="C12" s="135"/>
      <c r="D12" s="135"/>
      <c r="E12" s="135"/>
      <c r="F12" s="135"/>
      <c r="G12" s="135"/>
      <c r="H12" s="135"/>
      <c r="I12" s="135"/>
      <c r="J12" s="136"/>
    </row>
    <row r="13" spans="1:13" ht="15.75" x14ac:dyDescent="0.25">
      <c r="A13" s="26" t="s">
        <v>13</v>
      </c>
      <c r="B13" s="134" t="s">
        <v>14</v>
      </c>
      <c r="C13" s="135"/>
      <c r="D13" s="135"/>
      <c r="E13" s="135"/>
      <c r="F13" s="135"/>
      <c r="G13" s="135"/>
      <c r="H13" s="135"/>
      <c r="I13" s="135"/>
      <c r="J13" s="136"/>
    </row>
    <row r="14" spans="1:13" ht="31.5" x14ac:dyDescent="0.25">
      <c r="A14" s="26" t="s">
        <v>15</v>
      </c>
      <c r="B14" s="27" t="s">
        <v>16</v>
      </c>
      <c r="C14" s="30">
        <v>38.89</v>
      </c>
      <c r="D14" s="30">
        <v>8.17</v>
      </c>
      <c r="E14" s="30">
        <f>C14+D14</f>
        <v>47.06</v>
      </c>
      <c r="F14" s="30">
        <v>226</v>
      </c>
      <c r="G14" s="32" t="s">
        <v>49</v>
      </c>
      <c r="H14" s="49">
        <f>E14*F14</f>
        <v>10635.560000000001</v>
      </c>
      <c r="I14" s="49">
        <f>F14*E14</f>
        <v>10635.560000000001</v>
      </c>
      <c r="J14" s="49">
        <f>I14</f>
        <v>10635.560000000001</v>
      </c>
    </row>
    <row r="15" spans="1:13" ht="15.75" x14ac:dyDescent="0.25">
      <c r="A15" s="26" t="s">
        <v>17</v>
      </c>
      <c r="B15" s="27" t="s">
        <v>18</v>
      </c>
      <c r="C15" s="30">
        <v>19.45</v>
      </c>
      <c r="D15" s="30">
        <v>4.08</v>
      </c>
      <c r="E15" s="30">
        <f t="shared" ref="E15:E20" si="3">C15+D15</f>
        <v>23.53</v>
      </c>
      <c r="F15" s="30">
        <v>2182</v>
      </c>
      <c r="G15" s="32" t="s">
        <v>50</v>
      </c>
      <c r="H15" s="49">
        <f t="shared" ref="H15:H25" si="4">E15*F15</f>
        <v>51342.46</v>
      </c>
      <c r="I15" s="49">
        <f t="shared" ref="I15:I25" si="5">F15*E15</f>
        <v>51342.46</v>
      </c>
      <c r="J15" s="49">
        <f t="shared" ref="J15:J19" si="6">I15</f>
        <v>51342.46</v>
      </c>
    </row>
    <row r="16" spans="1:13" ht="31.7" customHeight="1" x14ac:dyDescent="0.25">
      <c r="A16" s="26" t="s">
        <v>19</v>
      </c>
      <c r="B16" s="27" t="s">
        <v>131</v>
      </c>
      <c r="C16" s="30">
        <v>9.7200000000000006</v>
      </c>
      <c r="D16" s="30">
        <v>2.04</v>
      </c>
      <c r="E16" s="30">
        <f t="shared" si="3"/>
        <v>11.760000000000002</v>
      </c>
      <c r="F16" s="30">
        <v>126</v>
      </c>
      <c r="G16" s="32" t="s">
        <v>50</v>
      </c>
      <c r="H16" s="49">
        <f t="shared" si="4"/>
        <v>1481.7600000000002</v>
      </c>
      <c r="I16" s="49">
        <f t="shared" si="5"/>
        <v>1481.7600000000002</v>
      </c>
      <c r="J16" s="49">
        <f t="shared" si="6"/>
        <v>1481.7600000000002</v>
      </c>
    </row>
    <row r="17" spans="1:13" ht="31.5" x14ac:dyDescent="0.25">
      <c r="A17" s="26" t="s">
        <v>20</v>
      </c>
      <c r="B17" s="27" t="s">
        <v>130</v>
      </c>
      <c r="C17" s="30">
        <v>13.61</v>
      </c>
      <c r="D17" s="30">
        <v>2.86</v>
      </c>
      <c r="E17" s="30">
        <f t="shared" si="3"/>
        <v>16.47</v>
      </c>
      <c r="F17" s="30">
        <v>102</v>
      </c>
      <c r="G17" s="32" t="s">
        <v>50</v>
      </c>
      <c r="H17" s="49">
        <f t="shared" si="4"/>
        <v>1679.9399999999998</v>
      </c>
      <c r="I17" s="49">
        <f t="shared" si="5"/>
        <v>1679.9399999999998</v>
      </c>
      <c r="J17" s="49">
        <f t="shared" si="6"/>
        <v>1679.9399999999998</v>
      </c>
    </row>
    <row r="18" spans="1:13" ht="31.5" x14ac:dyDescent="0.25">
      <c r="A18" s="26" t="s">
        <v>21</v>
      </c>
      <c r="B18" s="27" t="s">
        <v>22</v>
      </c>
      <c r="C18" s="30">
        <v>13.74</v>
      </c>
      <c r="D18" s="30">
        <v>2.89</v>
      </c>
      <c r="E18" s="30">
        <f t="shared" si="3"/>
        <v>16.63</v>
      </c>
      <c r="F18" s="30">
        <v>425</v>
      </c>
      <c r="G18" s="32" t="s">
        <v>50</v>
      </c>
      <c r="H18" s="49">
        <f t="shared" si="4"/>
        <v>7067.75</v>
      </c>
      <c r="I18" s="49">
        <f t="shared" si="5"/>
        <v>7067.75</v>
      </c>
      <c r="J18" s="49">
        <f t="shared" si="6"/>
        <v>7067.75</v>
      </c>
    </row>
    <row r="19" spans="1:13" ht="15.75" x14ac:dyDescent="0.25">
      <c r="A19" s="26" t="s">
        <v>23</v>
      </c>
      <c r="B19" s="27" t="s">
        <v>24</v>
      </c>
      <c r="C19" s="30">
        <v>20.79</v>
      </c>
      <c r="D19" s="30">
        <v>4.37</v>
      </c>
      <c r="E19" s="30">
        <f t="shared" si="3"/>
        <v>25.16</v>
      </c>
      <c r="F19" s="30">
        <v>115</v>
      </c>
      <c r="G19" s="32" t="s">
        <v>49</v>
      </c>
      <c r="H19" s="49">
        <f t="shared" si="4"/>
        <v>2893.4</v>
      </c>
      <c r="I19" s="49">
        <f t="shared" si="5"/>
        <v>2893.4</v>
      </c>
      <c r="J19" s="49">
        <f t="shared" si="6"/>
        <v>2893.4</v>
      </c>
    </row>
    <row r="20" spans="1:13" ht="15.75" x14ac:dyDescent="0.25">
      <c r="A20" s="33" t="s">
        <v>25</v>
      </c>
      <c r="B20" s="34" t="s">
        <v>132</v>
      </c>
      <c r="C20" s="30">
        <v>25.03</v>
      </c>
      <c r="D20" s="30">
        <v>5.26</v>
      </c>
      <c r="E20" s="30">
        <f t="shared" si="3"/>
        <v>30.29</v>
      </c>
      <c r="F20" s="30">
        <v>1</v>
      </c>
      <c r="G20" s="32" t="s">
        <v>49</v>
      </c>
      <c r="H20" s="49">
        <f t="shared" si="4"/>
        <v>30.29</v>
      </c>
      <c r="I20" s="49">
        <f t="shared" si="5"/>
        <v>30.29</v>
      </c>
      <c r="J20" s="49">
        <f t="shared" ref="J20:J25" si="7">I20</f>
        <v>30.29</v>
      </c>
    </row>
    <row r="21" spans="1:13" ht="47.25" x14ac:dyDescent="0.25">
      <c r="A21" s="25" t="s">
        <v>26</v>
      </c>
      <c r="B21" s="35" t="s">
        <v>27</v>
      </c>
      <c r="C21" s="30">
        <v>14.03</v>
      </c>
      <c r="D21" s="30">
        <v>2.95</v>
      </c>
      <c r="E21" s="28">
        <f>C21+D21</f>
        <v>16.98</v>
      </c>
      <c r="F21" s="30">
        <v>1</v>
      </c>
      <c r="G21" s="32" t="s">
        <v>49</v>
      </c>
      <c r="H21" s="49">
        <f t="shared" si="4"/>
        <v>16.98</v>
      </c>
      <c r="I21" s="49">
        <f t="shared" si="5"/>
        <v>16.98</v>
      </c>
      <c r="J21" s="49">
        <f t="shared" si="7"/>
        <v>16.98</v>
      </c>
    </row>
    <row r="22" spans="1:13" ht="15.75" x14ac:dyDescent="0.25">
      <c r="A22" s="36" t="s">
        <v>28</v>
      </c>
      <c r="B22" s="37" t="s">
        <v>29</v>
      </c>
      <c r="C22" s="30">
        <v>3.77</v>
      </c>
      <c r="D22" s="30">
        <v>0.79</v>
      </c>
      <c r="E22" s="30">
        <f>C22+D22</f>
        <v>4.5600000000000005</v>
      </c>
      <c r="F22" s="38">
        <v>25</v>
      </c>
      <c r="G22" s="32" t="s">
        <v>49</v>
      </c>
      <c r="H22" s="49">
        <f t="shared" si="4"/>
        <v>114.00000000000001</v>
      </c>
      <c r="I22" s="49">
        <f t="shared" si="5"/>
        <v>114.00000000000001</v>
      </c>
      <c r="J22" s="49">
        <f t="shared" si="7"/>
        <v>114.00000000000001</v>
      </c>
    </row>
    <row r="23" spans="1:13" ht="31.5" x14ac:dyDescent="0.25">
      <c r="A23" s="26" t="s">
        <v>30</v>
      </c>
      <c r="B23" s="27" t="s">
        <v>31</v>
      </c>
      <c r="C23" s="30">
        <v>11.31</v>
      </c>
      <c r="D23" s="30">
        <v>2.38</v>
      </c>
      <c r="E23" s="30">
        <f>C23+D23</f>
        <v>13.690000000000001</v>
      </c>
      <c r="F23" s="30">
        <v>1</v>
      </c>
      <c r="G23" s="32" t="s">
        <v>51</v>
      </c>
      <c r="H23" s="49">
        <f t="shared" si="4"/>
        <v>13.690000000000001</v>
      </c>
      <c r="I23" s="49">
        <f t="shared" si="5"/>
        <v>13.690000000000001</v>
      </c>
      <c r="J23" s="49">
        <f t="shared" si="7"/>
        <v>13.690000000000001</v>
      </c>
    </row>
    <row r="24" spans="1:13" ht="15.75" x14ac:dyDescent="0.25">
      <c r="A24" s="133" t="s">
        <v>32</v>
      </c>
      <c r="B24" s="141" t="s">
        <v>33</v>
      </c>
      <c r="C24" s="30">
        <v>17.98</v>
      </c>
      <c r="D24" s="30">
        <v>3.78</v>
      </c>
      <c r="E24" s="30">
        <f>C24+D24</f>
        <v>21.76</v>
      </c>
      <c r="F24" s="30">
        <v>101</v>
      </c>
      <c r="G24" s="32" t="s">
        <v>49</v>
      </c>
      <c r="H24" s="49">
        <f t="shared" si="4"/>
        <v>2197.7600000000002</v>
      </c>
      <c r="I24" s="49">
        <f t="shared" si="5"/>
        <v>2197.7600000000002</v>
      </c>
      <c r="J24" s="49">
        <f t="shared" si="7"/>
        <v>2197.7600000000002</v>
      </c>
    </row>
    <row r="25" spans="1:13" ht="15.75" x14ac:dyDescent="0.25">
      <c r="A25" s="133"/>
      <c r="B25" s="141"/>
      <c r="C25" s="30">
        <v>89.01</v>
      </c>
      <c r="D25" s="30">
        <v>18.690000000000001</v>
      </c>
      <c r="E25" s="28">
        <f>C25+D25</f>
        <v>107.7</v>
      </c>
      <c r="F25" s="30">
        <v>25</v>
      </c>
      <c r="G25" s="19" t="s">
        <v>50</v>
      </c>
      <c r="H25" s="49">
        <f t="shared" si="4"/>
        <v>2692.5</v>
      </c>
      <c r="I25" s="49">
        <f t="shared" si="5"/>
        <v>2692.5</v>
      </c>
      <c r="J25" s="49">
        <f t="shared" si="7"/>
        <v>2692.5</v>
      </c>
    </row>
    <row r="26" spans="1:13" ht="24" customHeight="1" x14ac:dyDescent="0.25">
      <c r="A26" s="26" t="s">
        <v>133</v>
      </c>
      <c r="B26" s="18" t="s">
        <v>134</v>
      </c>
      <c r="C26" s="39"/>
      <c r="D26" s="39"/>
      <c r="E26" s="39"/>
      <c r="F26" s="39"/>
      <c r="G26" s="39"/>
      <c r="H26" s="39"/>
      <c r="I26" s="39"/>
      <c r="J26" s="40"/>
      <c r="K26" s="13"/>
      <c r="L26" s="13"/>
      <c r="M26" s="13"/>
    </row>
    <row r="27" spans="1:13" ht="47.25" x14ac:dyDescent="0.25">
      <c r="A27" s="41" t="s">
        <v>34</v>
      </c>
      <c r="B27" s="27" t="s">
        <v>171</v>
      </c>
      <c r="C27" s="30">
        <v>21.54</v>
      </c>
      <c r="D27" s="30">
        <v>4.5199999999999996</v>
      </c>
      <c r="E27" s="30">
        <f t="shared" ref="E27:E30" si="8">C27+D27</f>
        <v>26.06</v>
      </c>
      <c r="F27" s="30">
        <v>1</v>
      </c>
      <c r="G27" s="32" t="s">
        <v>51</v>
      </c>
      <c r="H27" s="49">
        <f>E27:E28*F27:F28</f>
        <v>26.06</v>
      </c>
      <c r="I27" s="49">
        <f t="shared" ref="I27:J30" si="9">H27</f>
        <v>26.06</v>
      </c>
      <c r="J27" s="49">
        <f t="shared" si="9"/>
        <v>26.06</v>
      </c>
    </row>
    <row r="28" spans="1:13" ht="47.25" x14ac:dyDescent="0.25">
      <c r="A28" s="41" t="s">
        <v>35</v>
      </c>
      <c r="B28" s="27" t="s">
        <v>172</v>
      </c>
      <c r="C28" s="30">
        <v>19.43</v>
      </c>
      <c r="D28" s="30">
        <v>4.08</v>
      </c>
      <c r="E28" s="30">
        <f t="shared" si="8"/>
        <v>23.509999999999998</v>
      </c>
      <c r="F28" s="30">
        <v>1</v>
      </c>
      <c r="G28" s="32" t="s">
        <v>51</v>
      </c>
      <c r="H28" s="49">
        <f>E28:E29*F28:F29</f>
        <v>23.509999999999998</v>
      </c>
      <c r="I28" s="49">
        <f t="shared" si="9"/>
        <v>23.509999999999998</v>
      </c>
      <c r="J28" s="49">
        <f t="shared" si="9"/>
        <v>23.509999999999998</v>
      </c>
    </row>
    <row r="29" spans="1:13" ht="47.25" x14ac:dyDescent="0.25">
      <c r="A29" s="41" t="s">
        <v>37</v>
      </c>
      <c r="B29" s="27" t="s">
        <v>173</v>
      </c>
      <c r="C29" s="30">
        <v>19.149999999999999</v>
      </c>
      <c r="D29" s="30">
        <v>4.0199999999999996</v>
      </c>
      <c r="E29" s="30">
        <f t="shared" si="8"/>
        <v>23.169999999999998</v>
      </c>
      <c r="F29" s="30">
        <v>1</v>
      </c>
      <c r="G29" s="32" t="s">
        <v>51</v>
      </c>
      <c r="H29" s="49">
        <f>E29:E30*F29:F30</f>
        <v>23.169999999999998</v>
      </c>
      <c r="I29" s="49">
        <f t="shared" si="9"/>
        <v>23.169999999999998</v>
      </c>
      <c r="J29" s="49">
        <f t="shared" si="9"/>
        <v>23.169999999999998</v>
      </c>
    </row>
    <row r="30" spans="1:13" ht="47.25" x14ac:dyDescent="0.25">
      <c r="A30" s="41" t="s">
        <v>39</v>
      </c>
      <c r="B30" s="107" t="s">
        <v>174</v>
      </c>
      <c r="C30" s="28">
        <v>20.350000000000001</v>
      </c>
      <c r="D30" s="28">
        <v>4.2699999999999996</v>
      </c>
      <c r="E30" s="28">
        <f t="shared" si="8"/>
        <v>24.62</v>
      </c>
      <c r="F30" s="49">
        <v>1</v>
      </c>
      <c r="G30" s="108" t="s">
        <v>51</v>
      </c>
      <c r="H30" s="49">
        <v>24.62</v>
      </c>
      <c r="I30" s="49">
        <f>E30*F30</f>
        <v>24.62</v>
      </c>
      <c r="J30" s="49">
        <f t="shared" si="9"/>
        <v>24.62</v>
      </c>
    </row>
    <row r="31" spans="1:13" ht="15.75" x14ac:dyDescent="0.25">
      <c r="A31" s="26" t="s">
        <v>149</v>
      </c>
      <c r="B31" s="140" t="s">
        <v>135</v>
      </c>
      <c r="C31" s="140"/>
      <c r="D31" s="140"/>
      <c r="E31" s="140"/>
      <c r="F31" s="140"/>
      <c r="G31" s="140"/>
      <c r="H31" s="140"/>
      <c r="I31" s="140"/>
      <c r="J31" s="140"/>
    </row>
    <row r="32" spans="1:13" ht="78.75" x14ac:dyDescent="0.25">
      <c r="A32" s="26" t="s">
        <v>136</v>
      </c>
      <c r="B32" s="42" t="s">
        <v>185</v>
      </c>
      <c r="C32" s="30">
        <v>12.56</v>
      </c>
      <c r="D32" s="28">
        <v>0</v>
      </c>
      <c r="E32" s="30">
        <f>C32+D32</f>
        <v>12.56</v>
      </c>
      <c r="F32" s="30">
        <v>60</v>
      </c>
      <c r="G32" s="31" t="s">
        <v>45</v>
      </c>
      <c r="H32" s="49">
        <f>E32*F32</f>
        <v>753.6</v>
      </c>
      <c r="I32" s="49">
        <f>E32*F32</f>
        <v>753.6</v>
      </c>
      <c r="J32" s="49">
        <f>I32</f>
        <v>753.6</v>
      </c>
    </row>
    <row r="33" spans="1:10" ht="31.5" x14ac:dyDescent="0.25">
      <c r="A33" s="26" t="s">
        <v>137</v>
      </c>
      <c r="B33" s="42" t="s">
        <v>36</v>
      </c>
      <c r="C33" s="30">
        <v>39.82</v>
      </c>
      <c r="D33" s="28">
        <v>0</v>
      </c>
      <c r="E33" s="30">
        <f t="shared" ref="E33:E40" si="10">C33+D33</f>
        <v>39.82</v>
      </c>
      <c r="F33" s="30">
        <v>0</v>
      </c>
      <c r="G33" s="31" t="s">
        <v>52</v>
      </c>
      <c r="H33" s="49">
        <v>0</v>
      </c>
      <c r="I33" s="49">
        <v>0</v>
      </c>
      <c r="J33" s="49">
        <v>0</v>
      </c>
    </row>
    <row r="34" spans="1:10" ht="31.5" x14ac:dyDescent="0.25">
      <c r="A34" s="26" t="s">
        <v>138</v>
      </c>
      <c r="B34" s="42" t="s">
        <v>38</v>
      </c>
      <c r="C34" s="30">
        <v>73.72</v>
      </c>
      <c r="D34" s="28">
        <v>0</v>
      </c>
      <c r="E34" s="30">
        <f t="shared" si="10"/>
        <v>73.72</v>
      </c>
      <c r="F34" s="30">
        <v>0</v>
      </c>
      <c r="G34" s="31" t="s">
        <v>53</v>
      </c>
      <c r="H34" s="49">
        <v>0</v>
      </c>
      <c r="I34" s="49">
        <v>0</v>
      </c>
      <c r="J34" s="49">
        <v>0</v>
      </c>
    </row>
    <row r="35" spans="1:10" ht="15.75" x14ac:dyDescent="0.25">
      <c r="A35" s="26" t="s">
        <v>139</v>
      </c>
      <c r="B35" s="42" t="s">
        <v>40</v>
      </c>
      <c r="C35" s="30">
        <v>73.72</v>
      </c>
      <c r="D35" s="28">
        <v>0</v>
      </c>
      <c r="E35" s="30">
        <f t="shared" si="10"/>
        <v>73.72</v>
      </c>
      <c r="F35" s="30">
        <v>0</v>
      </c>
      <c r="G35" s="43" t="s">
        <v>54</v>
      </c>
      <c r="H35" s="49">
        <v>0</v>
      </c>
      <c r="I35" s="49">
        <v>0</v>
      </c>
      <c r="J35" s="49">
        <v>0</v>
      </c>
    </row>
    <row r="36" spans="1:10" ht="63" x14ac:dyDescent="0.25">
      <c r="A36" s="26" t="s">
        <v>140</v>
      </c>
      <c r="B36" s="44" t="s">
        <v>176</v>
      </c>
      <c r="C36" s="30">
        <v>32.11</v>
      </c>
      <c r="D36" s="28">
        <v>0</v>
      </c>
      <c r="E36" s="30">
        <f t="shared" si="10"/>
        <v>32.11</v>
      </c>
      <c r="F36" s="30">
        <v>0</v>
      </c>
      <c r="G36" s="31" t="s">
        <v>55</v>
      </c>
      <c r="H36" s="49">
        <v>0</v>
      </c>
      <c r="I36" s="49">
        <v>0</v>
      </c>
      <c r="J36" s="49">
        <v>0</v>
      </c>
    </row>
    <row r="37" spans="1:10" ht="47.25" x14ac:dyDescent="0.25">
      <c r="A37" s="26" t="s">
        <v>141</v>
      </c>
      <c r="B37" s="44" t="s">
        <v>143</v>
      </c>
      <c r="C37" s="30">
        <v>22.86</v>
      </c>
      <c r="D37" s="28">
        <v>0</v>
      </c>
      <c r="E37" s="30">
        <f t="shared" si="10"/>
        <v>22.86</v>
      </c>
      <c r="F37" s="30">
        <v>0</v>
      </c>
      <c r="G37" s="31" t="s">
        <v>56</v>
      </c>
      <c r="H37" s="49">
        <v>0</v>
      </c>
      <c r="I37" s="49">
        <v>0</v>
      </c>
      <c r="J37" s="49">
        <v>0</v>
      </c>
    </row>
    <row r="38" spans="1:10" ht="31.5" x14ac:dyDescent="0.25">
      <c r="A38" s="26" t="s">
        <v>142</v>
      </c>
      <c r="B38" s="42" t="s">
        <v>112</v>
      </c>
      <c r="C38" s="30">
        <v>17.75</v>
      </c>
      <c r="D38" s="28">
        <v>0</v>
      </c>
      <c r="E38" s="30">
        <f t="shared" si="10"/>
        <v>17.75</v>
      </c>
      <c r="F38" s="30">
        <v>0</v>
      </c>
      <c r="G38" s="31" t="s">
        <v>57</v>
      </c>
      <c r="H38" s="49">
        <v>0</v>
      </c>
      <c r="I38" s="49">
        <v>0</v>
      </c>
      <c r="J38" s="49">
        <v>0</v>
      </c>
    </row>
    <row r="39" spans="1:10" ht="78.75" x14ac:dyDescent="0.25">
      <c r="A39" s="26" t="s">
        <v>144</v>
      </c>
      <c r="B39" s="45" t="s">
        <v>175</v>
      </c>
      <c r="C39" s="30">
        <v>3.86</v>
      </c>
      <c r="D39" s="28">
        <v>0</v>
      </c>
      <c r="E39" s="30">
        <f t="shared" si="10"/>
        <v>3.86</v>
      </c>
      <c r="F39" s="30">
        <v>0</v>
      </c>
      <c r="G39" s="31" t="s">
        <v>119</v>
      </c>
      <c r="H39" s="49">
        <v>0</v>
      </c>
      <c r="I39" s="49">
        <v>0</v>
      </c>
      <c r="J39" s="49">
        <v>0</v>
      </c>
    </row>
    <row r="40" spans="1:10" ht="31.5" x14ac:dyDescent="0.25">
      <c r="A40" s="26" t="s">
        <v>145</v>
      </c>
      <c r="B40" s="46" t="s">
        <v>41</v>
      </c>
      <c r="C40" s="30">
        <v>6.29</v>
      </c>
      <c r="D40" s="30">
        <v>1.32</v>
      </c>
      <c r="E40" s="30">
        <f t="shared" si="10"/>
        <v>7.61</v>
      </c>
      <c r="F40" s="30">
        <v>0</v>
      </c>
      <c r="G40" s="47" t="s">
        <v>51</v>
      </c>
      <c r="H40" s="49">
        <v>0</v>
      </c>
      <c r="I40" s="49">
        <v>0</v>
      </c>
      <c r="J40" s="49">
        <v>0</v>
      </c>
    </row>
    <row r="41" spans="1:10" ht="38.25" customHeight="1" x14ac:dyDescent="0.25">
      <c r="A41" s="26" t="s">
        <v>146</v>
      </c>
      <c r="B41" s="133" t="s">
        <v>186</v>
      </c>
      <c r="C41" s="133"/>
      <c r="D41" s="133"/>
      <c r="E41" s="133"/>
      <c r="F41" s="133"/>
      <c r="G41" s="133"/>
      <c r="H41" s="133"/>
      <c r="I41" s="133"/>
      <c r="J41" s="133"/>
    </row>
    <row r="42" spans="1:10" ht="47.25" x14ac:dyDescent="0.25">
      <c r="A42" s="26" t="s">
        <v>147</v>
      </c>
      <c r="B42" s="35" t="s">
        <v>42</v>
      </c>
      <c r="C42" s="30">
        <v>174.02</v>
      </c>
      <c r="D42" s="28">
        <v>0</v>
      </c>
      <c r="E42" s="30">
        <f>C42+D42</f>
        <v>174.02</v>
      </c>
      <c r="F42" s="30">
        <v>0</v>
      </c>
      <c r="G42" s="31" t="s">
        <v>44</v>
      </c>
      <c r="H42" s="49">
        <v>0</v>
      </c>
      <c r="I42" s="49">
        <v>0</v>
      </c>
      <c r="J42" s="49">
        <v>0</v>
      </c>
    </row>
    <row r="43" spans="1:10" ht="31.5" x14ac:dyDescent="0.25">
      <c r="A43" s="26" t="s">
        <v>148</v>
      </c>
      <c r="B43" s="27" t="s">
        <v>43</v>
      </c>
      <c r="C43" s="30">
        <v>86.54</v>
      </c>
      <c r="D43" s="28">
        <v>0</v>
      </c>
      <c r="E43" s="30">
        <f>C43+D43</f>
        <v>86.54</v>
      </c>
      <c r="F43" s="30">
        <v>0</v>
      </c>
      <c r="G43" s="31" t="s">
        <v>45</v>
      </c>
      <c r="H43" s="49">
        <v>0</v>
      </c>
      <c r="I43" s="49">
        <v>0</v>
      </c>
      <c r="J43" s="49">
        <v>0</v>
      </c>
    </row>
    <row r="44" spans="1:10" ht="15.75" x14ac:dyDescent="0.25">
      <c r="A44" s="48"/>
      <c r="B44" s="131" t="s">
        <v>58</v>
      </c>
      <c r="C44" s="131"/>
      <c r="D44" s="131"/>
      <c r="E44" s="131"/>
      <c r="F44" s="131"/>
      <c r="G44" s="131"/>
      <c r="H44" s="49">
        <f>SUM(H9:H11,H14:H25,H27:H30,H32:H40,H42:H43)</f>
        <v>102094.88999999997</v>
      </c>
      <c r="I44" s="49">
        <f t="shared" ref="I44:J44" si="11">I9+I10+I11+I14+I15+I16+I17+I18+I19+I20+I21+I22+I23+I24+I25+I27+I28+I29+I30+I32</f>
        <v>102094.88999999997</v>
      </c>
      <c r="J44" s="49">
        <f t="shared" si="11"/>
        <v>102094.88999999997</v>
      </c>
    </row>
    <row r="45" spans="1:10" x14ac:dyDescent="0.25"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5" customHeight="1" x14ac:dyDescent="0.25"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15" customHeight="1" x14ac:dyDescent="0.25"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5" customHeight="1" x14ac:dyDescent="0.25">
      <c r="B48" s="110"/>
      <c r="C48" s="110"/>
      <c r="D48" s="110"/>
      <c r="E48" s="110"/>
      <c r="F48" s="110"/>
      <c r="G48" s="110"/>
      <c r="H48" s="110"/>
      <c r="I48" s="110"/>
      <c r="J48" s="110"/>
    </row>
    <row r="49" spans="2:10" ht="15" customHeight="1" x14ac:dyDescent="0.25">
      <c r="B49" s="104"/>
      <c r="C49" s="104"/>
      <c r="D49" s="104"/>
      <c r="E49" s="104"/>
      <c r="F49" s="104"/>
      <c r="G49" s="104"/>
      <c r="H49" s="104"/>
      <c r="I49" s="104"/>
      <c r="J49" s="104"/>
    </row>
    <row r="50" spans="2:10" ht="15" customHeight="1" x14ac:dyDescent="0.25">
      <c r="B50" s="104"/>
      <c r="C50" s="104"/>
      <c r="D50" s="104"/>
      <c r="E50" s="104"/>
      <c r="F50" s="104"/>
      <c r="G50" s="104"/>
      <c r="H50" s="104"/>
      <c r="I50" s="104"/>
      <c r="J50" s="104"/>
    </row>
    <row r="51" spans="2:10" ht="15" customHeight="1" x14ac:dyDescent="0.25">
      <c r="J51" s="2"/>
    </row>
    <row r="52" spans="2:10" ht="18.75" x14ac:dyDescent="0.3">
      <c r="B52" s="105" t="s">
        <v>166</v>
      </c>
      <c r="D52" s="18" t="s">
        <v>167</v>
      </c>
      <c r="F52"/>
      <c r="H52" s="105" t="s">
        <v>189</v>
      </c>
      <c r="I52" s="105"/>
      <c r="J52" s="2"/>
    </row>
    <row r="56" spans="2:10" ht="37.5" x14ac:dyDescent="0.3">
      <c r="B56" s="111" t="s">
        <v>194</v>
      </c>
      <c r="I56" s="105" t="s">
        <v>195</v>
      </c>
      <c r="J56" s="2"/>
    </row>
    <row r="71" spans="2:2" ht="15.75" x14ac:dyDescent="0.25">
      <c r="B71" s="18" t="s">
        <v>196</v>
      </c>
    </row>
    <row r="72" spans="2:2" ht="15.75" x14ac:dyDescent="0.25">
      <c r="B72" s="18" t="s">
        <v>197</v>
      </c>
    </row>
  </sheetData>
  <mergeCells count="14">
    <mergeCell ref="D3:J3"/>
    <mergeCell ref="D2:J2"/>
    <mergeCell ref="B44:G44"/>
    <mergeCell ref="A4:J4"/>
    <mergeCell ref="B41:J41"/>
    <mergeCell ref="B13:J13"/>
    <mergeCell ref="C5:E5"/>
    <mergeCell ref="F5:G5"/>
    <mergeCell ref="H5:J5"/>
    <mergeCell ref="B8:J8"/>
    <mergeCell ref="B12:J12"/>
    <mergeCell ref="B31:J31"/>
    <mergeCell ref="A24:A25"/>
    <mergeCell ref="B24:B25"/>
  </mergeCells>
  <pageMargins left="1.1811023622047245" right="0.78740157480314965" top="0.98425196850393704" bottom="0.78740157480314965" header="0.31496062992125984" footer="0.31496062992125984"/>
  <pageSetup paperSize="9" scale="68" fitToHeight="0" orientation="portrait" r:id="rId1"/>
  <headerFooter differentFirst="1">
    <oddHeader>&amp;C&amp;"Times New Roman,Regular"&amp;12&amp;P</oddHeader>
    <oddFooter>&amp;L&amp;"Times New Roman,Regular"&amp;10IEMAnotp4_080419</oddFooter>
    <firstFooter>&amp;L&amp;"Times New Roman,Regular"&amp;10IEMAnotp4_080419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1.pielikums</vt:lpstr>
      <vt:lpstr>3.pielikums</vt:lpstr>
      <vt:lpstr>4.pielikums</vt:lpstr>
    </vt:vector>
  </TitlesOfParts>
  <Company>Valsts robežsardzes koledža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"Valsts robežsardzes koledžas maksas pakalpojumu cenrādis" sākotnējās ietekmes novērtējuma ziņojuma pielikumi</dc:title>
  <dc:subject>Pielikumi</dc:subject>
  <dc:creator>Velta Grecka</dc:creator>
  <dc:description>64603688, velta.grecka@rs.gov.lv</dc:description>
  <cp:lastModifiedBy>Kristīna Volonceviča</cp:lastModifiedBy>
  <cp:lastPrinted>2019-05-09T11:25:04Z</cp:lastPrinted>
  <dcterms:created xsi:type="dcterms:W3CDTF">2017-12-04T12:01:01Z</dcterms:created>
  <dcterms:modified xsi:type="dcterms:W3CDTF">2019-05-09T11:26:55Z</dcterms:modified>
</cp:coreProperties>
</file>