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66" firstSheet="5" activeTab="11"/>
  </bookViews>
  <sheets>
    <sheet name="Saturs" sheetId="1" r:id="rId1"/>
    <sheet name="5.5.11.1." sheetId="2" r:id="rId2"/>
    <sheet name="5.5.11.2." sheetId="3" r:id="rId3"/>
    <sheet name="5.5.11.3." sheetId="4" r:id="rId4"/>
    <sheet name="5.5.12.1." sheetId="5" r:id="rId5"/>
    <sheet name="5.5.12.2." sheetId="6" r:id="rId6"/>
    <sheet name="5.5.12.3." sheetId="7" r:id="rId7"/>
    <sheet name="5.5.12.4." sheetId="8" r:id="rId8"/>
    <sheet name="5.5.12.5." sheetId="9" r:id="rId9"/>
    <sheet name="5.5.12.6." sheetId="10" r:id="rId10"/>
    <sheet name="5.5.12.7." sheetId="11" r:id="rId11"/>
    <sheet name="5.5.12.8." sheetId="12" r:id="rId12"/>
    <sheet name="5.5.13." sheetId="13" r:id="rId13"/>
    <sheet name="5.5.14." sheetId="14" r:id="rId14"/>
    <sheet name="5.6.1." sheetId="15" r:id="rId15"/>
    <sheet name="5.6.2." sheetId="16" r:id="rId16"/>
    <sheet name="5.6.3." sheetId="17" r:id="rId17"/>
    <sheet name="5.6.4." sheetId="18" r:id="rId18"/>
    <sheet name="5.6.5." sheetId="19" r:id="rId19"/>
    <sheet name="5.6.6." sheetId="20" r:id="rId20"/>
    <sheet name="5.6.7." sheetId="21" r:id="rId21"/>
    <sheet name="5.6.8." sheetId="22" r:id="rId22"/>
    <sheet name="5.6.9." sheetId="23" r:id="rId23"/>
    <sheet name="5.6.10." sheetId="24" r:id="rId24"/>
    <sheet name="5.6.11." sheetId="25" r:id="rId25"/>
    <sheet name="5.6.12." sheetId="26" r:id="rId26"/>
    <sheet name="5.6.12.1" sheetId="27" r:id="rId27"/>
  </sheets>
  <definedNames>
    <definedName name="_xlnm.Print_Titles" localSheetId="19">'5.6.6.'!$12:$13</definedName>
    <definedName name="_xlnm.Print_Titles" localSheetId="21">'5.6.8.'!$12:$13</definedName>
  </definedNames>
  <calcPr fullCalcOnLoad="1"/>
</workbook>
</file>

<file path=xl/sharedStrings.xml><?xml version="1.0" encoding="utf-8"?>
<sst xmlns="http://schemas.openxmlformats.org/spreadsheetml/2006/main" count="1928" uniqueCount="170">
  <si>
    <t xml:space="preserve">Publiskā pakalpojuma veids:      </t>
  </si>
  <si>
    <t>Sociālās integrācijas valsts aģentūra</t>
  </si>
  <si>
    <t>Laikposms</t>
  </si>
  <si>
    <t>Izdevumu klasifikācijas kods</t>
  </si>
  <si>
    <t>Rādītājs (materiāla/izejvielas nosaukums, atlīdzība un citi izmaksu veidi)</t>
  </si>
  <si>
    <t>Izmaksu apjoms noteiktā laikposmā viena maksas pakalpojuma veida nodrošināšanai</t>
  </si>
  <si>
    <t>Maksas pakalpojuma izcenojuma aprēķins</t>
  </si>
  <si>
    <t>Informācijas sistēmas licenču nomas izdevumi</t>
  </si>
  <si>
    <t>Pārējie informācijas tehnoloģiju pakalpojumi</t>
  </si>
  <si>
    <t> Ēku, būvju un telpu kārtējais remonts</t>
  </si>
  <si>
    <t> Transportlīdzekļu uzturēšana un remonts</t>
  </si>
  <si>
    <t> Iekārtas, inventāra un aparatūras remonts, tehniskā apkalpošana</t>
  </si>
  <si>
    <t> Ēku, būvju un telpu uzturēšana</t>
  </si>
  <si>
    <t> Pārējie remonta darbu un iestāžu uzturēšanas pakalpojumi</t>
  </si>
  <si>
    <t> Ēku, telpu īre un noma</t>
  </si>
  <si>
    <t> Transportlīdzekļu noma</t>
  </si>
  <si>
    <t> Zemes noma</t>
  </si>
  <si>
    <t> Iekārtu un inventāra īre un noma</t>
  </si>
  <si>
    <t> Pārējie iepriekš neklasificētie pakalpojumu veidi</t>
  </si>
  <si>
    <t> Biroja preces</t>
  </si>
  <si>
    <t> Inventārs</t>
  </si>
  <si>
    <t> Kurināmais</t>
  </si>
  <si>
    <t> Degviela</t>
  </si>
  <si>
    <t> Zāles, ķimikālijas, laboratorijas preces</t>
  </si>
  <si>
    <t> Medicīnas instrumenti, laboratorijas dzīvnieki un to uzturēšana</t>
  </si>
  <si>
    <t> Kārtējā remonta un iestāžu uzturēšanas materiāli</t>
  </si>
  <si>
    <t> Mīkstais inventārs</t>
  </si>
  <si>
    <t> Virtuves inventārs, trauki un galda piederumi</t>
  </si>
  <si>
    <t> Ēdināšanas izdevumi</t>
  </si>
  <si>
    <t> Mācību līdzekļi un materiāli</t>
  </si>
  <si>
    <t> Budžeta iestāžu pievienotās vērtības nodokļa maksājumi</t>
  </si>
  <si>
    <t> Budžeta iestāžu nekustamā īpašuma nodokļa (t.sk. zemes nodokļa parāda) maksājumi budžetā</t>
  </si>
  <si>
    <t> Datorprogrammas</t>
  </si>
  <si>
    <t xml:space="preserve"> Saimniecības pamatlīdzekļi</t>
  </si>
  <si>
    <t> Pārējie budžeta iestāžu pārskaitītie nodokļi un nodevas</t>
  </si>
  <si>
    <t> Datortehnika, sakaru un cita biroja tehnika</t>
  </si>
  <si>
    <t> Pamatlīdzekļu izveidošana un nepabeigtā būvniecība</t>
  </si>
  <si>
    <t> Kapitālais remonts un rekonstrukcija</t>
  </si>
  <si>
    <t> Pasta, telefona un citu sakaru pakalpojumi</t>
  </si>
  <si>
    <t> Izdevumi par ūdeni un kanalizāciju</t>
  </si>
  <si>
    <t> Izdevumi par elektroenerģiju</t>
  </si>
  <si>
    <t> Iestādes administratīvie izdevumi un ar iestādes darbības nodrošināšanu saistītie izdevumi</t>
  </si>
  <si>
    <t> Izdevumi periodikas iegādei</t>
  </si>
  <si>
    <t>5. Ārstniecības pakalpojumi</t>
  </si>
  <si>
    <t>Maksas pakalpojuma vienību skaits noteiktā laikposmā (gab.)</t>
  </si>
  <si>
    <t>Prognozētais maksas pakalpojumu skaits gadā (gab.)*</t>
  </si>
  <si>
    <t>Piezīme. *Ailes neaizpilda, ja izvēlētais laikposms ir viens gads.</t>
  </si>
  <si>
    <t>sākotnējās ietekmes novērtējuma ziņojumam (anotācijai)</t>
  </si>
  <si>
    <t>Satura rādītājs</t>
  </si>
  <si>
    <t xml:space="preserve">Ministru kabineta noteikumu projekta "Grozījumi Ministru kabineta   </t>
  </si>
  <si>
    <t xml:space="preserve">2013.gada 24.septembra noteikumos Nr.1002 "Sociālās </t>
  </si>
  <si>
    <t>Maksas pakalpojuma izcenojums (euro)</t>
  </si>
  <si>
    <t>Prognozētie ieņēmumi gadā (euro)*</t>
  </si>
  <si>
    <t xml:space="preserve">5.6. Medicīniskās manipulācijas (cenā nav iekļautas medikamentu izmaksas) </t>
  </si>
  <si>
    <t>5.6.8.</t>
  </si>
  <si>
    <t xml:space="preserve"> Atalgojums</t>
  </si>
  <si>
    <t xml:space="preserve"> Darba devēja valsts sociālās apdrošināšanas obligātās iemaksas, sociāla rakstura pabalsti un kompensācijas</t>
  </si>
  <si>
    <t xml:space="preserve"> Netiešās izmaksas </t>
  </si>
  <si>
    <t xml:space="preserve"> Apdrošināšanas izdevumi</t>
  </si>
  <si>
    <t xml:space="preserve"> Informācijas sistēmas uzturēšana</t>
  </si>
  <si>
    <t xml:space="preserve"> Budžeta iestāžu dabas resursu nodokļa maksājumi</t>
  </si>
  <si>
    <t xml:space="preserve"> Netiešās izmaksas kopā</t>
  </si>
  <si>
    <t xml:space="preserve"> Pakalpojumu izmaksas kopā</t>
  </si>
  <si>
    <t xml:space="preserve"> Tiešās izmaksas kopā</t>
  </si>
  <si>
    <t xml:space="preserve"> Tiešās izmaksas </t>
  </si>
  <si>
    <t>5.5. Nodarbības funkcionālā speciālista vadībā</t>
  </si>
  <si>
    <t xml:space="preserve">5.5.11. Kinezioloģiskā teipošana </t>
  </si>
  <si>
    <t>5.5.11.1.  Ar teipu līdz 50cm</t>
  </si>
  <si>
    <t>5.5.11.2.  Ar  klienta teipu</t>
  </si>
  <si>
    <t>5.6.12. Ieauguša naga ablācija, korekcija</t>
  </si>
  <si>
    <t xml:space="preserve">5.5.11.1. </t>
  </si>
  <si>
    <t xml:space="preserve">5.5.11.2. </t>
  </si>
  <si>
    <t xml:space="preserve">5.5.11.3. </t>
  </si>
  <si>
    <t xml:space="preserve"> Kinezioloģiskā teipošana (ar teipu līdz 50cm)</t>
  </si>
  <si>
    <t xml:space="preserve"> Kinezioloģiskā teipošana (ar  klienta teipu)</t>
  </si>
  <si>
    <t xml:space="preserve"> Elektrokardiogrammas pieraksts ar aprakstu</t>
  </si>
  <si>
    <t>5.6.5.</t>
  </si>
  <si>
    <t>5.6.6.</t>
  </si>
  <si>
    <t>5.6.9.</t>
  </si>
  <si>
    <t>5.6.10.</t>
  </si>
  <si>
    <t>5.6.11.</t>
  </si>
  <si>
    <t>5.6.12.</t>
  </si>
  <si>
    <t xml:space="preserve"> Urīnpūšļa katetrizācija, katetru maiņa, epicistomas katetra maiņa (bez medikamentiem)</t>
  </si>
  <si>
    <t xml:space="preserve"> Sekundāri dzīstošas brūces apstrāde (bez medikamentiem)</t>
  </si>
  <si>
    <t xml:space="preserve"> Primāri dzīstošas brūces apstrāde (bez medikamentiem)</t>
  </si>
  <si>
    <t xml:space="preserve"> Intraartikulāra injekcija (1 locītavai) ceļu locītavas blokāde (bez medikamenta)</t>
  </si>
  <si>
    <t xml:space="preserve"> Asinsspiediena mērīšana </t>
  </si>
  <si>
    <t>Mīkstais inventārs</t>
  </si>
  <si>
    <t>5.5.11.3.  Cross teips</t>
  </si>
  <si>
    <t xml:space="preserve"> Darba devēja valsts sociālās apdrošināšanas obligātās iemaksas, sociāla rakstura pabalsti     un kompensācijas</t>
  </si>
  <si>
    <t xml:space="preserve"> Informācijas sistēmas licenču nomas izdevumi</t>
  </si>
  <si>
    <t xml:space="preserve"> Pārējie informācijas tehnoloģiju pakalpojumi</t>
  </si>
  <si>
    <t xml:space="preserve"> Ieauguša naga ablācija, korekcija </t>
  </si>
  <si>
    <t xml:space="preserve"> Kinezioloģiskā teipošana (Cross teips)</t>
  </si>
  <si>
    <t>5.6.12.1. Ieauguša naga ablācija, korekcija  (par katru nākamo procedūru)</t>
  </si>
  <si>
    <t>5.5.Nodarbības funkcionālā speciālista vadībā</t>
  </si>
  <si>
    <t>5.5.12. Nodarbības funkcionālā speciālista vadībā ar medicīnas ierīcēm</t>
  </si>
  <si>
    <t>Atalgojums</t>
  </si>
  <si>
    <t>Darba devēja valsts sociālās apdrošināšanas obligātās iemaksas, sociāla rakstura pabalsti un kompensācijas</t>
  </si>
  <si>
    <t>Iekārtas, inventāra un aparatūras remonts, tehniskā apkalpošana</t>
  </si>
  <si>
    <t xml:space="preserve"> Iekārtas, inventāra un aparatūras remonts, tehniskā apkalpošana</t>
  </si>
  <si>
    <t>5.5.12.1.</t>
  </si>
  <si>
    <t>5.5.12.2.</t>
  </si>
  <si>
    <t>5.5.12.3.</t>
  </si>
  <si>
    <t>5.5.12.4.</t>
  </si>
  <si>
    <t>5.5.12.5.</t>
  </si>
  <si>
    <t>5.5.12.6.</t>
  </si>
  <si>
    <t xml:space="preserve"> Nodarbība ar MOTOMED ierīci, 30min.</t>
  </si>
  <si>
    <t xml:space="preserve"> Nodarbība ar MOTOMED ierīci, 45min.</t>
  </si>
  <si>
    <t xml:space="preserve"> Ergoterapijas individuālā nodarbība ar RehaCom programmu, 15min.</t>
  </si>
  <si>
    <t xml:space="preserve"> Ergoterapijas individuālā nodarbība ar RehaCom programmu, 30min.</t>
  </si>
  <si>
    <t xml:space="preserve"> Darba devēja valsts sociālās apdrošināšanas obligātās iemaksas, sociāla rakstura pabalsti  un kompensācijas</t>
  </si>
  <si>
    <t>4.pielikums</t>
  </si>
  <si>
    <t>Ārstniecības pakalpojumi</t>
  </si>
  <si>
    <t>5.6.12.1.</t>
  </si>
  <si>
    <t>Ieauguša naga ablācija, korekcija (par katru nākamo procedūru)</t>
  </si>
  <si>
    <t>5.5.12.7.</t>
  </si>
  <si>
    <t>5.5.12.8.</t>
  </si>
  <si>
    <t>5.5.13.</t>
  </si>
  <si>
    <t>5.5.14.</t>
  </si>
  <si>
    <t>5.6.1.</t>
  </si>
  <si>
    <t>5.6.2.</t>
  </si>
  <si>
    <t>5.6.3.</t>
  </si>
  <si>
    <t>5.6.4.</t>
  </si>
  <si>
    <t>5.6.7.</t>
  </si>
  <si>
    <t>2019.gadā un turpmāk</t>
  </si>
  <si>
    <t xml:space="preserve"> Nodarbība ar sensoro moduli Armeo (aktīvā procedūra), līdz  30min</t>
  </si>
  <si>
    <t xml:space="preserve"> Nodarbība ar sensoro moduli Armeo  (neaktīvā procedūra), līdz 45 min</t>
  </si>
  <si>
    <t>5.5.12.7. Skoliozes terapija pēc Šrotas metodes, līdz  45 min</t>
  </si>
  <si>
    <t>5.5.12.6. Ergoterapijas individuālā nodarbība ar RehaCom programmu, 30 min.</t>
  </si>
  <si>
    <t>5.5.12.5. Ergoterapijas individuālā nodarbība ar RehaCom programmu, 15 min.</t>
  </si>
  <si>
    <t>5.5.12.3. Nodarbība ar sensoro moduli Armeo (aktīvā procedūra), līdz  30 min</t>
  </si>
  <si>
    <t>5.5.12.2. Nodarbība ar MOTOMED ierīci, 45 min.</t>
  </si>
  <si>
    <t>5.5.12.1. Nodarbība ar MOTOMED ierīci, 30 min.</t>
  </si>
  <si>
    <t xml:space="preserve"> Skoliozes terapija pēc Šrotas metodes, līdz 45 min</t>
  </si>
  <si>
    <t xml:space="preserve"> Skoliozes terapija pēc Šrotas metodes, līdz 60 min</t>
  </si>
  <si>
    <t xml:space="preserve"> Tehnoloģiskās iekārtas un mašīnas</t>
  </si>
  <si>
    <t>Mācību, darba un dienesta komandējumi, dienesta, darba braucieni</t>
  </si>
  <si>
    <t xml:space="preserve">Prognozētie ieņēmumi gadā (euro)* </t>
  </si>
  <si>
    <t xml:space="preserve"> Uztura speciālista individuālā nodarbība (meistarklase), līdz 60 min</t>
  </si>
  <si>
    <t>5.5.14. Uztura speciālista individuālā nodarbība (meistarklase), līdz 60 min</t>
  </si>
  <si>
    <t xml:space="preserve">Tiešās izmaksas </t>
  </si>
  <si>
    <t>Tiešās izmaksas kopā</t>
  </si>
  <si>
    <t xml:space="preserve">Netiešās izmaksas </t>
  </si>
  <si>
    <t>Budžeta iestāžu dabas resursu nodokļa maksājumi</t>
  </si>
  <si>
    <t>Netiešās izmaksas kopā</t>
  </si>
  <si>
    <t>Pakalpojumu izmaksas kopā</t>
  </si>
  <si>
    <t>5.6. Medicīniskās manipulācijas (cenā nav iekļautas medikamentu izmaksas)</t>
  </si>
  <si>
    <t>5.6.1. Intravenozā injekcija, 15 min</t>
  </si>
  <si>
    <t xml:space="preserve"> Mācību, darba un dienesta komandējumi, dienesta, darba braucieni</t>
  </si>
  <si>
    <t>5.6.3. Medikamentu ievadīšana vēnā pilienu veidā un pacienta novērošana, līdz 2,5 stundām</t>
  </si>
  <si>
    <t>5.6.4. Cukura līmeņa noteikšana ar ekspresdiagnostiku, 5 min</t>
  </si>
  <si>
    <t xml:space="preserve"> Intravenozā injekcija, 15 min</t>
  </si>
  <si>
    <t xml:space="preserve"> Intramuskulārā, zemādas injekcija, 5 min</t>
  </si>
  <si>
    <t>5.6.2.  Intramuskulārā, zemādas injekcija, 5 min</t>
  </si>
  <si>
    <t xml:space="preserve"> Medikamentu ievadīšana vēnā pilienu veidā un pacienta novērošana, līdz 2,5 stundām</t>
  </si>
  <si>
    <t xml:space="preserve"> Cukura līmeņa noteikšana ar ekspresdiagnostiku, 5 min</t>
  </si>
  <si>
    <t xml:space="preserve"> Vēnas punkcija </t>
  </si>
  <si>
    <t>5.6.9. Primāri dzīstošas brūces apstrāde, līdz 20 min</t>
  </si>
  <si>
    <t>5.6.8. Intraartikulāra injekcija (1 locītavai), ceļu locītavas blokāde, līdz 15 min</t>
  </si>
  <si>
    <t xml:space="preserve">5.6.7. Vēnas punkcija,  7 min </t>
  </si>
  <si>
    <t>5.6.6. Asinsspiediena mērīšana , līdz 10 min</t>
  </si>
  <si>
    <t>5.6.5. Elektrokardiogrammas pieraksts ar aprakstu, 30 min</t>
  </si>
  <si>
    <t>5.6.10. Sekundāri dzīstošas brūces apstrāde, līdz 40 min</t>
  </si>
  <si>
    <t>5.6.11. Urīnpūšļa katetrizācija, katetru maiņa, epicistomas katetra maiņa, līdz 40 min</t>
  </si>
  <si>
    <t>5.5.12.3. Nodarbība ar sensoro moduli Armeo  (neaktīvā procedūra), līdz 45 min</t>
  </si>
  <si>
    <t xml:space="preserve"> Uztura speciālista grupu nodarbība (meistarklase) grupā līdz 3 cilvēkiem, līdz 90 min</t>
  </si>
  <si>
    <t>5.5.13. Uztura speciālista grupu nodarbība (meistarklase) grupā līdz 3 cilvēkiem, līdz 90 min</t>
  </si>
  <si>
    <t xml:space="preserve">integrācijas valsts aģentūras sniegto maksas pakalpojumu cenrādis"" </t>
  </si>
  <si>
    <t>5.5.12.8. Skoliozes terapija pēc Šrotas metodes, līdz  60 min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</si>
</sst>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.00\ _L_s_-;\-* #,##0.00\ _L_s_-;_-* &quot;-&quot;??\ _L_s_-;_-@_-"/>
    <numFmt numFmtId="171" formatCode="_-* #,##0\ _L_s_-;\-* #,##0\ _L_s_-;_-* &quot;-&quot;\ _L_s_-;_-@_-"/>
    <numFmt numFmtId="172" formatCode="_-* #,##0.00\ &quot;Ls&quot;_-;\-* #,##0.00\ &quot;Ls&quot;_-;_-* &quot;-&quot;??\ &quot;Ls&quot;_-;_-@_-"/>
    <numFmt numFmtId="173" formatCode="_-* #,##0\ &quot;Ls&quot;_-;\-* #,##0\ &quot;Ls&quot;_-;_-* &quot;-&quot;\ &quot;Ls&quot;_-;_-@_-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_-* #,##0.000_-;\-* #,##0.000_-;_-* &quot;-&quot;??_-;_-@_-"/>
    <numFmt numFmtId="189" formatCode="_-* #,##0.0000_-;\-* #,##0.0000_-;_-* &quot;-&quot;??_-;_-@_-"/>
    <numFmt numFmtId="190" formatCode="_-* #,##0.00000_-;\-* #,##0.00000_-;_-* &quot;-&quot;??_-;_-@_-"/>
    <numFmt numFmtId="191" formatCode="_-* #,##0.000000_-;\-* #,##0.000000_-;_-* &quot;-&quot;??_-;_-@_-"/>
    <numFmt numFmtId="192" formatCode="_-* #,##0.0000000_-;\-* #,##0.0000000_-;_-* &quot;-&quot;??_-;_-@_-"/>
    <numFmt numFmtId="193" formatCode="_-* #,##0.00000000_-;\-* #,##0.00000000_-;_-* &quot;-&quot;??_-;_-@_-"/>
    <numFmt numFmtId="194" formatCode="_-* #,##0.000000000_-;\-* #,##0.000000000_-;_-* &quot;-&quot;??_-;_-@_-"/>
    <numFmt numFmtId="195" formatCode="_-* #,##0.0000000000_-;\-* #,##0.0000000000_-;_-* &quot;-&quot;??_-;_-@_-"/>
    <numFmt numFmtId="196" formatCode="0.000000000000"/>
    <numFmt numFmtId="197" formatCode="0.0000000000000"/>
    <numFmt numFmtId="198" formatCode="0.0000000000000000"/>
    <numFmt numFmtId="199" formatCode="0.000000000000000"/>
    <numFmt numFmtId="200" formatCode="0.00000000000000"/>
  </numFmts>
  <fonts count="53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56" applyFont="1">
      <alignment/>
      <protection/>
    </xf>
    <xf numFmtId="0" fontId="2" fillId="0" borderId="0" xfId="0" applyFont="1" applyAlignment="1">
      <alignment/>
    </xf>
    <xf numFmtId="176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6" fillId="0" borderId="0" xfId="56" applyFont="1">
      <alignment/>
      <protection/>
    </xf>
    <xf numFmtId="0" fontId="6" fillId="0" borderId="0" xfId="56" applyFont="1" applyBorder="1">
      <alignment/>
      <protection/>
    </xf>
    <xf numFmtId="0" fontId="6" fillId="0" borderId="0" xfId="56" applyFont="1" applyAlignment="1">
      <alignment horizontal="center"/>
      <protection/>
    </xf>
    <xf numFmtId="0" fontId="6" fillId="0" borderId="0" xfId="0" applyFont="1" applyBorder="1" applyAlignment="1">
      <alignment horizontal="center" vertical="top"/>
    </xf>
    <xf numFmtId="0" fontId="6" fillId="0" borderId="10" xfId="56" applyFont="1" applyBorder="1" applyAlignment="1">
      <alignment vertical="top"/>
      <protection/>
    </xf>
    <xf numFmtId="0" fontId="6" fillId="0" borderId="0" xfId="0" applyFont="1" applyBorder="1" applyAlignment="1">
      <alignment vertical="top"/>
    </xf>
    <xf numFmtId="2" fontId="5" fillId="0" borderId="0" xfId="0" applyNumberFormat="1" applyFont="1" applyBorder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2" fontId="6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top"/>
    </xf>
    <xf numFmtId="2" fontId="50" fillId="0" borderId="10" xfId="0" applyNumberFormat="1" applyFont="1" applyBorder="1" applyAlignment="1">
      <alignment horizontal="center" vertical="top"/>
    </xf>
    <xf numFmtId="0" fontId="50" fillId="0" borderId="0" xfId="0" applyFont="1" applyBorder="1" applyAlignment="1">
      <alignment horizontal="right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vertical="top"/>
    </xf>
    <xf numFmtId="0" fontId="50" fillId="0" borderId="0" xfId="0" applyFont="1" applyBorder="1" applyAlignment="1">
      <alignment horizontal="center" vertical="top"/>
    </xf>
    <xf numFmtId="0" fontId="5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182" fontId="52" fillId="0" borderId="0" xfId="0" applyNumberFormat="1" applyFont="1" applyAlignment="1">
      <alignment/>
    </xf>
    <xf numFmtId="2" fontId="51" fillId="0" borderId="0" xfId="0" applyNumberFormat="1" applyFont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top"/>
    </xf>
    <xf numFmtId="0" fontId="6" fillId="0" borderId="0" xfId="56" applyFont="1" applyBorder="1" applyAlignment="1">
      <alignment horizontal="center"/>
      <protection/>
    </xf>
    <xf numFmtId="0" fontId="6" fillId="0" borderId="0" xfId="0" applyFont="1" applyBorder="1" applyAlignment="1">
      <alignment horizontal="left"/>
    </xf>
    <xf numFmtId="176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vertical="top"/>
    </xf>
    <xf numFmtId="2" fontId="6" fillId="34" borderId="10" xfId="0" applyNumberFormat="1" applyFont="1" applyFill="1" applyBorder="1" applyAlignment="1">
      <alignment horizontal="center" vertical="top"/>
    </xf>
    <xf numFmtId="0" fontId="50" fillId="34" borderId="10" xfId="0" applyFont="1" applyFill="1" applyBorder="1" applyAlignment="1">
      <alignment vertical="top"/>
    </xf>
    <xf numFmtId="2" fontId="6" fillId="34" borderId="10" xfId="0" applyNumberFormat="1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center"/>
    </xf>
    <xf numFmtId="2" fontId="6" fillId="34" borderId="11" xfId="0" applyNumberFormat="1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/>
    </xf>
    <xf numFmtId="0" fontId="6" fillId="0" borderId="0" xfId="0" applyFont="1" applyBorder="1" applyAlignment="1">
      <alignment horizontal="right" vertical="top"/>
    </xf>
    <xf numFmtId="2" fontId="6" fillId="0" borderId="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3" xfId="56" applyFont="1" applyBorder="1">
      <alignment/>
      <protection/>
    </xf>
    <xf numFmtId="0" fontId="6" fillId="0" borderId="10" xfId="56" applyFont="1" applyBorder="1">
      <alignment/>
      <protection/>
    </xf>
    <xf numFmtId="0" fontId="6" fillId="0" borderId="13" xfId="0" applyFont="1" applyBorder="1" applyAlignment="1">
      <alignment vertical="top"/>
    </xf>
    <xf numFmtId="0" fontId="6" fillId="0" borderId="13" xfId="0" applyFont="1" applyFill="1" applyBorder="1" applyAlignment="1">
      <alignment horizontal="left" vertical="top" wrapText="1"/>
    </xf>
    <xf numFmtId="2" fontId="6" fillId="0" borderId="13" xfId="0" applyNumberFormat="1" applyFont="1" applyBorder="1" applyAlignment="1">
      <alignment horizontal="center" vertical="top"/>
    </xf>
    <xf numFmtId="0" fontId="0" fillId="0" borderId="14" xfId="0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56" applyFont="1" applyAlignment="1">
      <alignment vertical="top" wrapText="1"/>
      <protection/>
    </xf>
    <xf numFmtId="0" fontId="6" fillId="0" borderId="15" xfId="56" applyFont="1" applyBorder="1" applyAlignment="1">
      <alignment vertical="top" wrapText="1"/>
      <protection/>
    </xf>
    <xf numFmtId="0" fontId="5" fillId="0" borderId="0" xfId="0" applyFont="1" applyAlignment="1">
      <alignment horizontal="center"/>
    </xf>
    <xf numFmtId="0" fontId="6" fillId="0" borderId="0" xfId="56" applyFont="1" applyAlignment="1">
      <alignment wrapText="1"/>
      <protection/>
    </xf>
    <xf numFmtId="0" fontId="6" fillId="0" borderId="15" xfId="56" applyFont="1" applyBorder="1" applyAlignment="1">
      <alignment wrapText="1"/>
      <protection/>
    </xf>
    <xf numFmtId="0" fontId="6" fillId="0" borderId="0" xfId="56" applyFont="1" applyBorder="1" applyAlignment="1">
      <alignment vertical="top" wrapText="1"/>
      <protection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0"/>
  <sheetViews>
    <sheetView view="pageLayout" workbookViewId="0" topLeftCell="A1">
      <selection activeCell="E60" sqref="E60"/>
    </sheetView>
  </sheetViews>
  <sheetFormatPr defaultColWidth="9.140625" defaultRowHeight="12.75"/>
  <sheetData>
    <row r="1" spans="2:12" ht="15">
      <c r="B1" s="35"/>
      <c r="C1" s="35"/>
      <c r="D1" s="97" t="s">
        <v>112</v>
      </c>
      <c r="E1" s="97"/>
      <c r="F1" s="97"/>
      <c r="G1" s="97"/>
      <c r="H1" s="97"/>
      <c r="I1" s="97"/>
      <c r="J1" s="97"/>
      <c r="K1" s="97"/>
      <c r="L1" s="97"/>
    </row>
    <row r="2" spans="2:12" ht="15">
      <c r="B2" s="35"/>
      <c r="C2" s="97" t="s">
        <v>49</v>
      </c>
      <c r="D2" s="97"/>
      <c r="E2" s="97"/>
      <c r="F2" s="97"/>
      <c r="G2" s="97"/>
      <c r="H2" s="97"/>
      <c r="I2" s="97"/>
      <c r="J2" s="97"/>
      <c r="K2" s="97"/>
      <c r="L2" s="97"/>
    </row>
    <row r="3" spans="2:12" ht="15">
      <c r="B3" s="97" t="s">
        <v>50</v>
      </c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2:12" ht="15">
      <c r="B4" s="35"/>
      <c r="C4" s="97" t="s">
        <v>168</v>
      </c>
      <c r="D4" s="97"/>
      <c r="E4" s="97"/>
      <c r="F4" s="97"/>
      <c r="G4" s="97"/>
      <c r="H4" s="97"/>
      <c r="I4" s="97"/>
      <c r="J4" s="97"/>
      <c r="K4" s="97"/>
      <c r="L4" s="97"/>
    </row>
    <row r="5" spans="2:12" ht="15">
      <c r="B5" s="35"/>
      <c r="C5" s="35"/>
      <c r="D5" s="35"/>
      <c r="E5" s="35"/>
      <c r="F5" s="36"/>
      <c r="G5" s="97" t="s">
        <v>47</v>
      </c>
      <c r="H5" s="97"/>
      <c r="I5" s="97"/>
      <c r="J5" s="97"/>
      <c r="K5" s="97"/>
      <c r="L5" s="97"/>
    </row>
    <row r="12" spans="2:11" ht="18.75">
      <c r="B12" s="98" t="s">
        <v>48</v>
      </c>
      <c r="C12" s="98"/>
      <c r="D12" s="98"/>
      <c r="E12" s="98"/>
      <c r="F12" s="98"/>
      <c r="G12" s="98"/>
      <c r="H12" s="98"/>
      <c r="I12" s="98"/>
      <c r="J12" s="98"/>
      <c r="K12" s="98"/>
    </row>
    <row r="14" spans="2:12" ht="15.75">
      <c r="B14" s="34">
        <v>5</v>
      </c>
      <c r="C14" s="10" t="s">
        <v>113</v>
      </c>
      <c r="D14" s="10"/>
      <c r="E14" s="10"/>
      <c r="F14" s="94"/>
      <c r="G14" s="94"/>
      <c r="H14" s="94"/>
      <c r="I14" s="94"/>
      <c r="J14" s="94"/>
      <c r="K14" s="94"/>
      <c r="L14" s="94"/>
    </row>
    <row r="15" spans="2:12" ht="15.75" customHeight="1">
      <c r="B15" s="34" t="s">
        <v>70</v>
      </c>
      <c r="C15" s="95" t="s">
        <v>73</v>
      </c>
      <c r="D15" s="95"/>
      <c r="E15" s="95"/>
      <c r="F15" s="95"/>
      <c r="G15" s="95"/>
      <c r="H15" s="95"/>
      <c r="I15" s="95"/>
      <c r="J15" s="95"/>
      <c r="K15" s="95"/>
      <c r="L15" s="95"/>
    </row>
    <row r="16" spans="2:12" ht="15.75" customHeight="1">
      <c r="B16" s="34" t="s">
        <v>71</v>
      </c>
      <c r="C16" s="95" t="s">
        <v>74</v>
      </c>
      <c r="D16" s="95"/>
      <c r="E16" s="95"/>
      <c r="F16" s="95"/>
      <c r="G16" s="95"/>
      <c r="H16" s="95"/>
      <c r="I16" s="95"/>
      <c r="J16" s="95"/>
      <c r="K16" s="95"/>
      <c r="L16" s="95"/>
    </row>
    <row r="17" spans="2:12" ht="15.75" customHeight="1">
      <c r="B17" s="34" t="s">
        <v>72</v>
      </c>
      <c r="C17" s="95" t="s">
        <v>93</v>
      </c>
      <c r="D17" s="95"/>
      <c r="E17" s="95"/>
      <c r="F17" s="95"/>
      <c r="G17" s="95"/>
      <c r="H17" s="95"/>
      <c r="I17" s="95"/>
      <c r="J17" s="95"/>
      <c r="K17" s="95"/>
      <c r="L17" s="95"/>
    </row>
    <row r="18" spans="2:12" ht="15.75" customHeight="1">
      <c r="B18" s="34" t="s">
        <v>101</v>
      </c>
      <c r="C18" s="95" t="s">
        <v>107</v>
      </c>
      <c r="D18" s="95"/>
      <c r="E18" s="95"/>
      <c r="F18" s="95"/>
      <c r="G18" s="95"/>
      <c r="H18" s="95"/>
      <c r="I18" s="95"/>
      <c r="J18" s="95"/>
      <c r="K18" s="95"/>
      <c r="L18" s="95"/>
    </row>
    <row r="19" spans="2:12" ht="15.75" customHeight="1">
      <c r="B19" s="34" t="s">
        <v>102</v>
      </c>
      <c r="C19" s="95" t="s">
        <v>108</v>
      </c>
      <c r="D19" s="95"/>
      <c r="E19" s="95"/>
      <c r="F19" s="95"/>
      <c r="G19" s="95"/>
      <c r="H19" s="95"/>
      <c r="I19" s="95"/>
      <c r="J19" s="95"/>
      <c r="K19" s="95"/>
      <c r="L19" s="95"/>
    </row>
    <row r="20" spans="2:12" ht="15.75" customHeight="1">
      <c r="B20" s="34" t="s">
        <v>103</v>
      </c>
      <c r="C20" s="95" t="s">
        <v>126</v>
      </c>
      <c r="D20" s="95"/>
      <c r="E20" s="95"/>
      <c r="F20" s="95"/>
      <c r="G20" s="95"/>
      <c r="H20" s="95"/>
      <c r="I20" s="95"/>
      <c r="J20" s="95"/>
      <c r="K20" s="95"/>
      <c r="L20" s="95"/>
    </row>
    <row r="21" spans="2:12" ht="15.75" customHeight="1">
      <c r="B21" s="34" t="s">
        <v>104</v>
      </c>
      <c r="C21" s="95" t="s">
        <v>127</v>
      </c>
      <c r="D21" s="95"/>
      <c r="E21" s="95"/>
      <c r="F21" s="95"/>
      <c r="G21" s="95"/>
      <c r="H21" s="95"/>
      <c r="I21" s="95"/>
      <c r="J21" s="95"/>
      <c r="K21" s="95"/>
      <c r="L21" s="95"/>
    </row>
    <row r="22" spans="2:12" ht="15.75" customHeight="1">
      <c r="B22" s="34" t="s">
        <v>105</v>
      </c>
      <c r="C22" s="95" t="s">
        <v>109</v>
      </c>
      <c r="D22" s="95"/>
      <c r="E22" s="95"/>
      <c r="F22" s="95"/>
      <c r="G22" s="95"/>
      <c r="H22" s="95"/>
      <c r="I22" s="95"/>
      <c r="J22" s="95"/>
      <c r="K22" s="95"/>
      <c r="L22" s="95"/>
    </row>
    <row r="23" spans="2:12" ht="15.75" customHeight="1">
      <c r="B23" s="34" t="s">
        <v>106</v>
      </c>
      <c r="C23" s="95" t="s">
        <v>110</v>
      </c>
      <c r="D23" s="95"/>
      <c r="E23" s="95"/>
      <c r="F23" s="95"/>
      <c r="G23" s="95"/>
      <c r="H23" s="95"/>
      <c r="I23" s="95"/>
      <c r="J23" s="95"/>
      <c r="K23" s="95"/>
      <c r="L23" s="95"/>
    </row>
    <row r="24" spans="2:12" ht="15.75" customHeight="1">
      <c r="B24" s="34" t="s">
        <v>116</v>
      </c>
      <c r="C24" s="95" t="s">
        <v>134</v>
      </c>
      <c r="D24" s="96"/>
      <c r="E24" s="96"/>
      <c r="F24" s="96"/>
      <c r="G24" s="96"/>
      <c r="H24" s="96"/>
      <c r="I24" s="96"/>
      <c r="J24" s="96"/>
      <c r="K24" s="96"/>
      <c r="L24" s="96"/>
    </row>
    <row r="25" spans="2:12" ht="15.75" customHeight="1">
      <c r="B25" s="34" t="s">
        <v>117</v>
      </c>
      <c r="C25" s="95" t="s">
        <v>135</v>
      </c>
      <c r="D25" s="96"/>
      <c r="E25" s="96"/>
      <c r="F25" s="96"/>
      <c r="G25" s="96"/>
      <c r="H25" s="96"/>
      <c r="I25" s="96"/>
      <c r="J25" s="96"/>
      <c r="K25" s="96"/>
      <c r="L25" s="96"/>
    </row>
    <row r="26" spans="2:12" ht="15.75" customHeight="1">
      <c r="B26" s="34" t="s">
        <v>118</v>
      </c>
      <c r="C26" s="95" t="s">
        <v>166</v>
      </c>
      <c r="D26" s="96"/>
      <c r="E26" s="96"/>
      <c r="F26" s="96"/>
      <c r="G26" s="96"/>
      <c r="H26" s="96"/>
      <c r="I26" s="96"/>
      <c r="J26" s="96"/>
      <c r="K26" s="96"/>
      <c r="L26" s="96"/>
    </row>
    <row r="27" spans="2:12" ht="15.75" customHeight="1">
      <c r="B27" s="34" t="s">
        <v>119</v>
      </c>
      <c r="C27" s="95" t="s">
        <v>139</v>
      </c>
      <c r="D27" s="96"/>
      <c r="E27" s="96"/>
      <c r="F27" s="96"/>
      <c r="G27" s="96"/>
      <c r="H27" s="96"/>
      <c r="I27" s="96"/>
      <c r="J27" s="96"/>
      <c r="K27" s="96"/>
      <c r="L27" s="96"/>
    </row>
    <row r="28" spans="2:12" ht="15.75" customHeight="1">
      <c r="B28" s="34" t="s">
        <v>120</v>
      </c>
      <c r="C28" s="95" t="s">
        <v>152</v>
      </c>
      <c r="D28" s="96"/>
      <c r="E28" s="96"/>
      <c r="F28" s="96"/>
      <c r="G28" s="96"/>
      <c r="H28" s="96"/>
      <c r="I28" s="96"/>
      <c r="J28" s="96"/>
      <c r="K28" s="96"/>
      <c r="L28" s="96"/>
    </row>
    <row r="29" spans="2:12" ht="15.75" customHeight="1">
      <c r="B29" s="34" t="s">
        <v>121</v>
      </c>
      <c r="C29" s="95" t="s">
        <v>153</v>
      </c>
      <c r="D29" s="96"/>
      <c r="E29" s="96"/>
      <c r="F29" s="96"/>
      <c r="G29" s="96"/>
      <c r="H29" s="96"/>
      <c r="I29" s="96"/>
      <c r="J29" s="96"/>
      <c r="K29" s="96"/>
      <c r="L29" s="96"/>
    </row>
    <row r="30" spans="2:12" ht="15.75" customHeight="1">
      <c r="B30" s="34" t="s">
        <v>122</v>
      </c>
      <c r="C30" s="95" t="s">
        <v>155</v>
      </c>
      <c r="D30" s="96"/>
      <c r="E30" s="96"/>
      <c r="F30" s="96"/>
      <c r="G30" s="96"/>
      <c r="H30" s="96"/>
      <c r="I30" s="96"/>
      <c r="J30" s="96"/>
      <c r="K30" s="96"/>
      <c r="L30" s="96"/>
    </row>
    <row r="31" spans="2:12" ht="15.75" customHeight="1">
      <c r="B31" s="34" t="s">
        <v>123</v>
      </c>
      <c r="C31" s="95" t="s">
        <v>156</v>
      </c>
      <c r="D31" s="96"/>
      <c r="E31" s="96"/>
      <c r="F31" s="96"/>
      <c r="G31" s="96"/>
      <c r="H31" s="96"/>
      <c r="I31" s="96"/>
      <c r="J31" s="96"/>
      <c r="K31" s="96"/>
      <c r="L31" s="96"/>
    </row>
    <row r="32" spans="2:12" ht="15.75" customHeight="1">
      <c r="B32" s="34" t="s">
        <v>76</v>
      </c>
      <c r="C32" s="95" t="s">
        <v>75</v>
      </c>
      <c r="D32" s="96"/>
      <c r="E32" s="96"/>
      <c r="F32" s="96"/>
      <c r="G32" s="96"/>
      <c r="H32" s="96"/>
      <c r="I32" s="96"/>
      <c r="J32" s="96"/>
      <c r="K32" s="96"/>
      <c r="L32" s="96"/>
    </row>
    <row r="33" spans="2:12" ht="15.75" customHeight="1">
      <c r="B33" s="34" t="s">
        <v>77</v>
      </c>
      <c r="C33" s="95" t="s">
        <v>86</v>
      </c>
      <c r="D33" s="96"/>
      <c r="E33" s="96"/>
      <c r="F33" s="96"/>
      <c r="G33" s="96"/>
      <c r="H33" s="96"/>
      <c r="I33" s="96"/>
      <c r="J33" s="96"/>
      <c r="K33" s="96"/>
      <c r="L33" s="96"/>
    </row>
    <row r="34" spans="2:12" ht="15.75" customHeight="1">
      <c r="B34" s="34" t="s">
        <v>124</v>
      </c>
      <c r="C34" s="95" t="s">
        <v>157</v>
      </c>
      <c r="D34" s="96"/>
      <c r="E34" s="96"/>
      <c r="F34" s="96"/>
      <c r="G34" s="96"/>
      <c r="H34" s="96"/>
      <c r="I34" s="96"/>
      <c r="J34" s="96"/>
      <c r="K34" s="96"/>
      <c r="L34" s="96"/>
    </row>
    <row r="35" spans="2:12" ht="15.75" customHeight="1">
      <c r="B35" s="34" t="s">
        <v>54</v>
      </c>
      <c r="C35" s="95" t="s">
        <v>85</v>
      </c>
      <c r="D35" s="96"/>
      <c r="E35" s="96"/>
      <c r="F35" s="96"/>
      <c r="G35" s="96"/>
      <c r="H35" s="96"/>
      <c r="I35" s="96"/>
      <c r="J35" s="96"/>
      <c r="K35" s="96"/>
      <c r="L35" s="96"/>
    </row>
    <row r="36" spans="2:12" ht="15.75" customHeight="1">
      <c r="B36" s="34" t="s">
        <v>78</v>
      </c>
      <c r="C36" s="95" t="s">
        <v>84</v>
      </c>
      <c r="D36" s="96"/>
      <c r="E36" s="96"/>
      <c r="F36" s="96"/>
      <c r="G36" s="96"/>
      <c r="H36" s="96"/>
      <c r="I36" s="96"/>
      <c r="J36" s="96"/>
      <c r="K36" s="96"/>
      <c r="L36" s="96"/>
    </row>
    <row r="37" spans="2:12" ht="15.75" customHeight="1">
      <c r="B37" s="34" t="s">
        <v>79</v>
      </c>
      <c r="C37" s="95" t="s">
        <v>83</v>
      </c>
      <c r="D37" s="96"/>
      <c r="E37" s="96"/>
      <c r="F37" s="96"/>
      <c r="G37" s="96"/>
      <c r="H37" s="96"/>
      <c r="I37" s="96"/>
      <c r="J37" s="96"/>
      <c r="K37" s="96"/>
      <c r="L37" s="96"/>
    </row>
    <row r="38" spans="2:12" ht="15.75" customHeight="1">
      <c r="B38" s="34" t="s">
        <v>80</v>
      </c>
      <c r="C38" s="95" t="s">
        <v>82</v>
      </c>
      <c r="D38" s="96"/>
      <c r="E38" s="96"/>
      <c r="F38" s="96"/>
      <c r="G38" s="96"/>
      <c r="H38" s="96"/>
      <c r="I38" s="96"/>
      <c r="J38" s="96"/>
      <c r="K38" s="96"/>
      <c r="L38" s="96"/>
    </row>
    <row r="39" spans="2:12" ht="15.75" customHeight="1">
      <c r="B39" s="34" t="s">
        <v>81</v>
      </c>
      <c r="C39" s="95" t="s">
        <v>92</v>
      </c>
      <c r="D39" s="96"/>
      <c r="E39" s="96"/>
      <c r="F39" s="96"/>
      <c r="G39" s="96"/>
      <c r="H39" s="96"/>
      <c r="I39" s="96"/>
      <c r="J39" s="96"/>
      <c r="K39" s="96"/>
      <c r="L39" s="96"/>
    </row>
    <row r="40" spans="2:12" ht="15.75">
      <c r="B40" s="34" t="s">
        <v>114</v>
      </c>
      <c r="C40" s="10" t="s">
        <v>115</v>
      </c>
      <c r="D40" s="94"/>
      <c r="E40" s="94"/>
      <c r="F40" s="94"/>
      <c r="G40" s="94"/>
      <c r="H40" s="94"/>
      <c r="I40" s="94"/>
      <c r="J40" s="94"/>
      <c r="K40" s="94"/>
      <c r="L40" s="94"/>
    </row>
  </sheetData>
  <sheetProtection/>
  <mergeCells count="31">
    <mergeCell ref="D1:L1"/>
    <mergeCell ref="C2:L2"/>
    <mergeCell ref="B3:L3"/>
    <mergeCell ref="C4:L4"/>
    <mergeCell ref="G5:L5"/>
    <mergeCell ref="C28:L28"/>
    <mergeCell ref="B12:K12"/>
    <mergeCell ref="C36:L36"/>
    <mergeCell ref="C29:L29"/>
    <mergeCell ref="C30:L30"/>
    <mergeCell ref="C31:L31"/>
    <mergeCell ref="C34:L34"/>
    <mergeCell ref="C19:L19"/>
    <mergeCell ref="C35:L35"/>
    <mergeCell ref="C26:L26"/>
    <mergeCell ref="C22:L22"/>
    <mergeCell ref="C15:L15"/>
    <mergeCell ref="C24:L24"/>
    <mergeCell ref="C25:L25"/>
    <mergeCell ref="C20:L20"/>
    <mergeCell ref="C27:L27"/>
    <mergeCell ref="C38:L38"/>
    <mergeCell ref="C39:L39"/>
    <mergeCell ref="C16:L16"/>
    <mergeCell ref="C17:L17"/>
    <mergeCell ref="C32:L32"/>
    <mergeCell ref="C23:L23"/>
    <mergeCell ref="C33:L33"/>
    <mergeCell ref="C18:L18"/>
    <mergeCell ref="C37:L37"/>
    <mergeCell ref="C21:L2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0" r:id="rId1"/>
  <headerFooter>
    <oddFooter>&amp;C&amp;"Times New Roman,Regular"&amp;11LManotp4_100519_1002maksas;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view="pageLayout" workbookViewId="0" topLeftCell="A1">
      <selection activeCell="B81" sqref="B81"/>
    </sheetView>
  </sheetViews>
  <sheetFormatPr defaultColWidth="9.140625" defaultRowHeight="12.75"/>
  <cols>
    <col min="1" max="1" width="12.28125" style="64" customWidth="1"/>
    <col min="2" max="2" width="94.00390625" style="64" customWidth="1"/>
    <col min="3" max="3" width="31.421875" style="10" customWidth="1"/>
  </cols>
  <sheetData>
    <row r="1" spans="1:3" ht="15.75">
      <c r="A1" s="10"/>
      <c r="B1" s="8"/>
      <c r="C1" s="61"/>
    </row>
    <row r="2" spans="1:3" ht="15.75">
      <c r="A2" s="10"/>
      <c r="B2" s="41"/>
      <c r="C2" s="7"/>
    </row>
    <row r="3" spans="1:3" ht="15.75">
      <c r="A3" s="101" t="s">
        <v>6</v>
      </c>
      <c r="B3" s="101"/>
      <c r="C3" s="101"/>
    </row>
    <row r="4" spans="1:3" ht="15.75" customHeight="1">
      <c r="A4" s="95" t="s">
        <v>1</v>
      </c>
      <c r="B4" s="95"/>
      <c r="C4" s="9"/>
    </row>
    <row r="5" spans="1:3" ht="15.75" customHeight="1">
      <c r="A5" s="95" t="s">
        <v>0</v>
      </c>
      <c r="B5" s="95"/>
      <c r="C5" s="9"/>
    </row>
    <row r="6" spans="1:3" ht="15.75">
      <c r="A6" s="6"/>
      <c r="B6" s="6" t="s">
        <v>43</v>
      </c>
      <c r="C6" s="9"/>
    </row>
    <row r="7" spans="1:3" ht="15.75">
      <c r="A7" s="6"/>
      <c r="B7" s="6" t="s">
        <v>95</v>
      </c>
      <c r="C7" s="9"/>
    </row>
    <row r="8" spans="1:3" ht="15.75">
      <c r="A8" s="6"/>
      <c r="B8" s="6" t="s">
        <v>96</v>
      </c>
      <c r="C8" s="9"/>
    </row>
    <row r="9" spans="1:3" ht="15.75">
      <c r="A9" s="6"/>
      <c r="B9" s="6" t="s">
        <v>129</v>
      </c>
      <c r="C9" s="9"/>
    </row>
    <row r="10" spans="1:3" ht="15.75">
      <c r="A10" s="6" t="s">
        <v>2</v>
      </c>
      <c r="B10" s="6" t="s">
        <v>125</v>
      </c>
      <c r="C10" s="9"/>
    </row>
    <row r="11" spans="1:3" ht="15.75" hidden="1">
      <c r="A11" s="10"/>
      <c r="B11" s="11"/>
      <c r="C11" s="9"/>
    </row>
    <row r="12" spans="1:3" ht="47.25">
      <c r="A12" s="37" t="s">
        <v>3</v>
      </c>
      <c r="B12" s="37" t="s">
        <v>4</v>
      </c>
      <c r="C12" s="37" t="s">
        <v>5</v>
      </c>
    </row>
    <row r="13" spans="1:3" ht="15.75">
      <c r="A13" s="13">
        <v>1</v>
      </c>
      <c r="B13" s="14">
        <v>2</v>
      </c>
      <c r="C13" s="14">
        <v>3</v>
      </c>
    </row>
    <row r="14" spans="1:3" ht="15.75">
      <c r="A14" s="42"/>
      <c r="B14" s="15" t="s">
        <v>64</v>
      </c>
      <c r="C14" s="43"/>
    </row>
    <row r="15" spans="1:3" ht="15.75">
      <c r="A15" s="17">
        <v>1100</v>
      </c>
      <c r="B15" s="17" t="s">
        <v>97</v>
      </c>
      <c r="C15" s="19">
        <f>12.6+5*1.25</f>
        <v>18.85</v>
      </c>
    </row>
    <row r="16" spans="1:3" ht="15.75" customHeight="1">
      <c r="A16" s="17">
        <v>1200</v>
      </c>
      <c r="B16" s="54" t="s">
        <v>98</v>
      </c>
      <c r="C16" s="19">
        <f>3.03+0.3*5</f>
        <v>4.529999999999999</v>
      </c>
    </row>
    <row r="17" spans="1:3" ht="15.75">
      <c r="A17" s="17">
        <v>2223</v>
      </c>
      <c r="B17" s="20" t="s">
        <v>40</v>
      </c>
      <c r="C17" s="19">
        <v>2.44</v>
      </c>
    </row>
    <row r="18" spans="1:3" ht="15.75">
      <c r="A18" s="17">
        <v>2243</v>
      </c>
      <c r="B18" s="55" t="s">
        <v>100</v>
      </c>
      <c r="C18" s="19">
        <v>1.78</v>
      </c>
    </row>
    <row r="19" spans="1:3" ht="15.75">
      <c r="A19" s="17">
        <v>2244</v>
      </c>
      <c r="B19" s="20" t="s">
        <v>12</v>
      </c>
      <c r="C19" s="19">
        <v>1.58</v>
      </c>
    </row>
    <row r="20" spans="1:3" ht="15.75">
      <c r="A20" s="16">
        <v>2251</v>
      </c>
      <c r="B20" s="20" t="s">
        <v>59</v>
      </c>
      <c r="C20" s="19">
        <v>1.5</v>
      </c>
    </row>
    <row r="21" spans="1:3" ht="15.75">
      <c r="A21" s="17">
        <v>2341</v>
      </c>
      <c r="B21" s="54" t="s">
        <v>23</v>
      </c>
      <c r="C21" s="19">
        <v>1.6</v>
      </c>
    </row>
    <row r="22" spans="1:3" ht="15.75">
      <c r="A22" s="17">
        <v>5121</v>
      </c>
      <c r="B22" s="20" t="s">
        <v>32</v>
      </c>
      <c r="C22" s="19">
        <v>0.67</v>
      </c>
    </row>
    <row r="23" spans="1:3" ht="15.75">
      <c r="A23" s="16"/>
      <c r="B23" s="21" t="s">
        <v>63</v>
      </c>
      <c r="C23" s="22">
        <f>SUM(C15:C22)</f>
        <v>32.95000000000001</v>
      </c>
    </row>
    <row r="24" spans="1:3" ht="15.75">
      <c r="A24" s="23"/>
      <c r="B24" s="18" t="s">
        <v>57</v>
      </c>
      <c r="C24" s="43"/>
    </row>
    <row r="25" spans="1:4" ht="15.75">
      <c r="A25" s="17">
        <v>1100</v>
      </c>
      <c r="B25" s="18" t="s">
        <v>55</v>
      </c>
      <c r="C25" s="19">
        <v>4.53</v>
      </c>
      <c r="D25" s="50"/>
    </row>
    <row r="26" spans="1:3" ht="15.75" customHeight="1">
      <c r="A26" s="17">
        <v>1200</v>
      </c>
      <c r="B26" s="20" t="s">
        <v>56</v>
      </c>
      <c r="C26" s="19">
        <v>1.09</v>
      </c>
    </row>
    <row r="27" spans="1:3" ht="15.75">
      <c r="A27" s="24">
        <v>2210</v>
      </c>
      <c r="B27" s="20" t="s">
        <v>38</v>
      </c>
      <c r="C27" s="60">
        <v>0.06</v>
      </c>
    </row>
    <row r="28" spans="1:3" ht="15.75">
      <c r="A28" s="17">
        <v>2222</v>
      </c>
      <c r="B28" s="20" t="s">
        <v>39</v>
      </c>
      <c r="C28" s="60">
        <v>0.16</v>
      </c>
    </row>
    <row r="29" spans="1:3" ht="15.75">
      <c r="A29" s="17">
        <v>2223</v>
      </c>
      <c r="B29" s="20" t="s">
        <v>40</v>
      </c>
      <c r="C29" s="60">
        <v>0.28</v>
      </c>
    </row>
    <row r="30" spans="1:3" ht="15.75">
      <c r="A30" s="17">
        <v>2230</v>
      </c>
      <c r="B30" s="20" t="s">
        <v>41</v>
      </c>
      <c r="C30" s="60">
        <v>0.12</v>
      </c>
    </row>
    <row r="31" spans="1:3" ht="15.75">
      <c r="A31" s="17">
        <v>2241</v>
      </c>
      <c r="B31" s="20" t="s">
        <v>9</v>
      </c>
      <c r="C31" s="60">
        <v>0.12</v>
      </c>
    </row>
    <row r="32" spans="1:3" ht="15.75">
      <c r="A32" s="17">
        <v>2242</v>
      </c>
      <c r="B32" s="20" t="s">
        <v>10</v>
      </c>
      <c r="C32" s="60">
        <v>0.06</v>
      </c>
    </row>
    <row r="33" spans="1:3" ht="15.75">
      <c r="A33" s="17">
        <v>2243</v>
      </c>
      <c r="B33" s="20" t="s">
        <v>11</v>
      </c>
      <c r="C33" s="19">
        <v>0.2</v>
      </c>
    </row>
    <row r="34" spans="1:3" ht="15.75">
      <c r="A34" s="16">
        <v>2244</v>
      </c>
      <c r="B34" s="20" t="s">
        <v>12</v>
      </c>
      <c r="C34" s="60">
        <f>0.18+5*0.03</f>
        <v>0.32999999999999996</v>
      </c>
    </row>
    <row r="35" spans="1:3" ht="15.75">
      <c r="A35" s="16">
        <v>2247</v>
      </c>
      <c r="B35" s="15" t="s">
        <v>58</v>
      </c>
      <c r="C35" s="60">
        <v>0.06</v>
      </c>
    </row>
    <row r="36" spans="1:3" ht="15.75">
      <c r="A36" s="16">
        <v>2249</v>
      </c>
      <c r="B36" s="20" t="s">
        <v>13</v>
      </c>
      <c r="C36" s="60">
        <v>0.14</v>
      </c>
    </row>
    <row r="37" spans="1:3" ht="15.75">
      <c r="A37" s="16">
        <v>2251</v>
      </c>
      <c r="B37" s="20" t="s">
        <v>59</v>
      </c>
      <c r="C37" s="60">
        <v>0.12</v>
      </c>
    </row>
    <row r="38" spans="1:3" ht="15.75" hidden="1">
      <c r="A38" s="16">
        <v>2252</v>
      </c>
      <c r="B38" s="20" t="s">
        <v>7</v>
      </c>
      <c r="C38" s="60"/>
    </row>
    <row r="39" spans="1:3" ht="15.75" hidden="1">
      <c r="A39" s="16">
        <v>2259</v>
      </c>
      <c r="B39" s="20" t="s">
        <v>8</v>
      </c>
      <c r="C39" s="60"/>
    </row>
    <row r="40" spans="1:3" ht="15.75">
      <c r="A40" s="16">
        <v>2261</v>
      </c>
      <c r="B40" s="20" t="s">
        <v>14</v>
      </c>
      <c r="C40" s="60">
        <v>0.06</v>
      </c>
    </row>
    <row r="41" spans="1:3" ht="15.75">
      <c r="A41" s="16">
        <v>2262</v>
      </c>
      <c r="B41" s="20" t="s">
        <v>15</v>
      </c>
      <c r="C41" s="60">
        <v>0.08</v>
      </c>
    </row>
    <row r="42" spans="1:3" ht="15.75">
      <c r="A42" s="16">
        <v>2263</v>
      </c>
      <c r="B42" s="20" t="s">
        <v>16</v>
      </c>
      <c r="C42" s="60">
        <v>0.16</v>
      </c>
    </row>
    <row r="43" spans="1:3" ht="15.75" hidden="1">
      <c r="A43" s="17">
        <v>2264</v>
      </c>
      <c r="B43" s="20" t="s">
        <v>17</v>
      </c>
      <c r="C43" s="60"/>
    </row>
    <row r="44" spans="1:3" ht="15.75">
      <c r="A44" s="17">
        <v>2279</v>
      </c>
      <c r="B44" s="20" t="s">
        <v>18</v>
      </c>
      <c r="C44" s="60">
        <v>0.24</v>
      </c>
    </row>
    <row r="45" spans="1:3" ht="15.75">
      <c r="A45" s="17">
        <v>2311</v>
      </c>
      <c r="B45" s="20" t="s">
        <v>19</v>
      </c>
      <c r="C45" s="19">
        <v>0.1</v>
      </c>
    </row>
    <row r="46" spans="1:3" ht="15.75">
      <c r="A46" s="17">
        <v>2312</v>
      </c>
      <c r="B46" s="20" t="s">
        <v>20</v>
      </c>
      <c r="C46" s="19">
        <v>0.112</v>
      </c>
    </row>
    <row r="47" spans="1:3" ht="15.75">
      <c r="A47" s="17">
        <v>2321</v>
      </c>
      <c r="B47" s="20" t="s">
        <v>21</v>
      </c>
      <c r="C47" s="60">
        <v>0.22</v>
      </c>
    </row>
    <row r="48" spans="1:3" ht="15.75">
      <c r="A48" s="17">
        <v>2322</v>
      </c>
      <c r="B48" s="20" t="s">
        <v>22</v>
      </c>
      <c r="C48" s="60">
        <v>0.12</v>
      </c>
    </row>
    <row r="49" spans="1:3" ht="15.75">
      <c r="A49" s="17">
        <v>2341</v>
      </c>
      <c r="B49" s="20" t="s">
        <v>23</v>
      </c>
      <c r="C49" s="60">
        <v>0.08</v>
      </c>
    </row>
    <row r="50" spans="1:3" ht="15.75" hidden="1">
      <c r="A50" s="17">
        <v>2344</v>
      </c>
      <c r="B50" s="20" t="s">
        <v>24</v>
      </c>
      <c r="C50" s="60"/>
    </row>
    <row r="51" spans="1:3" ht="15.75">
      <c r="A51" s="17">
        <v>2350</v>
      </c>
      <c r="B51" s="20" t="s">
        <v>25</v>
      </c>
      <c r="C51" s="60">
        <v>0.14</v>
      </c>
    </row>
    <row r="52" spans="1:3" ht="15.75">
      <c r="A52" s="17">
        <v>2361</v>
      </c>
      <c r="B52" s="20" t="s">
        <v>26</v>
      </c>
      <c r="C52" s="19">
        <v>0.1</v>
      </c>
    </row>
    <row r="53" spans="1:3" ht="15.75" hidden="1">
      <c r="A53" s="17">
        <v>2362</v>
      </c>
      <c r="B53" s="20" t="s">
        <v>27</v>
      </c>
      <c r="C53" s="60"/>
    </row>
    <row r="54" spans="1:3" ht="15.75" hidden="1">
      <c r="A54" s="17">
        <v>2363</v>
      </c>
      <c r="B54" s="20" t="s">
        <v>28</v>
      </c>
      <c r="C54" s="60"/>
    </row>
    <row r="55" spans="1:3" ht="15.75" hidden="1">
      <c r="A55" s="17">
        <v>2370</v>
      </c>
      <c r="B55" s="20" t="s">
        <v>29</v>
      </c>
      <c r="C55" s="60"/>
    </row>
    <row r="56" spans="1:3" ht="15.75">
      <c r="A56" s="17">
        <v>2400</v>
      </c>
      <c r="B56" s="20" t="s">
        <v>42</v>
      </c>
      <c r="C56" s="60">
        <v>0.04</v>
      </c>
    </row>
    <row r="57" spans="1:3" ht="15.75" hidden="1">
      <c r="A57" s="17">
        <v>2512</v>
      </c>
      <c r="B57" s="20" t="s">
        <v>30</v>
      </c>
      <c r="C57" s="60"/>
    </row>
    <row r="58" spans="1:3" ht="15.75">
      <c r="A58" s="17">
        <v>2513</v>
      </c>
      <c r="B58" s="20" t="s">
        <v>31</v>
      </c>
      <c r="C58" s="60">
        <v>0.14</v>
      </c>
    </row>
    <row r="59" spans="1:3" ht="15.75">
      <c r="A59" s="17">
        <v>2515</v>
      </c>
      <c r="B59" s="20" t="s">
        <v>60</v>
      </c>
      <c r="C59" s="60">
        <v>0.06</v>
      </c>
    </row>
    <row r="60" spans="1:3" ht="15.75">
      <c r="A60" s="17">
        <v>2519</v>
      </c>
      <c r="B60" s="20" t="s">
        <v>34</v>
      </c>
      <c r="C60" s="60">
        <v>0.08</v>
      </c>
    </row>
    <row r="61" spans="1:3" ht="15.75" hidden="1">
      <c r="A61" s="17">
        <v>6240</v>
      </c>
      <c r="B61" s="20"/>
      <c r="C61" s="60"/>
    </row>
    <row r="62" spans="1:3" ht="15.75" hidden="1">
      <c r="A62" s="17">
        <v>6290</v>
      </c>
      <c r="B62" s="20"/>
      <c r="C62" s="60"/>
    </row>
    <row r="63" spans="1:3" ht="15.75">
      <c r="A63" s="17">
        <v>5121</v>
      </c>
      <c r="B63" s="20" t="s">
        <v>32</v>
      </c>
      <c r="C63" s="60">
        <v>0.07</v>
      </c>
    </row>
    <row r="64" spans="1:3" ht="15.75">
      <c r="A64" s="17">
        <v>5232</v>
      </c>
      <c r="B64" s="20" t="s">
        <v>33</v>
      </c>
      <c r="C64" s="60">
        <v>0.08</v>
      </c>
    </row>
    <row r="65" spans="1:3" ht="15.75">
      <c r="A65" s="17">
        <v>5238</v>
      </c>
      <c r="B65" s="20" t="s">
        <v>35</v>
      </c>
      <c r="C65" s="60">
        <v>0.06</v>
      </c>
    </row>
    <row r="66" spans="1:3" ht="15.75" hidden="1">
      <c r="A66" s="17">
        <v>5240</v>
      </c>
      <c r="B66" s="20" t="s">
        <v>36</v>
      </c>
      <c r="C66" s="60"/>
    </row>
    <row r="67" spans="1:3" ht="15.75">
      <c r="A67" s="16">
        <v>5250</v>
      </c>
      <c r="B67" s="20" t="s">
        <v>37</v>
      </c>
      <c r="C67" s="60">
        <v>0.04</v>
      </c>
    </row>
    <row r="68" spans="1:3" ht="15.75">
      <c r="A68" s="25"/>
      <c r="B68" s="26" t="s">
        <v>61</v>
      </c>
      <c r="C68" s="22">
        <f>SUM(C25:C67)</f>
        <v>9.251999999999999</v>
      </c>
    </row>
    <row r="69" spans="1:3" ht="15.75">
      <c r="A69" s="25"/>
      <c r="B69" s="26" t="s">
        <v>62</v>
      </c>
      <c r="C69" s="22">
        <f>C23+C68</f>
        <v>42.20200000000001</v>
      </c>
    </row>
    <row r="70" spans="1:3" ht="15" customHeight="1">
      <c r="A70" s="7"/>
      <c r="B70" s="9"/>
      <c r="C70" s="40"/>
    </row>
    <row r="71" spans="1:3" ht="15.75">
      <c r="A71" s="102" t="s">
        <v>44</v>
      </c>
      <c r="B71" s="103"/>
      <c r="C71" s="12">
        <v>5</v>
      </c>
    </row>
    <row r="72" spans="1:3" ht="15.75">
      <c r="A72" s="102" t="s">
        <v>51</v>
      </c>
      <c r="B72" s="103"/>
      <c r="C72" s="65">
        <f>C69/C71</f>
        <v>8.440400000000002</v>
      </c>
    </row>
    <row r="73" spans="1:3" ht="15.75" customHeight="1">
      <c r="A73" s="47"/>
      <c r="B73" s="48"/>
      <c r="C73" s="33"/>
    </row>
    <row r="74" spans="1:3" ht="15.75" customHeight="1">
      <c r="A74" s="99" t="s">
        <v>45</v>
      </c>
      <c r="B74" s="100"/>
      <c r="C74" s="31"/>
    </row>
    <row r="75" spans="1:3" ht="15.75" customHeight="1">
      <c r="A75" s="99" t="s">
        <v>52</v>
      </c>
      <c r="B75" s="100"/>
      <c r="C75" s="31"/>
    </row>
    <row r="76" spans="1:3" ht="15.75" customHeight="1">
      <c r="A76" s="27" t="s">
        <v>46</v>
      </c>
      <c r="B76" s="27"/>
      <c r="C76" s="27"/>
    </row>
    <row r="77" spans="1:3" ht="15.75" customHeight="1">
      <c r="A77" s="27"/>
      <c r="B77" s="27"/>
      <c r="C77" s="27"/>
    </row>
    <row r="78" spans="1:3" ht="15.75">
      <c r="A78" s="27"/>
      <c r="B78" s="28"/>
      <c r="C78" s="27"/>
    </row>
    <row r="79" spans="1:3" ht="15.75">
      <c r="A79" s="27"/>
      <c r="B79" s="61"/>
      <c r="C79" s="27"/>
    </row>
    <row r="80" spans="1:3" ht="15.75">
      <c r="A80" s="10"/>
      <c r="B80" s="8"/>
      <c r="C80" s="63"/>
    </row>
  </sheetData>
  <sheetProtection/>
  <mergeCells count="7">
    <mergeCell ref="A72:B72"/>
    <mergeCell ref="A74:B74"/>
    <mergeCell ref="A75:B75"/>
    <mergeCell ref="A3:C3"/>
    <mergeCell ref="A4:B4"/>
    <mergeCell ref="A5:B5"/>
    <mergeCell ref="A71:B71"/>
  </mergeCells>
  <printOptions/>
  <pageMargins left="0.7" right="0.7" top="0.75" bottom="0.75" header="0.3" footer="0.3"/>
  <pageSetup fitToHeight="1" fitToWidth="1" horizontalDpi="600" verticalDpi="600" orientation="portrait" paperSize="9" scale="64" r:id="rId1"/>
  <headerFooter>
    <oddFooter>&amp;C&amp;"Times New Roman,Regular"LManotp4_100519_1002maksas;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2"/>
  <sheetViews>
    <sheetView view="pageLayout" workbookViewId="0" topLeftCell="A1">
      <selection activeCell="B84" sqref="B84"/>
    </sheetView>
  </sheetViews>
  <sheetFormatPr defaultColWidth="9.140625" defaultRowHeight="12.75"/>
  <cols>
    <col min="1" max="1" width="13.140625" style="1" customWidth="1"/>
    <col min="2" max="2" width="95.00390625" style="1" customWidth="1"/>
    <col min="3" max="3" width="31.421875" style="4" customWidth="1"/>
  </cols>
  <sheetData>
    <row r="1" spans="1:3" ht="15.75">
      <c r="A1" s="4"/>
      <c r="B1" s="8"/>
      <c r="C1" s="61"/>
    </row>
    <row r="2" spans="1:3" ht="15.75">
      <c r="A2" s="4"/>
      <c r="B2" s="41"/>
      <c r="C2" s="7"/>
    </row>
    <row r="3" spans="1:3" ht="18.75">
      <c r="A3" s="98" t="s">
        <v>6</v>
      </c>
      <c r="B3" s="98"/>
      <c r="C3" s="98"/>
    </row>
    <row r="4" spans="1:3" ht="15.75">
      <c r="A4" s="95" t="s">
        <v>1</v>
      </c>
      <c r="B4" s="95"/>
      <c r="C4" s="9"/>
    </row>
    <row r="5" spans="1:3" ht="15.75">
      <c r="A5" s="95" t="s">
        <v>0</v>
      </c>
      <c r="B5" s="95"/>
      <c r="C5" s="9"/>
    </row>
    <row r="6" spans="1:3" ht="15.75">
      <c r="A6" s="6"/>
      <c r="B6" s="6" t="s">
        <v>43</v>
      </c>
      <c r="C6" s="9"/>
    </row>
    <row r="7" spans="1:3" ht="15.75">
      <c r="A7" s="6"/>
      <c r="B7" s="6" t="s">
        <v>95</v>
      </c>
      <c r="C7" s="9"/>
    </row>
    <row r="8" spans="1:3" ht="15.75">
      <c r="A8" s="6"/>
      <c r="B8" s="6" t="s">
        <v>96</v>
      </c>
      <c r="C8" s="9"/>
    </row>
    <row r="9" spans="1:3" ht="15.75">
      <c r="A9" s="6"/>
      <c r="B9" s="6" t="s">
        <v>128</v>
      </c>
      <c r="C9" s="9"/>
    </row>
    <row r="10" spans="1:3" ht="15.75">
      <c r="A10" s="6" t="s">
        <v>2</v>
      </c>
      <c r="B10" s="6" t="s">
        <v>125</v>
      </c>
      <c r="C10" s="9"/>
    </row>
    <row r="11" spans="1:3" ht="15.75" hidden="1">
      <c r="A11" s="10"/>
      <c r="B11" s="11"/>
      <c r="C11" s="9"/>
    </row>
    <row r="12" spans="1:3" ht="47.25">
      <c r="A12" s="37" t="s">
        <v>3</v>
      </c>
      <c r="B12" s="37" t="s">
        <v>4</v>
      </c>
      <c r="C12" s="37" t="s">
        <v>5</v>
      </c>
    </row>
    <row r="13" spans="1:3" ht="15.75">
      <c r="A13" s="13">
        <v>1</v>
      </c>
      <c r="B13" s="14">
        <v>2</v>
      </c>
      <c r="C13" s="14">
        <v>3</v>
      </c>
    </row>
    <row r="14" spans="1:3" ht="15.75">
      <c r="A14" s="42"/>
      <c r="B14" s="15" t="s">
        <v>64</v>
      </c>
      <c r="C14" s="43"/>
    </row>
    <row r="15" spans="1:3" ht="15.75">
      <c r="A15" s="17">
        <v>1100</v>
      </c>
      <c r="B15" s="17" t="s">
        <v>97</v>
      </c>
      <c r="C15" s="66">
        <v>64.4</v>
      </c>
    </row>
    <row r="16" spans="1:3" ht="15.75" customHeight="1">
      <c r="A16" s="17">
        <v>1200</v>
      </c>
      <c r="B16" s="54" t="s">
        <v>98</v>
      </c>
      <c r="C16" s="66">
        <v>15.5</v>
      </c>
    </row>
    <row r="17" spans="1:3" ht="15.75" hidden="1">
      <c r="A17" s="17">
        <v>2222</v>
      </c>
      <c r="B17" s="54" t="s">
        <v>39</v>
      </c>
      <c r="C17" s="66">
        <v>0</v>
      </c>
    </row>
    <row r="18" spans="1:3" ht="15.75">
      <c r="A18" s="17">
        <v>2223</v>
      </c>
      <c r="B18" s="20" t="s">
        <v>40</v>
      </c>
      <c r="C18" s="66">
        <v>2.95</v>
      </c>
    </row>
    <row r="19" spans="1:3" ht="15.75">
      <c r="A19" s="17">
        <v>2243</v>
      </c>
      <c r="B19" s="55" t="s">
        <v>99</v>
      </c>
      <c r="C19" s="66">
        <v>5.25</v>
      </c>
    </row>
    <row r="20" spans="1:3" ht="15.75" hidden="1">
      <c r="A20" s="17">
        <v>2244</v>
      </c>
      <c r="B20" s="20" t="s">
        <v>12</v>
      </c>
      <c r="C20" s="66">
        <v>0</v>
      </c>
    </row>
    <row r="21" spans="1:3" ht="15.75">
      <c r="A21" s="17">
        <v>2312</v>
      </c>
      <c r="B21" s="20" t="s">
        <v>20</v>
      </c>
      <c r="C21" s="68">
        <v>2.8</v>
      </c>
    </row>
    <row r="22" spans="1:3" ht="15.75">
      <c r="A22" s="17">
        <v>2341</v>
      </c>
      <c r="B22" s="54" t="s">
        <v>23</v>
      </c>
      <c r="C22" s="66">
        <v>1.54</v>
      </c>
    </row>
    <row r="23" spans="1:3" ht="15.75">
      <c r="A23" s="17">
        <v>2350</v>
      </c>
      <c r="B23" s="54" t="s">
        <v>25</v>
      </c>
      <c r="C23" s="66">
        <v>1.99</v>
      </c>
    </row>
    <row r="24" spans="1:3" ht="15.75">
      <c r="A24" s="17">
        <v>5220</v>
      </c>
      <c r="B24" s="20" t="s">
        <v>136</v>
      </c>
      <c r="C24" s="68">
        <v>3.1</v>
      </c>
    </row>
    <row r="25" spans="1:3" ht="15.75">
      <c r="A25" s="16"/>
      <c r="B25" s="21" t="s">
        <v>63</v>
      </c>
      <c r="C25" s="69">
        <f>SUM(C15:C24)</f>
        <v>97.53</v>
      </c>
    </row>
    <row r="26" spans="1:3" ht="15.75">
      <c r="A26" s="23"/>
      <c r="B26" s="18" t="s">
        <v>57</v>
      </c>
      <c r="C26" s="69"/>
    </row>
    <row r="27" spans="1:3" ht="15.75">
      <c r="A27" s="17">
        <v>1100</v>
      </c>
      <c r="B27" s="18" t="s">
        <v>55</v>
      </c>
      <c r="C27" s="66">
        <v>8.2</v>
      </c>
    </row>
    <row r="28" spans="1:3" ht="15.75" customHeight="1">
      <c r="A28" s="17">
        <v>1200</v>
      </c>
      <c r="B28" s="20" t="s">
        <v>56</v>
      </c>
      <c r="C28" s="66">
        <v>1.98</v>
      </c>
    </row>
    <row r="29" spans="1:3" ht="15.75">
      <c r="A29" s="24">
        <v>2210</v>
      </c>
      <c r="B29" s="20" t="s">
        <v>38</v>
      </c>
      <c r="C29" s="66">
        <v>0.54</v>
      </c>
    </row>
    <row r="30" spans="1:3" ht="15.75">
      <c r="A30" s="17">
        <v>2222</v>
      </c>
      <c r="B30" s="20" t="s">
        <v>39</v>
      </c>
      <c r="C30" s="66">
        <v>2.3</v>
      </c>
    </row>
    <row r="31" spans="1:3" ht="15.75">
      <c r="A31" s="17">
        <v>2223</v>
      </c>
      <c r="B31" s="20" t="s">
        <v>40</v>
      </c>
      <c r="C31" s="66">
        <v>1.4</v>
      </c>
    </row>
    <row r="32" spans="1:3" ht="15.75">
      <c r="A32" s="17">
        <v>2230</v>
      </c>
      <c r="B32" s="20" t="s">
        <v>41</v>
      </c>
      <c r="C32" s="70">
        <v>0.18</v>
      </c>
    </row>
    <row r="33" spans="1:3" ht="15.75">
      <c r="A33" s="17">
        <v>2241</v>
      </c>
      <c r="B33" s="20" t="s">
        <v>9</v>
      </c>
      <c r="C33" s="68">
        <v>0.2</v>
      </c>
    </row>
    <row r="34" spans="1:3" ht="15.75">
      <c r="A34" s="17">
        <v>2242</v>
      </c>
      <c r="B34" s="20" t="s">
        <v>10</v>
      </c>
      <c r="C34" s="70">
        <v>0.08</v>
      </c>
    </row>
    <row r="35" spans="1:3" ht="15.75">
      <c r="A35" s="17">
        <v>2243</v>
      </c>
      <c r="B35" s="20" t="s">
        <v>11</v>
      </c>
      <c r="C35" s="70">
        <v>0.33</v>
      </c>
    </row>
    <row r="36" spans="1:3" ht="15.75">
      <c r="A36" s="16">
        <v>2244</v>
      </c>
      <c r="B36" s="20" t="s">
        <v>12</v>
      </c>
      <c r="C36" s="70">
        <v>3.14</v>
      </c>
    </row>
    <row r="37" spans="1:3" ht="15.75">
      <c r="A37" s="16">
        <v>2247</v>
      </c>
      <c r="B37" s="15" t="s">
        <v>58</v>
      </c>
      <c r="C37" s="70">
        <v>0.07</v>
      </c>
    </row>
    <row r="38" spans="1:3" ht="15.75">
      <c r="A38" s="16">
        <v>2249</v>
      </c>
      <c r="B38" s="20" t="s">
        <v>13</v>
      </c>
      <c r="C38" s="70">
        <v>0.24</v>
      </c>
    </row>
    <row r="39" spans="1:3" ht="15.75">
      <c r="A39" s="16">
        <v>2251</v>
      </c>
      <c r="B39" s="20" t="s">
        <v>59</v>
      </c>
      <c r="C39" s="68">
        <v>1.5</v>
      </c>
    </row>
    <row r="40" spans="1:3" ht="15.75" hidden="1">
      <c r="A40" s="16">
        <v>2252</v>
      </c>
      <c r="B40" s="20" t="s">
        <v>7</v>
      </c>
      <c r="C40" s="70"/>
    </row>
    <row r="41" spans="1:3" ht="15.75" hidden="1">
      <c r="A41" s="16">
        <v>2259</v>
      </c>
      <c r="B41" s="20" t="s">
        <v>8</v>
      </c>
      <c r="C41" s="70"/>
    </row>
    <row r="42" spans="1:3" ht="15.75">
      <c r="A42" s="16">
        <v>2261</v>
      </c>
      <c r="B42" s="20" t="s">
        <v>14</v>
      </c>
      <c r="C42" s="70">
        <v>0.09</v>
      </c>
    </row>
    <row r="43" spans="1:3" ht="15.75">
      <c r="A43" s="16">
        <v>2262</v>
      </c>
      <c r="B43" s="20" t="s">
        <v>15</v>
      </c>
      <c r="C43" s="70">
        <v>0.12</v>
      </c>
    </row>
    <row r="44" spans="1:3" ht="15.75">
      <c r="A44" s="16">
        <v>2263</v>
      </c>
      <c r="B44" s="20" t="s">
        <v>16</v>
      </c>
      <c r="C44" s="70">
        <v>1.05</v>
      </c>
    </row>
    <row r="45" spans="1:3" ht="15.75" hidden="1">
      <c r="A45" s="17">
        <v>2264</v>
      </c>
      <c r="B45" s="20" t="s">
        <v>17</v>
      </c>
      <c r="C45" s="70"/>
    </row>
    <row r="46" spans="1:3" ht="15.75">
      <c r="A46" s="17">
        <v>2279</v>
      </c>
      <c r="B46" s="20" t="s">
        <v>18</v>
      </c>
      <c r="C46" s="70">
        <v>0.41</v>
      </c>
    </row>
    <row r="47" spans="1:3" ht="15.75">
      <c r="A47" s="17">
        <v>2311</v>
      </c>
      <c r="B47" s="20" t="s">
        <v>19</v>
      </c>
      <c r="C47" s="70">
        <v>0.05</v>
      </c>
    </row>
    <row r="48" spans="1:3" ht="15.75">
      <c r="A48" s="17">
        <v>2312</v>
      </c>
      <c r="B48" s="20" t="s">
        <v>20</v>
      </c>
      <c r="C48" s="68">
        <v>1.5</v>
      </c>
    </row>
    <row r="49" spans="1:3" ht="15.75">
      <c r="A49" s="17">
        <v>2321</v>
      </c>
      <c r="B49" s="20" t="s">
        <v>21</v>
      </c>
      <c r="C49" s="68">
        <v>2.9</v>
      </c>
    </row>
    <row r="50" spans="1:3" ht="15.75">
      <c r="A50" s="17">
        <v>2322</v>
      </c>
      <c r="B50" s="20" t="s">
        <v>22</v>
      </c>
      <c r="C50" s="68">
        <v>0.2</v>
      </c>
    </row>
    <row r="51" spans="1:3" ht="15.75">
      <c r="A51" s="17">
        <v>2341</v>
      </c>
      <c r="B51" s="20" t="s">
        <v>23</v>
      </c>
      <c r="C51" s="70">
        <v>0.11</v>
      </c>
    </row>
    <row r="52" spans="1:3" ht="15.75" hidden="1">
      <c r="A52" s="17">
        <v>2344</v>
      </c>
      <c r="B52" s="20" t="s">
        <v>24</v>
      </c>
      <c r="C52" s="70"/>
    </row>
    <row r="53" spans="1:3" ht="15.75" hidden="1">
      <c r="A53" s="17">
        <v>2350</v>
      </c>
      <c r="B53" s="20" t="s">
        <v>25</v>
      </c>
      <c r="C53" s="70">
        <v>0</v>
      </c>
    </row>
    <row r="54" spans="1:3" ht="15.75">
      <c r="A54" s="17">
        <v>2361</v>
      </c>
      <c r="B54" s="20" t="s">
        <v>26</v>
      </c>
      <c r="C54" s="70">
        <v>0.16</v>
      </c>
    </row>
    <row r="55" spans="1:3" ht="15.75" hidden="1">
      <c r="A55" s="17">
        <v>2362</v>
      </c>
      <c r="B55" s="20" t="s">
        <v>27</v>
      </c>
      <c r="C55" s="70"/>
    </row>
    <row r="56" spans="1:3" ht="15.75" hidden="1">
      <c r="A56" s="17">
        <v>2363</v>
      </c>
      <c r="B56" s="20" t="s">
        <v>28</v>
      </c>
      <c r="C56" s="70"/>
    </row>
    <row r="57" spans="1:3" ht="15.75" hidden="1">
      <c r="A57" s="17">
        <v>2370</v>
      </c>
      <c r="B57" s="20" t="s">
        <v>29</v>
      </c>
      <c r="C57" s="70"/>
    </row>
    <row r="58" spans="1:3" ht="15.75">
      <c r="A58" s="17">
        <v>2400</v>
      </c>
      <c r="B58" s="20" t="s">
        <v>42</v>
      </c>
      <c r="C58" s="70">
        <v>0.03</v>
      </c>
    </row>
    <row r="59" spans="1:3" ht="15.75" hidden="1">
      <c r="A59" s="17">
        <v>2512</v>
      </c>
      <c r="B59" s="20" t="s">
        <v>30</v>
      </c>
      <c r="C59" s="70"/>
    </row>
    <row r="60" spans="1:3" ht="15.75">
      <c r="A60" s="17">
        <v>2513</v>
      </c>
      <c r="B60" s="20" t="s">
        <v>31</v>
      </c>
      <c r="C60" s="70">
        <v>0.24</v>
      </c>
    </row>
    <row r="61" spans="1:3" ht="15.75">
      <c r="A61" s="17">
        <v>2515</v>
      </c>
      <c r="B61" s="20" t="s">
        <v>60</v>
      </c>
      <c r="C61" s="70">
        <v>0.05</v>
      </c>
    </row>
    <row r="62" spans="1:3" ht="15.75">
      <c r="A62" s="17">
        <v>2519</v>
      </c>
      <c r="B62" s="20" t="s">
        <v>34</v>
      </c>
      <c r="C62" s="70">
        <v>0.09</v>
      </c>
    </row>
    <row r="63" spans="1:3" ht="15.75" hidden="1">
      <c r="A63" s="17">
        <v>6240</v>
      </c>
      <c r="B63" s="20"/>
      <c r="C63" s="70"/>
    </row>
    <row r="64" spans="1:3" ht="15.75" hidden="1">
      <c r="A64" s="17">
        <v>6290</v>
      </c>
      <c r="B64" s="20"/>
      <c r="C64" s="70"/>
    </row>
    <row r="65" spans="1:3" ht="15.75">
      <c r="A65" s="17">
        <v>5121</v>
      </c>
      <c r="B65" s="20" t="s">
        <v>32</v>
      </c>
      <c r="C65" s="70">
        <v>0.02</v>
      </c>
    </row>
    <row r="66" spans="1:3" ht="15.75">
      <c r="A66" s="17">
        <v>5232</v>
      </c>
      <c r="B66" s="20" t="s">
        <v>33</v>
      </c>
      <c r="C66" s="68">
        <v>2.34</v>
      </c>
    </row>
    <row r="67" spans="1:3" ht="15.75">
      <c r="A67" s="17">
        <v>5238</v>
      </c>
      <c r="B67" s="20" t="s">
        <v>35</v>
      </c>
      <c r="C67" s="68">
        <v>2.4</v>
      </c>
    </row>
    <row r="68" spans="1:3" ht="15.75" hidden="1">
      <c r="A68" s="17">
        <v>5240</v>
      </c>
      <c r="B68" s="20" t="s">
        <v>36</v>
      </c>
      <c r="C68" s="70"/>
    </row>
    <row r="69" spans="1:3" ht="15.75">
      <c r="A69" s="16">
        <v>5250</v>
      </c>
      <c r="B69" s="20" t="s">
        <v>37</v>
      </c>
      <c r="C69" s="70">
        <v>0.05</v>
      </c>
    </row>
    <row r="70" spans="1:3" ht="15.75">
      <c r="A70" s="25"/>
      <c r="B70" s="26" t="s">
        <v>61</v>
      </c>
      <c r="C70" s="69">
        <f>SUM(C27:C69)</f>
        <v>31.969999999999995</v>
      </c>
    </row>
    <row r="71" spans="1:3" ht="15.75">
      <c r="A71" s="25"/>
      <c r="B71" s="26" t="s">
        <v>62</v>
      </c>
      <c r="C71" s="69">
        <f>C25+C70</f>
        <v>129.5</v>
      </c>
    </row>
    <row r="72" spans="1:3" ht="15.75">
      <c r="A72" s="7"/>
      <c r="B72" s="9"/>
      <c r="C72" s="71"/>
    </row>
    <row r="73" spans="1:3" ht="15.75">
      <c r="A73" s="102" t="s">
        <v>44</v>
      </c>
      <c r="B73" s="103"/>
      <c r="C73" s="12">
        <v>10</v>
      </c>
    </row>
    <row r="74" spans="1:3" ht="15.75">
      <c r="A74" s="102" t="s">
        <v>51</v>
      </c>
      <c r="B74" s="103"/>
      <c r="C74" s="65">
        <f>ROUND(C71/C73,2)</f>
        <v>12.95</v>
      </c>
    </row>
    <row r="75" spans="1:3" ht="15.75">
      <c r="A75" s="47"/>
      <c r="B75" s="48"/>
      <c r="C75" s="33"/>
    </row>
    <row r="76" spans="1:3" ht="15.75">
      <c r="A76" s="99" t="s">
        <v>45</v>
      </c>
      <c r="B76" s="100"/>
      <c r="C76" s="31"/>
    </row>
    <row r="77" spans="1:3" ht="15.75">
      <c r="A77" s="99" t="s">
        <v>52</v>
      </c>
      <c r="B77" s="100"/>
      <c r="C77" s="31"/>
    </row>
    <row r="78" spans="1:3" ht="15.75">
      <c r="A78" s="27" t="s">
        <v>46</v>
      </c>
      <c r="B78" s="27"/>
      <c r="C78" s="27"/>
    </row>
    <row r="79" spans="1:3" ht="15.75">
      <c r="A79" s="27"/>
      <c r="B79" s="27"/>
      <c r="C79" s="27"/>
    </row>
    <row r="80" spans="1:3" ht="15.75">
      <c r="A80" s="27"/>
      <c r="B80" s="28"/>
      <c r="C80" s="27"/>
    </row>
    <row r="81" spans="1:3" ht="15.75">
      <c r="A81" s="27"/>
      <c r="B81" s="61"/>
      <c r="C81" s="27"/>
    </row>
    <row r="82" spans="1:3" ht="15">
      <c r="A82" s="4"/>
      <c r="B82" s="39"/>
      <c r="C82" s="5"/>
    </row>
  </sheetData>
  <sheetProtection/>
  <mergeCells count="7">
    <mergeCell ref="A74:B74"/>
    <mergeCell ref="A76:B76"/>
    <mergeCell ref="A77:B77"/>
    <mergeCell ref="A3:C3"/>
    <mergeCell ref="A4:B4"/>
    <mergeCell ref="A5:B5"/>
    <mergeCell ref="A73:B73"/>
  </mergeCells>
  <printOptions/>
  <pageMargins left="0.7" right="0.7" top="0.75" bottom="0.75" header="0.3" footer="0.3"/>
  <pageSetup fitToHeight="1" fitToWidth="1" horizontalDpi="600" verticalDpi="600" orientation="portrait" paperSize="9" scale="64" r:id="rId1"/>
  <headerFooter>
    <oddFooter>&amp;CLManotp4_100519_1002maksas;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2"/>
  <sheetViews>
    <sheetView tabSelected="1" view="pageLayout" workbookViewId="0" topLeftCell="A1">
      <selection activeCell="B9" sqref="B9"/>
    </sheetView>
  </sheetViews>
  <sheetFormatPr defaultColWidth="9.140625" defaultRowHeight="12.75"/>
  <cols>
    <col min="1" max="1" width="13.140625" style="1" customWidth="1"/>
    <col min="2" max="2" width="95.00390625" style="1" customWidth="1"/>
    <col min="3" max="3" width="31.421875" style="4" customWidth="1"/>
  </cols>
  <sheetData>
    <row r="1" spans="1:3" ht="15.75">
      <c r="A1" s="4"/>
      <c r="B1" s="8"/>
      <c r="C1" s="61"/>
    </row>
    <row r="2" spans="1:3" ht="15.75">
      <c r="A2" s="4"/>
      <c r="B2" s="41"/>
      <c r="C2" s="7"/>
    </row>
    <row r="3" spans="1:3" ht="18.75">
      <c r="A3" s="98" t="s">
        <v>6</v>
      </c>
      <c r="B3" s="98"/>
      <c r="C3" s="98"/>
    </row>
    <row r="4" spans="1:3" ht="15.75">
      <c r="A4" s="95" t="s">
        <v>1</v>
      </c>
      <c r="B4" s="95"/>
      <c r="C4" s="9"/>
    </row>
    <row r="5" spans="1:3" ht="15.75">
      <c r="A5" s="95" t="s">
        <v>0</v>
      </c>
      <c r="B5" s="95"/>
      <c r="C5" s="9"/>
    </row>
    <row r="6" spans="1:3" ht="15.75">
      <c r="A6" s="6"/>
      <c r="B6" s="6" t="s">
        <v>43</v>
      </c>
      <c r="C6" s="9"/>
    </row>
    <row r="7" spans="1:3" ht="15.75">
      <c r="A7" s="6"/>
      <c r="B7" s="6" t="s">
        <v>65</v>
      </c>
      <c r="C7" s="9"/>
    </row>
    <row r="8" spans="1:3" ht="15.75">
      <c r="A8" s="6"/>
      <c r="B8" s="6" t="s">
        <v>96</v>
      </c>
      <c r="C8" s="9"/>
    </row>
    <row r="9" spans="1:3" ht="15.75">
      <c r="A9" s="6"/>
      <c r="B9" s="6" t="s">
        <v>169</v>
      </c>
      <c r="C9" s="9"/>
    </row>
    <row r="10" spans="1:3" ht="15.75">
      <c r="A10" s="6" t="s">
        <v>2</v>
      </c>
      <c r="B10" s="6" t="s">
        <v>125</v>
      </c>
      <c r="C10" s="9"/>
    </row>
    <row r="11" spans="1:3" ht="15.75" hidden="1">
      <c r="A11" s="10"/>
      <c r="B11" s="11"/>
      <c r="C11" s="9"/>
    </row>
    <row r="12" spans="1:3" ht="47.25">
      <c r="A12" s="37" t="s">
        <v>3</v>
      </c>
      <c r="B12" s="37" t="s">
        <v>4</v>
      </c>
      <c r="C12" s="37" t="s">
        <v>5</v>
      </c>
    </row>
    <row r="13" spans="1:3" ht="15.75">
      <c r="A13" s="13">
        <v>1</v>
      </c>
      <c r="B13" s="14">
        <v>2</v>
      </c>
      <c r="C13" s="14">
        <v>3</v>
      </c>
    </row>
    <row r="14" spans="1:3" ht="15.75">
      <c r="A14" s="42"/>
      <c r="B14" s="15" t="s">
        <v>64</v>
      </c>
      <c r="C14" s="67"/>
    </row>
    <row r="15" spans="1:3" ht="15.75">
      <c r="A15" s="17">
        <v>1100</v>
      </c>
      <c r="B15" s="17" t="s">
        <v>97</v>
      </c>
      <c r="C15" s="66">
        <v>80.4</v>
      </c>
    </row>
    <row r="16" spans="1:3" ht="15.75" customHeight="1">
      <c r="A16" s="17">
        <v>1200</v>
      </c>
      <c r="B16" s="54" t="s">
        <v>98</v>
      </c>
      <c r="C16" s="66">
        <v>19.37</v>
      </c>
    </row>
    <row r="17" spans="1:3" ht="15.75" hidden="1">
      <c r="A17" s="17">
        <v>2222</v>
      </c>
      <c r="B17" s="54" t="s">
        <v>39</v>
      </c>
      <c r="C17" s="66">
        <v>0</v>
      </c>
    </row>
    <row r="18" spans="1:3" ht="15.75">
      <c r="A18" s="17">
        <v>2223</v>
      </c>
      <c r="B18" s="20" t="s">
        <v>40</v>
      </c>
      <c r="C18" s="66">
        <v>3.93</v>
      </c>
    </row>
    <row r="19" spans="1:3" ht="15.75">
      <c r="A19" s="17">
        <v>2243</v>
      </c>
      <c r="B19" s="55" t="s">
        <v>99</v>
      </c>
      <c r="C19" s="66">
        <v>5.99</v>
      </c>
    </row>
    <row r="20" spans="1:3" ht="15.75" hidden="1">
      <c r="A20" s="17">
        <v>2244</v>
      </c>
      <c r="B20" s="20" t="s">
        <v>12</v>
      </c>
      <c r="C20" s="66">
        <v>0</v>
      </c>
    </row>
    <row r="21" spans="1:3" ht="15.75">
      <c r="A21" s="17">
        <v>2312</v>
      </c>
      <c r="B21" s="20" t="s">
        <v>20</v>
      </c>
      <c r="C21" s="68">
        <v>3.73</v>
      </c>
    </row>
    <row r="22" spans="1:3" ht="15.75">
      <c r="A22" s="17">
        <v>2341</v>
      </c>
      <c r="B22" s="54" t="s">
        <v>23</v>
      </c>
      <c r="C22" s="66">
        <v>2.05</v>
      </c>
    </row>
    <row r="23" spans="1:3" ht="15.75">
      <c r="A23" s="17">
        <v>2350</v>
      </c>
      <c r="B23" s="54" t="s">
        <v>25</v>
      </c>
      <c r="C23" s="66">
        <v>2.65</v>
      </c>
    </row>
    <row r="24" spans="1:3" ht="15.75">
      <c r="A24" s="17">
        <v>5220</v>
      </c>
      <c r="B24" s="20" t="s">
        <v>136</v>
      </c>
      <c r="C24" s="68">
        <v>4.13</v>
      </c>
    </row>
    <row r="25" spans="1:3" ht="15.75">
      <c r="A25" s="16"/>
      <c r="B25" s="21" t="s">
        <v>63</v>
      </c>
      <c r="C25" s="69">
        <f>SUM(C15:C24)</f>
        <v>122.25000000000001</v>
      </c>
    </row>
    <row r="26" spans="1:3" ht="15.75">
      <c r="A26" s="23"/>
      <c r="B26" s="18" t="s">
        <v>57</v>
      </c>
      <c r="C26" s="69"/>
    </row>
    <row r="27" spans="1:3" ht="15.75">
      <c r="A27" s="17">
        <v>1100</v>
      </c>
      <c r="B27" s="18" t="s">
        <v>55</v>
      </c>
      <c r="C27" s="66">
        <v>8.42</v>
      </c>
    </row>
    <row r="28" spans="1:3" ht="15.75" customHeight="1">
      <c r="A28" s="17">
        <v>1200</v>
      </c>
      <c r="B28" s="20" t="s">
        <v>56</v>
      </c>
      <c r="C28" s="66">
        <v>2.03</v>
      </c>
    </row>
    <row r="29" spans="1:3" ht="15.75">
      <c r="A29" s="24">
        <v>2210</v>
      </c>
      <c r="B29" s="20" t="s">
        <v>38</v>
      </c>
      <c r="C29" s="66">
        <v>0.63</v>
      </c>
    </row>
    <row r="30" spans="1:3" ht="15.75">
      <c r="A30" s="17">
        <v>2222</v>
      </c>
      <c r="B30" s="20" t="s">
        <v>39</v>
      </c>
      <c r="C30" s="66">
        <v>2.45</v>
      </c>
    </row>
    <row r="31" spans="1:3" ht="15.75">
      <c r="A31" s="17">
        <v>2223</v>
      </c>
      <c r="B31" s="20" t="s">
        <v>40</v>
      </c>
      <c r="C31" s="66">
        <v>1.65</v>
      </c>
    </row>
    <row r="32" spans="1:3" ht="15.75">
      <c r="A32" s="17">
        <v>2230</v>
      </c>
      <c r="B32" s="20" t="s">
        <v>41</v>
      </c>
      <c r="C32" s="68">
        <v>0.2</v>
      </c>
    </row>
    <row r="33" spans="1:3" ht="15.75">
      <c r="A33" s="17">
        <v>2241</v>
      </c>
      <c r="B33" s="20" t="s">
        <v>9</v>
      </c>
      <c r="C33" s="68">
        <v>0.21</v>
      </c>
    </row>
    <row r="34" spans="1:3" ht="15.75">
      <c r="A34" s="17">
        <v>2242</v>
      </c>
      <c r="B34" s="20" t="s">
        <v>10</v>
      </c>
      <c r="C34" s="70">
        <v>0.09</v>
      </c>
    </row>
    <row r="35" spans="1:3" ht="15.75">
      <c r="A35" s="17">
        <v>2243</v>
      </c>
      <c r="B35" s="20" t="s">
        <v>11</v>
      </c>
      <c r="C35" s="70">
        <v>0.39</v>
      </c>
    </row>
    <row r="36" spans="1:3" ht="15.75">
      <c r="A36" s="16">
        <v>2244</v>
      </c>
      <c r="B36" s="20" t="s">
        <v>12</v>
      </c>
      <c r="C36" s="70">
        <v>3.29</v>
      </c>
    </row>
    <row r="37" spans="1:3" ht="15.75">
      <c r="A37" s="16">
        <v>2247</v>
      </c>
      <c r="B37" s="15" t="s">
        <v>58</v>
      </c>
      <c r="C37" s="70">
        <v>0.09</v>
      </c>
    </row>
    <row r="38" spans="1:3" ht="15.75">
      <c r="A38" s="16">
        <v>2249</v>
      </c>
      <c r="B38" s="20" t="s">
        <v>13</v>
      </c>
      <c r="C38" s="70">
        <v>0.32</v>
      </c>
    </row>
    <row r="39" spans="1:3" ht="15.75">
      <c r="A39" s="16">
        <v>2251</v>
      </c>
      <c r="B39" s="20" t="s">
        <v>59</v>
      </c>
      <c r="C39" s="68">
        <v>1.6</v>
      </c>
    </row>
    <row r="40" spans="1:3" ht="15.75" hidden="1">
      <c r="A40" s="16">
        <v>2252</v>
      </c>
      <c r="B40" s="20" t="s">
        <v>7</v>
      </c>
      <c r="C40" s="70"/>
    </row>
    <row r="41" spans="1:3" ht="15.75" hidden="1">
      <c r="A41" s="16">
        <v>2259</v>
      </c>
      <c r="B41" s="20" t="s">
        <v>8</v>
      </c>
      <c r="C41" s="70"/>
    </row>
    <row r="42" spans="1:3" ht="15.75">
      <c r="A42" s="16">
        <v>2261</v>
      </c>
      <c r="B42" s="20" t="s">
        <v>14</v>
      </c>
      <c r="C42" s="70">
        <v>0.12</v>
      </c>
    </row>
    <row r="43" spans="1:3" ht="15.75">
      <c r="A43" s="16">
        <v>2262</v>
      </c>
      <c r="B43" s="20" t="s">
        <v>15</v>
      </c>
      <c r="C43" s="70">
        <v>0.16</v>
      </c>
    </row>
    <row r="44" spans="1:3" ht="15.75">
      <c r="A44" s="16">
        <v>2263</v>
      </c>
      <c r="B44" s="20" t="s">
        <v>16</v>
      </c>
      <c r="C44" s="68">
        <v>1.35</v>
      </c>
    </row>
    <row r="45" spans="1:3" ht="15.75" hidden="1">
      <c r="A45" s="17">
        <v>2264</v>
      </c>
      <c r="B45" s="20" t="s">
        <v>17</v>
      </c>
      <c r="C45" s="68"/>
    </row>
    <row r="46" spans="1:3" ht="15.75">
      <c r="A46" s="17">
        <v>2279</v>
      </c>
      <c r="B46" s="20" t="s">
        <v>18</v>
      </c>
      <c r="C46" s="68">
        <v>0.55</v>
      </c>
    </row>
    <row r="47" spans="1:3" ht="15.75">
      <c r="A47" s="17">
        <v>2311</v>
      </c>
      <c r="B47" s="20" t="s">
        <v>19</v>
      </c>
      <c r="C47" s="68">
        <v>0.07</v>
      </c>
    </row>
    <row r="48" spans="1:3" ht="15.75">
      <c r="A48" s="17">
        <v>2312</v>
      </c>
      <c r="B48" s="20" t="s">
        <v>20</v>
      </c>
      <c r="C48" s="68">
        <v>2</v>
      </c>
    </row>
    <row r="49" spans="1:3" ht="15.75">
      <c r="A49" s="17">
        <v>2321</v>
      </c>
      <c r="B49" s="20" t="s">
        <v>21</v>
      </c>
      <c r="C49" s="68">
        <v>3.87</v>
      </c>
    </row>
    <row r="50" spans="1:3" ht="15.75">
      <c r="A50" s="17">
        <v>2322</v>
      </c>
      <c r="B50" s="20" t="s">
        <v>22</v>
      </c>
      <c r="C50" s="68">
        <v>0.27</v>
      </c>
    </row>
    <row r="51" spans="1:3" ht="15.75">
      <c r="A51" s="17">
        <v>2341</v>
      </c>
      <c r="B51" s="20" t="s">
        <v>23</v>
      </c>
      <c r="C51" s="68">
        <v>0.15</v>
      </c>
    </row>
    <row r="52" spans="1:3" ht="15.75" hidden="1">
      <c r="A52" s="17">
        <v>2344</v>
      </c>
      <c r="B52" s="20" t="s">
        <v>24</v>
      </c>
      <c r="C52" s="68"/>
    </row>
    <row r="53" spans="1:3" ht="15.75" hidden="1">
      <c r="A53" s="17">
        <v>2350</v>
      </c>
      <c r="B53" s="20" t="s">
        <v>25</v>
      </c>
      <c r="C53" s="68">
        <v>0</v>
      </c>
    </row>
    <row r="54" spans="1:3" ht="15.75">
      <c r="A54" s="17">
        <v>2361</v>
      </c>
      <c r="B54" s="20" t="s">
        <v>26</v>
      </c>
      <c r="C54" s="68">
        <v>0.21</v>
      </c>
    </row>
    <row r="55" spans="1:3" ht="15.75" hidden="1">
      <c r="A55" s="17">
        <v>2362</v>
      </c>
      <c r="B55" s="20" t="s">
        <v>27</v>
      </c>
      <c r="C55" s="70"/>
    </row>
    <row r="56" spans="1:3" ht="15.75" hidden="1">
      <c r="A56" s="17">
        <v>2363</v>
      </c>
      <c r="B56" s="20" t="s">
        <v>28</v>
      </c>
      <c r="C56" s="70"/>
    </row>
    <row r="57" spans="1:3" ht="15.75" hidden="1">
      <c r="A57" s="17">
        <v>2370</v>
      </c>
      <c r="B57" s="20" t="s">
        <v>29</v>
      </c>
      <c r="C57" s="70"/>
    </row>
    <row r="58" spans="1:3" ht="15.75">
      <c r="A58" s="17">
        <v>2400</v>
      </c>
      <c r="B58" s="20" t="s">
        <v>42</v>
      </c>
      <c r="C58" s="70">
        <v>0.04</v>
      </c>
    </row>
    <row r="59" spans="1:3" ht="15.75" hidden="1">
      <c r="A59" s="17">
        <v>2512</v>
      </c>
      <c r="B59" s="20" t="s">
        <v>30</v>
      </c>
      <c r="C59" s="70"/>
    </row>
    <row r="60" spans="1:3" ht="15.75">
      <c r="A60" s="17">
        <v>2513</v>
      </c>
      <c r="B60" s="20" t="s">
        <v>31</v>
      </c>
      <c r="C60" s="70">
        <v>0.32</v>
      </c>
    </row>
    <row r="61" spans="1:3" ht="15.75">
      <c r="A61" s="17">
        <v>2515</v>
      </c>
      <c r="B61" s="20" t="s">
        <v>60</v>
      </c>
      <c r="C61" s="70">
        <v>0.07</v>
      </c>
    </row>
    <row r="62" spans="1:3" ht="15.75">
      <c r="A62" s="17">
        <v>2519</v>
      </c>
      <c r="B62" s="20" t="s">
        <v>34</v>
      </c>
      <c r="C62" s="70">
        <v>0.12</v>
      </c>
    </row>
    <row r="63" spans="1:3" ht="15.75" hidden="1">
      <c r="A63" s="17">
        <v>6240</v>
      </c>
      <c r="B63" s="20"/>
      <c r="C63" s="70"/>
    </row>
    <row r="64" spans="1:3" ht="15.75" hidden="1">
      <c r="A64" s="17">
        <v>6290</v>
      </c>
      <c r="B64" s="20"/>
      <c r="C64" s="70"/>
    </row>
    <row r="65" spans="1:3" ht="15.75">
      <c r="A65" s="17">
        <v>5121</v>
      </c>
      <c r="B65" s="20" t="s">
        <v>32</v>
      </c>
      <c r="C65" s="70">
        <v>0.03</v>
      </c>
    </row>
    <row r="66" spans="1:3" ht="15.75">
      <c r="A66" s="17">
        <v>5232</v>
      </c>
      <c r="B66" s="20" t="s">
        <v>33</v>
      </c>
      <c r="C66" s="68">
        <v>2.46</v>
      </c>
    </row>
    <row r="67" spans="1:3" ht="15.75">
      <c r="A67" s="17">
        <v>5238</v>
      </c>
      <c r="B67" s="20" t="s">
        <v>35</v>
      </c>
      <c r="C67" s="68">
        <v>2.42</v>
      </c>
    </row>
    <row r="68" spans="1:3" ht="15.75" hidden="1">
      <c r="A68" s="17">
        <v>5240</v>
      </c>
      <c r="B68" s="20" t="s">
        <v>36</v>
      </c>
      <c r="C68" s="70"/>
    </row>
    <row r="69" spans="1:3" ht="15.75">
      <c r="A69" s="16">
        <v>5250</v>
      </c>
      <c r="B69" s="20" t="s">
        <v>37</v>
      </c>
      <c r="C69" s="70">
        <v>0.07</v>
      </c>
    </row>
    <row r="70" spans="1:3" ht="15.75">
      <c r="A70" s="25"/>
      <c r="B70" s="26" t="s">
        <v>61</v>
      </c>
      <c r="C70" s="69">
        <f>SUM(C27:C69)</f>
        <v>35.650000000000006</v>
      </c>
    </row>
    <row r="71" spans="1:3" ht="15.75">
      <c r="A71" s="25"/>
      <c r="B71" s="26" t="s">
        <v>62</v>
      </c>
      <c r="C71" s="69">
        <f>C25+C70</f>
        <v>157.90000000000003</v>
      </c>
    </row>
    <row r="72" spans="1:3" ht="15.75">
      <c r="A72" s="7"/>
      <c r="B72" s="9"/>
      <c r="C72" s="71"/>
    </row>
    <row r="73" spans="1:3" ht="15.75">
      <c r="A73" s="102" t="s">
        <v>44</v>
      </c>
      <c r="B73" s="103"/>
      <c r="C73" s="72">
        <v>10</v>
      </c>
    </row>
    <row r="74" spans="1:3" ht="15.75">
      <c r="A74" s="102" t="s">
        <v>51</v>
      </c>
      <c r="B74" s="103"/>
      <c r="C74" s="69">
        <f>ROUND(C71/C73,2)</f>
        <v>15.79</v>
      </c>
    </row>
    <row r="75" spans="1:3" ht="15.75">
      <c r="A75" s="47"/>
      <c r="B75" s="48"/>
      <c r="C75" s="33"/>
    </row>
    <row r="76" spans="1:3" ht="15.75">
      <c r="A76" s="99" t="s">
        <v>45</v>
      </c>
      <c r="B76" s="100"/>
      <c r="C76" s="31"/>
    </row>
    <row r="77" spans="1:3" ht="15.75">
      <c r="A77" s="99" t="s">
        <v>52</v>
      </c>
      <c r="B77" s="100"/>
      <c r="C77" s="31"/>
    </row>
    <row r="78" spans="1:3" ht="15.75">
      <c r="A78" s="27" t="s">
        <v>46</v>
      </c>
      <c r="B78" s="27"/>
      <c r="C78" s="27"/>
    </row>
    <row r="79" spans="1:3" ht="15.75">
      <c r="A79" s="27"/>
      <c r="B79" s="27"/>
      <c r="C79" s="27"/>
    </row>
    <row r="80" spans="1:3" ht="15.75">
      <c r="A80" s="27"/>
      <c r="B80" s="28"/>
      <c r="C80" s="27"/>
    </row>
    <row r="81" spans="1:3" ht="15.75">
      <c r="A81" s="27"/>
      <c r="B81" s="61"/>
      <c r="C81" s="27"/>
    </row>
    <row r="82" spans="1:3" ht="15">
      <c r="A82" s="4"/>
      <c r="B82" s="39"/>
      <c r="C82" s="5"/>
    </row>
  </sheetData>
  <sheetProtection/>
  <mergeCells count="7">
    <mergeCell ref="A74:B74"/>
    <mergeCell ref="A76:B76"/>
    <mergeCell ref="A77:B77"/>
    <mergeCell ref="A3:C3"/>
    <mergeCell ref="A4:B4"/>
    <mergeCell ref="A5:B5"/>
    <mergeCell ref="A73:B73"/>
  </mergeCells>
  <printOptions/>
  <pageMargins left="0.7" right="0.7" top="0.75" bottom="0.75" header="0.3" footer="0.3"/>
  <pageSetup fitToHeight="1" fitToWidth="1" horizontalDpi="600" verticalDpi="600" orientation="portrait" paperSize="9" scale="64" r:id="rId1"/>
  <headerFooter>
    <oddFooter>&amp;CLManotp4_100519_1002maksas;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5"/>
  <sheetViews>
    <sheetView view="pageLayout" workbookViewId="0" topLeftCell="A1">
      <selection activeCell="B7" sqref="B7"/>
    </sheetView>
  </sheetViews>
  <sheetFormatPr defaultColWidth="9.140625" defaultRowHeight="12.75"/>
  <cols>
    <col min="1" max="1" width="13.28125" style="1" customWidth="1"/>
    <col min="2" max="2" width="95.28125" style="1" customWidth="1"/>
    <col min="3" max="3" width="31.421875" style="4" customWidth="1"/>
  </cols>
  <sheetData>
    <row r="1" spans="1:3" ht="15.75">
      <c r="A1" s="4"/>
      <c r="B1" s="73"/>
      <c r="C1" s="7"/>
    </row>
    <row r="2" spans="1:3" ht="15">
      <c r="A2" s="4"/>
      <c r="B2" s="4"/>
      <c r="C2" s="2"/>
    </row>
    <row r="3" spans="1:3" ht="18.75">
      <c r="A3" s="98" t="s">
        <v>6</v>
      </c>
      <c r="B3" s="98"/>
      <c r="C3" s="98"/>
    </row>
    <row r="4" spans="1:3" ht="15">
      <c r="A4" s="4"/>
      <c r="B4" s="38"/>
      <c r="C4" s="2"/>
    </row>
    <row r="5" spans="1:3" ht="15.75">
      <c r="A5" s="95" t="s">
        <v>1</v>
      </c>
      <c r="B5" s="95"/>
      <c r="C5" s="9"/>
    </row>
    <row r="6" spans="1:3" ht="15.75">
      <c r="A6" s="95" t="s">
        <v>0</v>
      </c>
      <c r="B6" s="95"/>
      <c r="C6" s="9"/>
    </row>
    <row r="7" spans="1:3" ht="15.75">
      <c r="A7" s="6"/>
      <c r="B7" s="6" t="s">
        <v>43</v>
      </c>
      <c r="C7" s="9"/>
    </row>
    <row r="8" spans="1:3" ht="15.75">
      <c r="A8" s="6"/>
      <c r="B8" s="6" t="s">
        <v>65</v>
      </c>
      <c r="C8" s="9"/>
    </row>
    <row r="9" spans="1:3" ht="15.75">
      <c r="A9" s="6"/>
      <c r="B9" s="6" t="s">
        <v>167</v>
      </c>
      <c r="C9" s="9"/>
    </row>
    <row r="10" spans="1:3" ht="15.75">
      <c r="A10" s="6" t="s">
        <v>2</v>
      </c>
      <c r="B10" s="6" t="s">
        <v>125</v>
      </c>
      <c r="C10" s="9"/>
    </row>
    <row r="11" spans="1:3" ht="15.75" hidden="1">
      <c r="A11" s="10"/>
      <c r="B11" s="11"/>
      <c r="C11" s="9"/>
    </row>
    <row r="12" spans="1:3" ht="47.25">
      <c r="A12" s="37" t="s">
        <v>3</v>
      </c>
      <c r="B12" s="37" t="s">
        <v>4</v>
      </c>
      <c r="C12" s="37" t="s">
        <v>5</v>
      </c>
    </row>
    <row r="13" spans="1:3" ht="15.75">
      <c r="A13" s="13">
        <v>1</v>
      </c>
      <c r="B13" s="14">
        <v>2</v>
      </c>
      <c r="C13" s="14">
        <v>3</v>
      </c>
    </row>
    <row r="14" spans="1:3" ht="15.75">
      <c r="A14" s="74"/>
      <c r="B14" s="75" t="s">
        <v>64</v>
      </c>
      <c r="C14" s="17"/>
    </row>
    <row r="15" spans="1:3" ht="15.75">
      <c r="A15" s="17">
        <v>1100</v>
      </c>
      <c r="B15" s="17" t="s">
        <v>55</v>
      </c>
      <c r="C15" s="66">
        <f>4.29*6</f>
        <v>25.740000000000002</v>
      </c>
    </row>
    <row r="16" spans="1:3" ht="15.75" customHeight="1">
      <c r="A16" s="17">
        <v>1200</v>
      </c>
      <c r="B16" s="54" t="s">
        <v>56</v>
      </c>
      <c r="C16" s="66">
        <f>1.03*6</f>
        <v>6.18</v>
      </c>
    </row>
    <row r="17" spans="1:3" ht="15.75">
      <c r="A17" s="17">
        <v>2222</v>
      </c>
      <c r="B17" s="54" t="s">
        <v>39</v>
      </c>
      <c r="C17" s="19">
        <v>0.96</v>
      </c>
    </row>
    <row r="18" spans="1:3" ht="15.75">
      <c r="A18" s="17">
        <v>2223</v>
      </c>
      <c r="B18" s="54" t="s">
        <v>40</v>
      </c>
      <c r="C18" s="19">
        <v>1.44</v>
      </c>
    </row>
    <row r="19" spans="1:3" ht="15.75">
      <c r="A19" s="17">
        <v>2243</v>
      </c>
      <c r="B19" s="54" t="s">
        <v>11</v>
      </c>
      <c r="C19" s="19">
        <v>1.3</v>
      </c>
    </row>
    <row r="20" spans="1:3" ht="15.75">
      <c r="A20" s="17">
        <v>2312</v>
      </c>
      <c r="B20" s="54" t="s">
        <v>20</v>
      </c>
      <c r="C20" s="19">
        <v>1.14</v>
      </c>
    </row>
    <row r="21" spans="1:3" ht="15.75" hidden="1">
      <c r="A21" s="24">
        <v>2341</v>
      </c>
      <c r="B21" s="54" t="s">
        <v>23</v>
      </c>
      <c r="C21" s="19"/>
    </row>
    <row r="22" spans="1:3" ht="15.75">
      <c r="A22" s="17">
        <v>2363</v>
      </c>
      <c r="B22" s="54" t="s">
        <v>28</v>
      </c>
      <c r="C22" s="19">
        <f>1.51*6</f>
        <v>9.06</v>
      </c>
    </row>
    <row r="23" spans="1:3" ht="15.75" hidden="1">
      <c r="A23" s="24">
        <v>2341</v>
      </c>
      <c r="B23" s="54" t="s">
        <v>23</v>
      </c>
      <c r="C23" s="19"/>
    </row>
    <row r="24" spans="1:3" ht="15.75">
      <c r="A24" s="17">
        <v>2350</v>
      </c>
      <c r="B24" s="54" t="s">
        <v>25</v>
      </c>
      <c r="C24" s="19">
        <v>1.56</v>
      </c>
    </row>
    <row r="25" spans="1:3" ht="15.75">
      <c r="A25" s="17">
        <v>5220</v>
      </c>
      <c r="B25" s="54" t="s">
        <v>136</v>
      </c>
      <c r="C25" s="19">
        <v>2.76</v>
      </c>
    </row>
    <row r="26" spans="1:3" ht="15.75">
      <c r="A26" s="17"/>
      <c r="B26" s="76" t="s">
        <v>63</v>
      </c>
      <c r="C26" s="22">
        <f>SUM(C15:C25)</f>
        <v>50.14</v>
      </c>
    </row>
    <row r="27" spans="1:3" ht="15.75">
      <c r="A27" s="23"/>
      <c r="B27" s="17" t="s">
        <v>57</v>
      </c>
      <c r="C27" s="19"/>
    </row>
    <row r="28" spans="1:3" ht="15.75">
      <c r="A28" s="17">
        <v>1100</v>
      </c>
      <c r="B28" s="17" t="s">
        <v>55</v>
      </c>
      <c r="C28" s="19">
        <v>5.32</v>
      </c>
    </row>
    <row r="29" spans="1:3" ht="15.75" customHeight="1">
      <c r="A29" s="17">
        <v>1200</v>
      </c>
      <c r="B29" s="54" t="s">
        <v>56</v>
      </c>
      <c r="C29" s="19">
        <v>1.28</v>
      </c>
    </row>
    <row r="30" spans="1:3" ht="15.75" hidden="1">
      <c r="A30" s="17">
        <v>2100</v>
      </c>
      <c r="B30" s="77" t="s">
        <v>137</v>
      </c>
      <c r="C30" s="19"/>
    </row>
    <row r="31" spans="1:3" ht="15.75">
      <c r="A31" s="24">
        <v>2210</v>
      </c>
      <c r="B31" s="54" t="s">
        <v>38</v>
      </c>
      <c r="C31" s="19">
        <v>0.11</v>
      </c>
    </row>
    <row r="32" spans="1:3" ht="15.75">
      <c r="A32" s="17">
        <v>2222</v>
      </c>
      <c r="B32" s="54" t="s">
        <v>39</v>
      </c>
      <c r="C32" s="19">
        <v>1.53</v>
      </c>
    </row>
    <row r="33" spans="1:3" ht="15.75">
      <c r="A33" s="17">
        <v>2223</v>
      </c>
      <c r="B33" s="54" t="s">
        <v>40</v>
      </c>
      <c r="C33" s="19">
        <v>1.44</v>
      </c>
    </row>
    <row r="34" spans="1:3" ht="15.75">
      <c r="A34" s="17">
        <v>2230</v>
      </c>
      <c r="B34" s="54" t="s">
        <v>41</v>
      </c>
      <c r="C34" s="19">
        <v>0.06</v>
      </c>
    </row>
    <row r="35" spans="1:3" ht="15.75" hidden="1">
      <c r="A35" s="17">
        <v>2241</v>
      </c>
      <c r="B35" s="54" t="s">
        <v>9</v>
      </c>
      <c r="C35" s="19"/>
    </row>
    <row r="36" spans="1:3" ht="15.75">
      <c r="A36" s="17">
        <v>2242</v>
      </c>
      <c r="B36" s="54" t="s">
        <v>10</v>
      </c>
      <c r="C36" s="19">
        <v>0.09</v>
      </c>
    </row>
    <row r="37" spans="1:3" ht="15.75">
      <c r="A37" s="17">
        <v>2243</v>
      </c>
      <c r="B37" s="54" t="s">
        <v>11</v>
      </c>
      <c r="C37" s="66">
        <v>0.31</v>
      </c>
    </row>
    <row r="38" spans="1:3" ht="15.75">
      <c r="A38" s="17">
        <v>2244</v>
      </c>
      <c r="B38" s="54" t="s">
        <v>12</v>
      </c>
      <c r="C38" s="66">
        <v>3.6</v>
      </c>
    </row>
    <row r="39" spans="1:3" ht="15.75">
      <c r="A39" s="17">
        <v>2247</v>
      </c>
      <c r="B39" s="75" t="s">
        <v>58</v>
      </c>
      <c r="C39" s="19">
        <v>0.02</v>
      </c>
    </row>
    <row r="40" spans="1:3" ht="15.75">
      <c r="A40" s="17">
        <v>2249</v>
      </c>
      <c r="B40" s="54" t="s">
        <v>13</v>
      </c>
      <c r="C40" s="19">
        <v>0.11</v>
      </c>
    </row>
    <row r="41" spans="1:3" ht="15.75">
      <c r="A41" s="17">
        <v>2251</v>
      </c>
      <c r="B41" s="54" t="s">
        <v>59</v>
      </c>
      <c r="C41" s="19">
        <v>0.34</v>
      </c>
    </row>
    <row r="42" spans="1:3" s="90" customFormat="1" ht="15.75" hidden="1">
      <c r="A42" s="17">
        <v>2252</v>
      </c>
      <c r="B42" s="54" t="s">
        <v>7</v>
      </c>
      <c r="C42" s="19"/>
    </row>
    <row r="43" spans="1:3" ht="15.75" hidden="1">
      <c r="A43" s="87">
        <v>2259</v>
      </c>
      <c r="B43" s="88" t="s">
        <v>8</v>
      </c>
      <c r="C43" s="89"/>
    </row>
    <row r="44" spans="1:3" ht="15.75">
      <c r="A44" s="17">
        <v>2261</v>
      </c>
      <c r="B44" s="54" t="s">
        <v>14</v>
      </c>
      <c r="C44" s="19">
        <v>0.06</v>
      </c>
    </row>
    <row r="45" spans="1:3" ht="15.75">
      <c r="A45" s="17">
        <v>2262</v>
      </c>
      <c r="B45" s="54" t="s">
        <v>15</v>
      </c>
      <c r="C45" s="19">
        <v>0.26</v>
      </c>
    </row>
    <row r="46" spans="1:3" ht="15.75">
      <c r="A46" s="17">
        <v>2263</v>
      </c>
      <c r="B46" s="54" t="s">
        <v>16</v>
      </c>
      <c r="C46" s="19">
        <v>0.98</v>
      </c>
    </row>
    <row r="47" spans="1:3" ht="15.75">
      <c r="A47" s="17">
        <v>2264</v>
      </c>
      <c r="B47" s="54" t="s">
        <v>17</v>
      </c>
      <c r="C47" s="19">
        <v>0.01</v>
      </c>
    </row>
    <row r="48" spans="1:3" ht="15.75">
      <c r="A48" s="17">
        <v>2279</v>
      </c>
      <c r="B48" s="54" t="s">
        <v>18</v>
      </c>
      <c r="C48" s="19">
        <v>1.11</v>
      </c>
    </row>
    <row r="49" spans="1:3" ht="15.75">
      <c r="A49" s="17">
        <v>2311</v>
      </c>
      <c r="B49" s="54" t="s">
        <v>19</v>
      </c>
      <c r="C49" s="19">
        <v>0.1</v>
      </c>
    </row>
    <row r="50" spans="1:3" ht="15.75">
      <c r="A50" s="17">
        <v>2312</v>
      </c>
      <c r="B50" s="54" t="s">
        <v>20</v>
      </c>
      <c r="C50" s="19">
        <v>0.19</v>
      </c>
    </row>
    <row r="51" spans="1:3" ht="15.75">
      <c r="A51" s="17">
        <v>2321</v>
      </c>
      <c r="B51" s="54" t="s">
        <v>21</v>
      </c>
      <c r="C51" s="19">
        <v>1.79</v>
      </c>
    </row>
    <row r="52" spans="1:3" ht="15.75">
      <c r="A52" s="17">
        <v>2322</v>
      </c>
      <c r="B52" s="54" t="s">
        <v>22</v>
      </c>
      <c r="C52" s="19">
        <v>0.17</v>
      </c>
    </row>
    <row r="53" spans="1:3" ht="15.75">
      <c r="A53" s="17">
        <v>2341</v>
      </c>
      <c r="B53" s="54" t="s">
        <v>23</v>
      </c>
      <c r="C53" s="19">
        <v>0.14</v>
      </c>
    </row>
    <row r="54" spans="1:3" ht="15.75" hidden="1">
      <c r="A54" s="17">
        <v>2344</v>
      </c>
      <c r="B54" s="54" t="s">
        <v>24</v>
      </c>
      <c r="C54" s="19"/>
    </row>
    <row r="55" spans="1:3" ht="15.75">
      <c r="A55" s="17">
        <v>2350</v>
      </c>
      <c r="B55" s="54" t="s">
        <v>25</v>
      </c>
      <c r="C55" s="19">
        <v>0.88</v>
      </c>
    </row>
    <row r="56" spans="1:3" ht="15.75">
      <c r="A56" s="17">
        <v>2361</v>
      </c>
      <c r="B56" s="54" t="s">
        <v>26</v>
      </c>
      <c r="C56" s="19">
        <v>0.54</v>
      </c>
    </row>
    <row r="57" spans="1:3" ht="15.75" hidden="1">
      <c r="A57" s="17">
        <v>2362</v>
      </c>
      <c r="B57" s="54" t="s">
        <v>27</v>
      </c>
      <c r="C57" s="19"/>
    </row>
    <row r="58" spans="1:3" ht="15.75" hidden="1">
      <c r="A58" s="17">
        <v>2363</v>
      </c>
      <c r="B58" s="54" t="s">
        <v>28</v>
      </c>
      <c r="C58" s="19"/>
    </row>
    <row r="59" spans="1:3" ht="15.75" hidden="1">
      <c r="A59" s="17">
        <v>2370</v>
      </c>
      <c r="B59" s="54" t="s">
        <v>29</v>
      </c>
      <c r="C59" s="19"/>
    </row>
    <row r="60" spans="1:3" ht="15.75">
      <c r="A60" s="17">
        <v>2400</v>
      </c>
      <c r="B60" s="54" t="s">
        <v>42</v>
      </c>
      <c r="C60" s="19">
        <v>0.04</v>
      </c>
    </row>
    <row r="61" spans="1:3" ht="15.75" hidden="1">
      <c r="A61" s="17">
        <v>2512</v>
      </c>
      <c r="B61" s="54" t="s">
        <v>30</v>
      </c>
      <c r="C61" s="19"/>
    </row>
    <row r="62" spans="1:3" ht="15.75">
      <c r="A62" s="17">
        <v>2513</v>
      </c>
      <c r="B62" s="54" t="s">
        <v>31</v>
      </c>
      <c r="C62" s="19">
        <v>0.71</v>
      </c>
    </row>
    <row r="63" spans="1:3" ht="15.75">
      <c r="A63" s="17">
        <v>2515</v>
      </c>
      <c r="B63" s="54" t="s">
        <v>60</v>
      </c>
      <c r="C63" s="19">
        <v>0.03</v>
      </c>
    </row>
    <row r="64" spans="1:3" ht="15.75">
      <c r="A64" s="17">
        <v>2519</v>
      </c>
      <c r="B64" s="54" t="s">
        <v>34</v>
      </c>
      <c r="C64" s="19">
        <v>0.17</v>
      </c>
    </row>
    <row r="65" spans="1:3" ht="15.75" hidden="1">
      <c r="A65" s="17">
        <v>6240</v>
      </c>
      <c r="B65" s="54"/>
      <c r="C65" s="19"/>
    </row>
    <row r="66" spans="1:3" ht="15.75" hidden="1">
      <c r="A66" s="17">
        <v>6290</v>
      </c>
      <c r="B66" s="54"/>
      <c r="C66" s="19"/>
    </row>
    <row r="67" spans="1:3" ht="15.75">
      <c r="A67" s="17">
        <v>5121</v>
      </c>
      <c r="B67" s="54" t="s">
        <v>32</v>
      </c>
      <c r="C67" s="19">
        <v>0.96</v>
      </c>
    </row>
    <row r="68" spans="1:3" ht="15.75">
      <c r="A68" s="17">
        <v>5232</v>
      </c>
      <c r="B68" s="54" t="s">
        <v>33</v>
      </c>
      <c r="C68" s="19">
        <v>1.54</v>
      </c>
    </row>
    <row r="69" spans="1:3" ht="15.75" hidden="1">
      <c r="A69" s="17">
        <v>5238</v>
      </c>
      <c r="B69" s="54" t="s">
        <v>35</v>
      </c>
      <c r="C69" s="19"/>
    </row>
    <row r="70" spans="1:3" ht="15.75">
      <c r="A70" s="17">
        <v>5240</v>
      </c>
      <c r="B70" s="54" t="s">
        <v>36</v>
      </c>
      <c r="C70" s="19">
        <v>0.01</v>
      </c>
    </row>
    <row r="71" spans="1:3" ht="15.75" hidden="1">
      <c r="A71" s="17">
        <v>5250</v>
      </c>
      <c r="B71" s="54" t="s">
        <v>37</v>
      </c>
      <c r="C71" s="19"/>
    </row>
    <row r="72" spans="1:3" ht="15.75">
      <c r="A72" s="23"/>
      <c r="B72" s="78" t="s">
        <v>61</v>
      </c>
      <c r="C72" s="22">
        <f>SUM(C27:C71)</f>
        <v>23.900000000000006</v>
      </c>
    </row>
    <row r="73" spans="1:3" ht="15.75">
      <c r="A73" s="23"/>
      <c r="B73" s="78" t="s">
        <v>62</v>
      </c>
      <c r="C73" s="22">
        <f>C72+C26</f>
        <v>74.04</v>
      </c>
    </row>
    <row r="74" spans="1:3" ht="15.75">
      <c r="A74" s="79"/>
      <c r="B74" s="32"/>
      <c r="C74" s="80"/>
    </row>
    <row r="75" spans="1:3" ht="15.75">
      <c r="A75" s="99" t="s">
        <v>44</v>
      </c>
      <c r="B75" s="100"/>
      <c r="C75" s="81">
        <v>6</v>
      </c>
    </row>
    <row r="76" spans="1:3" ht="15.75">
      <c r="A76" s="104" t="s">
        <v>51</v>
      </c>
      <c r="B76" s="104"/>
      <c r="C76" s="82">
        <f>ROUND(C73/C75,2)</f>
        <v>12.34</v>
      </c>
    </row>
    <row r="77" spans="1:3" ht="15.75">
      <c r="A77" s="9"/>
      <c r="B77" s="83"/>
      <c r="C77" s="84"/>
    </row>
    <row r="78" spans="1:3" ht="15.75">
      <c r="A78" s="102" t="s">
        <v>45</v>
      </c>
      <c r="B78" s="103"/>
      <c r="C78" s="85"/>
    </row>
    <row r="79" spans="1:3" ht="15.75">
      <c r="A79" s="102" t="s">
        <v>138</v>
      </c>
      <c r="B79" s="103"/>
      <c r="C79" s="86"/>
    </row>
    <row r="80" spans="1:3" ht="15.75">
      <c r="A80" s="27"/>
      <c r="B80" s="27"/>
      <c r="C80" s="27"/>
    </row>
    <row r="81" spans="1:3" ht="15.75">
      <c r="A81" s="27" t="s">
        <v>46</v>
      </c>
      <c r="B81" s="27"/>
      <c r="C81" s="27"/>
    </row>
    <row r="82" spans="1:3" ht="15.75">
      <c r="A82" s="27"/>
      <c r="B82" s="27"/>
      <c r="C82" s="27"/>
    </row>
    <row r="83" spans="1:3" ht="15.75">
      <c r="A83" s="27"/>
      <c r="B83" s="28"/>
      <c r="C83" s="27"/>
    </row>
    <row r="84" spans="1:3" ht="15.75">
      <c r="A84" s="27"/>
      <c r="B84" s="29"/>
      <c r="C84" s="27"/>
    </row>
    <row r="85" spans="1:3" ht="15.75">
      <c r="A85" s="64"/>
      <c r="B85" s="64"/>
      <c r="C85" s="10"/>
    </row>
  </sheetData>
  <sheetProtection/>
  <mergeCells count="7">
    <mergeCell ref="A79:B79"/>
    <mergeCell ref="A3:C3"/>
    <mergeCell ref="A5:B5"/>
    <mergeCell ref="A6:B6"/>
    <mergeCell ref="A75:B75"/>
    <mergeCell ref="A76:B76"/>
    <mergeCell ref="A78:B78"/>
  </mergeCells>
  <printOptions/>
  <pageMargins left="0.7" right="0.7" top="0.75" bottom="0.75" header="0.3" footer="0.3"/>
  <pageSetup fitToHeight="1" fitToWidth="1" horizontalDpi="600" verticalDpi="600" orientation="portrait" paperSize="9" scale="63" r:id="rId1"/>
  <headerFooter>
    <oddFooter>&amp;CLManotp4_100519_1002maksas;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5"/>
  <sheetViews>
    <sheetView view="pageLayout" workbookViewId="0" topLeftCell="A1">
      <selection activeCell="B88" sqref="B88"/>
    </sheetView>
  </sheetViews>
  <sheetFormatPr defaultColWidth="9.140625" defaultRowHeight="12.75"/>
  <cols>
    <col min="1" max="1" width="13.28125" style="1" customWidth="1"/>
    <col min="2" max="2" width="95.28125" style="1" customWidth="1"/>
    <col min="3" max="3" width="31.421875" style="4" customWidth="1"/>
  </cols>
  <sheetData>
    <row r="1" spans="1:3" ht="15.75">
      <c r="A1" s="4"/>
      <c r="B1" s="73"/>
      <c r="C1" s="7"/>
    </row>
    <row r="2" spans="1:3" ht="15">
      <c r="A2" s="4"/>
      <c r="B2" s="4"/>
      <c r="C2" s="2"/>
    </row>
    <row r="3" spans="1:3" ht="18.75">
      <c r="A3" s="98" t="s">
        <v>6</v>
      </c>
      <c r="B3" s="98"/>
      <c r="C3" s="98"/>
    </row>
    <row r="4" spans="1:3" ht="15">
      <c r="A4" s="4"/>
      <c r="B4" s="38"/>
      <c r="C4" s="2"/>
    </row>
    <row r="5" spans="1:3" ht="15.75">
      <c r="A5" s="95" t="s">
        <v>1</v>
      </c>
      <c r="B5" s="95"/>
      <c r="C5" s="9"/>
    </row>
    <row r="6" spans="1:3" ht="15.75">
      <c r="A6" s="95" t="s">
        <v>0</v>
      </c>
      <c r="B6" s="95"/>
      <c r="C6" s="9"/>
    </row>
    <row r="7" spans="1:3" ht="15.75">
      <c r="A7" s="6"/>
      <c r="B7" s="6" t="s">
        <v>43</v>
      </c>
      <c r="C7" s="9"/>
    </row>
    <row r="8" spans="1:3" ht="15.75">
      <c r="A8" s="6"/>
      <c r="B8" s="6" t="s">
        <v>65</v>
      </c>
      <c r="C8" s="9"/>
    </row>
    <row r="9" spans="1:3" ht="15.75">
      <c r="A9" s="6"/>
      <c r="B9" s="6" t="s">
        <v>140</v>
      </c>
      <c r="C9" s="9"/>
    </row>
    <row r="10" spans="1:3" ht="15.75">
      <c r="A10" s="6" t="s">
        <v>2</v>
      </c>
      <c r="B10" s="6" t="s">
        <v>125</v>
      </c>
      <c r="C10" s="9"/>
    </row>
    <row r="11" spans="1:3" ht="15.75" hidden="1">
      <c r="A11" s="10"/>
      <c r="B11" s="11"/>
      <c r="C11" s="9"/>
    </row>
    <row r="12" spans="1:3" ht="47.25">
      <c r="A12" s="37" t="s">
        <v>3</v>
      </c>
      <c r="B12" s="37" t="s">
        <v>4</v>
      </c>
      <c r="C12" s="37" t="s">
        <v>5</v>
      </c>
    </row>
    <row r="13" spans="1:3" ht="15.75">
      <c r="A13" s="13">
        <v>1</v>
      </c>
      <c r="B13" s="14">
        <v>2</v>
      </c>
      <c r="C13" s="14">
        <v>3</v>
      </c>
    </row>
    <row r="14" spans="1:3" ht="15.75">
      <c r="A14" s="74"/>
      <c r="B14" s="75" t="s">
        <v>64</v>
      </c>
      <c r="C14" s="17"/>
    </row>
    <row r="15" spans="1:3" ht="15.75">
      <c r="A15" s="17">
        <v>1100</v>
      </c>
      <c r="B15" s="17" t="s">
        <v>55</v>
      </c>
      <c r="C15" s="66">
        <v>97.24</v>
      </c>
    </row>
    <row r="16" spans="1:3" ht="15.75" customHeight="1">
      <c r="A16" s="17">
        <v>1200</v>
      </c>
      <c r="B16" s="54" t="s">
        <v>56</v>
      </c>
      <c r="C16" s="66">
        <v>23.43</v>
      </c>
    </row>
    <row r="17" spans="1:3" ht="15.75">
      <c r="A17" s="17">
        <v>2222</v>
      </c>
      <c r="B17" s="54" t="s">
        <v>39</v>
      </c>
      <c r="C17" s="19">
        <v>0.21</v>
      </c>
    </row>
    <row r="18" spans="1:3" ht="15.75">
      <c r="A18" s="17">
        <v>2223</v>
      </c>
      <c r="B18" s="54" t="s">
        <v>40</v>
      </c>
      <c r="C18" s="19">
        <v>0.32</v>
      </c>
    </row>
    <row r="19" spans="1:3" ht="15.75">
      <c r="A19" s="17">
        <v>2243</v>
      </c>
      <c r="B19" s="54" t="s">
        <v>11</v>
      </c>
      <c r="C19" s="19">
        <v>0.29</v>
      </c>
    </row>
    <row r="20" spans="1:3" ht="15.75">
      <c r="A20" s="17">
        <v>2312</v>
      </c>
      <c r="B20" s="54" t="s">
        <v>20</v>
      </c>
      <c r="C20" s="19">
        <v>0.25</v>
      </c>
    </row>
    <row r="21" spans="1:3" ht="15.75" hidden="1">
      <c r="A21" s="24">
        <v>2341</v>
      </c>
      <c r="B21" s="54" t="s">
        <v>23</v>
      </c>
      <c r="C21" s="19"/>
    </row>
    <row r="22" spans="1:3" ht="15.75">
      <c r="A22" s="17">
        <v>2363</v>
      </c>
      <c r="B22" s="54" t="s">
        <v>28</v>
      </c>
      <c r="C22" s="19">
        <f>1.51*6</f>
        <v>9.06</v>
      </c>
    </row>
    <row r="23" spans="1:3" ht="15.75" hidden="1">
      <c r="A23" s="24">
        <v>2341</v>
      </c>
      <c r="B23" s="54" t="s">
        <v>23</v>
      </c>
      <c r="C23" s="19"/>
    </row>
    <row r="24" spans="1:3" ht="15.75">
      <c r="A24" s="17">
        <v>2350</v>
      </c>
      <c r="B24" s="54" t="s">
        <v>25</v>
      </c>
      <c r="C24" s="19">
        <v>0.35</v>
      </c>
    </row>
    <row r="25" spans="1:3" ht="15.75">
      <c r="A25" s="17">
        <v>5220</v>
      </c>
      <c r="B25" s="54" t="s">
        <v>136</v>
      </c>
      <c r="C25" s="19">
        <v>0.79</v>
      </c>
    </row>
    <row r="26" spans="1:3" ht="15.75">
      <c r="A26" s="17"/>
      <c r="B26" s="76" t="s">
        <v>63</v>
      </c>
      <c r="C26" s="22">
        <f>SUM(C15:C25)</f>
        <v>131.93999999999997</v>
      </c>
    </row>
    <row r="27" spans="1:3" ht="15.75">
      <c r="A27" s="23"/>
      <c r="B27" s="17" t="s">
        <v>57</v>
      </c>
      <c r="C27" s="19"/>
    </row>
    <row r="28" spans="1:3" ht="15.75">
      <c r="A28" s="17">
        <v>1100</v>
      </c>
      <c r="B28" s="17" t="s">
        <v>55</v>
      </c>
      <c r="C28" s="19">
        <v>3.21</v>
      </c>
    </row>
    <row r="29" spans="1:3" ht="15.75" customHeight="1">
      <c r="A29" s="17">
        <v>1200</v>
      </c>
      <c r="B29" s="54" t="s">
        <v>56</v>
      </c>
      <c r="C29" s="19">
        <v>0.77</v>
      </c>
    </row>
    <row r="30" spans="1:3" ht="15.75" hidden="1">
      <c r="A30" s="17">
        <v>2100</v>
      </c>
      <c r="B30" s="77" t="s">
        <v>137</v>
      </c>
      <c r="C30" s="19"/>
    </row>
    <row r="31" spans="1:3" ht="15.75">
      <c r="A31" s="24">
        <v>2210</v>
      </c>
      <c r="B31" s="54" t="s">
        <v>38</v>
      </c>
      <c r="C31" s="19">
        <v>0.02</v>
      </c>
    </row>
    <row r="32" spans="1:3" ht="15.75">
      <c r="A32" s="17">
        <v>2222</v>
      </c>
      <c r="B32" s="54" t="s">
        <v>39</v>
      </c>
      <c r="C32" s="19">
        <v>0.34</v>
      </c>
    </row>
    <row r="33" spans="1:3" ht="15.75">
      <c r="A33" s="17">
        <v>2223</v>
      </c>
      <c r="B33" s="54" t="s">
        <v>40</v>
      </c>
      <c r="C33" s="19">
        <v>0.32</v>
      </c>
    </row>
    <row r="34" spans="1:3" ht="15.75">
      <c r="A34" s="17">
        <v>2230</v>
      </c>
      <c r="B34" s="54" t="s">
        <v>41</v>
      </c>
      <c r="C34" s="19">
        <v>0.01</v>
      </c>
    </row>
    <row r="35" spans="1:3" ht="15.75" hidden="1">
      <c r="A35" s="17">
        <v>2241</v>
      </c>
      <c r="B35" s="54" t="s">
        <v>9</v>
      </c>
      <c r="C35" s="19"/>
    </row>
    <row r="36" spans="1:3" ht="15.75">
      <c r="A36" s="17">
        <v>2242</v>
      </c>
      <c r="B36" s="54" t="s">
        <v>10</v>
      </c>
      <c r="C36" s="19">
        <v>0.02</v>
      </c>
    </row>
    <row r="37" spans="1:3" ht="15.75">
      <c r="A37" s="17">
        <v>2243</v>
      </c>
      <c r="B37" s="54" t="s">
        <v>11</v>
      </c>
      <c r="C37" s="66">
        <v>0.07</v>
      </c>
    </row>
    <row r="38" spans="1:3" ht="15.75">
      <c r="A38" s="17">
        <v>2244</v>
      </c>
      <c r="B38" s="54" t="s">
        <v>12</v>
      </c>
      <c r="C38" s="66">
        <v>0.8</v>
      </c>
    </row>
    <row r="39" spans="1:3" ht="15.75">
      <c r="A39" s="17">
        <v>2247</v>
      </c>
      <c r="B39" s="75" t="s">
        <v>58</v>
      </c>
      <c r="C39" s="19">
        <v>0.01</v>
      </c>
    </row>
    <row r="40" spans="1:3" ht="15.75">
      <c r="A40" s="17">
        <v>2249</v>
      </c>
      <c r="B40" s="54" t="s">
        <v>13</v>
      </c>
      <c r="C40" s="19">
        <v>0.02</v>
      </c>
    </row>
    <row r="41" spans="1:3" ht="15.75">
      <c r="A41" s="17">
        <v>2251</v>
      </c>
      <c r="B41" s="54" t="s">
        <v>59</v>
      </c>
      <c r="C41" s="19">
        <v>0.08</v>
      </c>
    </row>
    <row r="42" spans="1:3" ht="15.75" hidden="1">
      <c r="A42" s="17">
        <v>2252</v>
      </c>
      <c r="B42" s="54" t="s">
        <v>7</v>
      </c>
      <c r="C42" s="19"/>
    </row>
    <row r="43" spans="1:3" ht="15.75" hidden="1">
      <c r="A43" s="87">
        <v>2259</v>
      </c>
      <c r="B43" s="88" t="s">
        <v>8</v>
      </c>
      <c r="C43" s="89"/>
    </row>
    <row r="44" spans="1:3" ht="15.75">
      <c r="A44" s="17">
        <v>2261</v>
      </c>
      <c r="B44" s="54" t="s">
        <v>14</v>
      </c>
      <c r="C44" s="19">
        <v>0.01</v>
      </c>
    </row>
    <row r="45" spans="1:3" ht="15.75">
      <c r="A45" s="17">
        <v>2262</v>
      </c>
      <c r="B45" s="54" t="s">
        <v>15</v>
      </c>
      <c r="C45" s="19">
        <v>0.06</v>
      </c>
    </row>
    <row r="46" spans="1:3" ht="15.75">
      <c r="A46" s="17">
        <v>2263</v>
      </c>
      <c r="B46" s="54" t="s">
        <v>16</v>
      </c>
      <c r="C46" s="19">
        <v>0.21</v>
      </c>
    </row>
    <row r="47" spans="1:3" ht="15.75">
      <c r="A47" s="17">
        <v>2264</v>
      </c>
      <c r="B47" s="54" t="s">
        <v>17</v>
      </c>
      <c r="C47" s="19">
        <v>0.01</v>
      </c>
    </row>
    <row r="48" spans="1:3" ht="15.75">
      <c r="A48" s="17">
        <v>2279</v>
      </c>
      <c r="B48" s="54" t="s">
        <v>18</v>
      </c>
      <c r="C48" s="19">
        <v>0.24</v>
      </c>
    </row>
    <row r="49" spans="1:3" ht="15.75">
      <c r="A49" s="17">
        <v>2311</v>
      </c>
      <c r="B49" s="54" t="s">
        <v>19</v>
      </c>
      <c r="C49" s="19">
        <v>0.02</v>
      </c>
    </row>
    <row r="50" spans="1:3" ht="15.75">
      <c r="A50" s="17">
        <v>2312</v>
      </c>
      <c r="B50" s="54" t="s">
        <v>20</v>
      </c>
      <c r="C50" s="19">
        <v>0.05</v>
      </c>
    </row>
    <row r="51" spans="1:3" ht="15.75">
      <c r="A51" s="17">
        <v>2321</v>
      </c>
      <c r="B51" s="54" t="s">
        <v>21</v>
      </c>
      <c r="C51" s="19">
        <v>0.4</v>
      </c>
    </row>
    <row r="52" spans="1:3" ht="15.75">
      <c r="A52" s="17">
        <v>2322</v>
      </c>
      <c r="B52" s="54" t="s">
        <v>22</v>
      </c>
      <c r="C52" s="19">
        <v>0.04</v>
      </c>
    </row>
    <row r="53" spans="1:3" ht="15.75">
      <c r="A53" s="17">
        <v>2341</v>
      </c>
      <c r="B53" s="54" t="s">
        <v>23</v>
      </c>
      <c r="C53" s="19">
        <v>0.03</v>
      </c>
    </row>
    <row r="54" spans="1:3" ht="15.75" hidden="1">
      <c r="A54" s="17">
        <v>2344</v>
      </c>
      <c r="B54" s="54" t="s">
        <v>24</v>
      </c>
      <c r="C54" s="19"/>
    </row>
    <row r="55" spans="1:3" ht="15.75">
      <c r="A55" s="17">
        <v>2350</v>
      </c>
      <c r="B55" s="54" t="s">
        <v>25</v>
      </c>
      <c r="C55" s="19">
        <v>0.2</v>
      </c>
    </row>
    <row r="56" spans="1:3" ht="15.75">
      <c r="A56" s="17">
        <v>2361</v>
      </c>
      <c r="B56" s="54" t="s">
        <v>26</v>
      </c>
      <c r="C56" s="19">
        <v>0.12</v>
      </c>
    </row>
    <row r="57" spans="1:3" ht="15.75" hidden="1">
      <c r="A57" s="17">
        <v>2362</v>
      </c>
      <c r="B57" s="54" t="s">
        <v>27</v>
      </c>
      <c r="C57" s="19"/>
    </row>
    <row r="58" spans="1:3" ht="15.75" hidden="1">
      <c r="A58" s="17">
        <v>2363</v>
      </c>
      <c r="B58" s="54" t="s">
        <v>28</v>
      </c>
      <c r="C58" s="19"/>
    </row>
    <row r="59" spans="1:3" ht="15.75" hidden="1">
      <c r="A59" s="17">
        <v>2370</v>
      </c>
      <c r="B59" s="54" t="s">
        <v>29</v>
      </c>
      <c r="C59" s="19"/>
    </row>
    <row r="60" spans="1:3" ht="15.75">
      <c r="A60" s="17">
        <v>2400</v>
      </c>
      <c r="B60" s="54" t="s">
        <v>42</v>
      </c>
      <c r="C60" s="19">
        <v>0.01</v>
      </c>
    </row>
    <row r="61" spans="1:3" ht="15.75" hidden="1">
      <c r="A61" s="17">
        <v>2512</v>
      </c>
      <c r="B61" s="54" t="s">
        <v>30</v>
      </c>
      <c r="C61" s="19"/>
    </row>
    <row r="62" spans="1:3" ht="15.75">
      <c r="A62" s="17">
        <v>2513</v>
      </c>
      <c r="B62" s="54" t="s">
        <v>31</v>
      </c>
      <c r="C62" s="19">
        <v>0.15</v>
      </c>
    </row>
    <row r="63" spans="1:3" ht="15.75">
      <c r="A63" s="17">
        <v>2515</v>
      </c>
      <c r="B63" s="54" t="s">
        <v>60</v>
      </c>
      <c r="C63" s="19">
        <v>0.03</v>
      </c>
    </row>
    <row r="64" spans="1:3" ht="15.75">
      <c r="A64" s="17">
        <v>2519</v>
      </c>
      <c r="B64" s="54" t="s">
        <v>34</v>
      </c>
      <c r="C64" s="19">
        <v>0.04</v>
      </c>
    </row>
    <row r="65" spans="1:3" ht="15.75" hidden="1">
      <c r="A65" s="17">
        <v>6240</v>
      </c>
      <c r="B65" s="54"/>
      <c r="C65" s="19"/>
    </row>
    <row r="66" spans="1:3" ht="15.75" hidden="1">
      <c r="A66" s="17">
        <v>6290</v>
      </c>
      <c r="B66" s="54"/>
      <c r="C66" s="19"/>
    </row>
    <row r="67" spans="1:3" ht="15.75">
      <c r="A67" s="17">
        <v>5121</v>
      </c>
      <c r="B67" s="54" t="s">
        <v>32</v>
      </c>
      <c r="C67" s="19">
        <v>0.13</v>
      </c>
    </row>
    <row r="68" spans="1:3" ht="15.75">
      <c r="A68" s="17">
        <v>5232</v>
      </c>
      <c r="B68" s="54" t="s">
        <v>33</v>
      </c>
      <c r="C68" s="19">
        <v>0.31</v>
      </c>
    </row>
    <row r="69" spans="1:3" ht="15.75" hidden="1">
      <c r="A69" s="17">
        <v>5238</v>
      </c>
      <c r="B69" s="54" t="s">
        <v>35</v>
      </c>
      <c r="C69" s="19"/>
    </row>
    <row r="70" spans="1:3" ht="15.75">
      <c r="A70" s="17">
        <v>5240</v>
      </c>
      <c r="B70" s="54" t="s">
        <v>36</v>
      </c>
      <c r="C70" s="19">
        <v>0.01</v>
      </c>
    </row>
    <row r="71" spans="1:3" ht="15.75" hidden="1">
      <c r="A71" s="17">
        <v>5250</v>
      </c>
      <c r="B71" s="54" t="s">
        <v>37</v>
      </c>
      <c r="C71" s="19"/>
    </row>
    <row r="72" spans="1:3" ht="15.75">
      <c r="A72" s="23"/>
      <c r="B72" s="78" t="s">
        <v>61</v>
      </c>
      <c r="C72" s="22">
        <f>SUM(C27:C71)</f>
        <v>7.739999999999998</v>
      </c>
    </row>
    <row r="73" spans="1:3" ht="15.75">
      <c r="A73" s="23"/>
      <c r="B73" s="78" t="s">
        <v>62</v>
      </c>
      <c r="C73" s="22">
        <f>C72+C26</f>
        <v>139.67999999999998</v>
      </c>
    </row>
    <row r="74" spans="1:3" ht="15.75">
      <c r="A74" s="79"/>
      <c r="B74" s="32"/>
      <c r="C74" s="80"/>
    </row>
    <row r="75" spans="1:3" ht="15.75">
      <c r="A75" s="99" t="s">
        <v>44</v>
      </c>
      <c r="B75" s="100"/>
      <c r="C75" s="81">
        <v>6</v>
      </c>
    </row>
    <row r="76" spans="1:3" ht="15.75">
      <c r="A76" s="104" t="s">
        <v>51</v>
      </c>
      <c r="B76" s="104"/>
      <c r="C76" s="82">
        <f>ROUND(C73/C75,2)</f>
        <v>23.28</v>
      </c>
    </row>
    <row r="77" spans="1:3" ht="15.75">
      <c r="A77" s="9"/>
      <c r="B77" s="83"/>
      <c r="C77" s="84"/>
    </row>
    <row r="78" spans="1:3" ht="15.75">
      <c r="A78" s="102" t="s">
        <v>45</v>
      </c>
      <c r="B78" s="103"/>
      <c r="C78" s="85"/>
    </row>
    <row r="79" spans="1:3" ht="15.75">
      <c r="A79" s="102" t="s">
        <v>138</v>
      </c>
      <c r="B79" s="103"/>
      <c r="C79" s="86"/>
    </row>
    <row r="80" spans="1:3" ht="15.75">
      <c r="A80" s="27"/>
      <c r="B80" s="27"/>
      <c r="C80" s="27"/>
    </row>
    <row r="81" spans="1:3" ht="15.75">
      <c r="A81" s="27" t="s">
        <v>46</v>
      </c>
      <c r="B81" s="27"/>
      <c r="C81" s="27"/>
    </row>
    <row r="82" spans="1:3" ht="15.75">
      <c r="A82" s="27"/>
      <c r="B82" s="27"/>
      <c r="C82" s="27"/>
    </row>
    <row r="83" spans="1:3" ht="15.75">
      <c r="A83" s="27"/>
      <c r="B83" s="28"/>
      <c r="C83" s="27"/>
    </row>
    <row r="84" spans="1:3" ht="15.75">
      <c r="A84" s="27"/>
      <c r="B84" s="29"/>
      <c r="C84" s="27"/>
    </row>
    <row r="85" spans="1:3" ht="15.75">
      <c r="A85" s="64"/>
      <c r="B85" s="64"/>
      <c r="C85" s="10"/>
    </row>
  </sheetData>
  <sheetProtection/>
  <mergeCells count="7">
    <mergeCell ref="A79:B79"/>
    <mergeCell ref="A3:C3"/>
    <mergeCell ref="A5:B5"/>
    <mergeCell ref="A6:B6"/>
    <mergeCell ref="A75:B75"/>
    <mergeCell ref="A76:B76"/>
    <mergeCell ref="A78:B78"/>
  </mergeCells>
  <printOptions/>
  <pageMargins left="0.7" right="0.7" top="0.75" bottom="0.75" header="0.3" footer="0.3"/>
  <pageSetup fitToHeight="1" fitToWidth="1" horizontalDpi="600" verticalDpi="600" orientation="portrait" paperSize="9" scale="63" r:id="rId1"/>
  <headerFooter>
    <oddFooter>&amp;CLManotp4_100519_1002maksas;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3"/>
  <sheetViews>
    <sheetView view="pageLayout" workbookViewId="0" topLeftCell="A1">
      <selection activeCell="B7" sqref="B7"/>
    </sheetView>
  </sheetViews>
  <sheetFormatPr defaultColWidth="9.140625" defaultRowHeight="12.75"/>
  <cols>
    <col min="1" max="1" width="13.421875" style="10" customWidth="1"/>
    <col min="2" max="2" width="94.421875" style="10" customWidth="1"/>
    <col min="3" max="3" width="25.421875" style="10" customWidth="1"/>
  </cols>
  <sheetData>
    <row r="1" spans="2:3" ht="15.75">
      <c r="B1" s="73"/>
      <c r="C1" s="7"/>
    </row>
    <row r="3" spans="1:3" ht="15.75">
      <c r="A3" s="101" t="s">
        <v>6</v>
      </c>
      <c r="B3" s="101"/>
      <c r="C3" s="101"/>
    </row>
    <row r="4" ht="15.75">
      <c r="B4" s="62"/>
    </row>
    <row r="5" spans="1:2" ht="15.75">
      <c r="A5" s="95" t="s">
        <v>1</v>
      </c>
      <c r="B5" s="95"/>
    </row>
    <row r="6" spans="1:3" ht="15.75">
      <c r="A6" s="95" t="s">
        <v>0</v>
      </c>
      <c r="B6" s="95"/>
      <c r="C6" s="9"/>
    </row>
    <row r="7" spans="1:3" ht="15.75">
      <c r="A7" s="6"/>
      <c r="B7" s="6" t="s">
        <v>43</v>
      </c>
      <c r="C7" s="9"/>
    </row>
    <row r="8" spans="1:3" ht="15.75">
      <c r="A8" s="6"/>
      <c r="B8" s="105" t="s">
        <v>147</v>
      </c>
      <c r="C8" s="105"/>
    </row>
    <row r="9" spans="1:2" ht="15.75">
      <c r="A9" s="6"/>
      <c r="B9" s="6" t="s">
        <v>148</v>
      </c>
    </row>
    <row r="10" spans="1:2" ht="15.75">
      <c r="A10" s="6" t="s">
        <v>2</v>
      </c>
      <c r="B10" s="6" t="s">
        <v>125</v>
      </c>
    </row>
    <row r="11" ht="15.75" hidden="1">
      <c r="B11" s="11"/>
    </row>
    <row r="12" spans="1:3" ht="66" customHeight="1">
      <c r="A12" s="37" t="s">
        <v>3</v>
      </c>
      <c r="B12" s="37" t="s">
        <v>4</v>
      </c>
      <c r="C12" s="37" t="s">
        <v>5</v>
      </c>
    </row>
    <row r="13" spans="1:3" ht="15.75">
      <c r="A13" s="13">
        <v>1</v>
      </c>
      <c r="B13" s="14">
        <v>2</v>
      </c>
      <c r="C13" s="14">
        <v>3</v>
      </c>
    </row>
    <row r="14" spans="1:3" ht="15.75">
      <c r="A14" s="13"/>
      <c r="B14" s="15" t="s">
        <v>141</v>
      </c>
      <c r="C14" s="16"/>
    </row>
    <row r="15" spans="1:3" ht="15.75">
      <c r="A15" s="17">
        <v>1100</v>
      </c>
      <c r="B15" s="17" t="s">
        <v>55</v>
      </c>
      <c r="C15" s="19">
        <f>2.39*5</f>
        <v>11.950000000000001</v>
      </c>
    </row>
    <row r="16" spans="1:3" ht="15.75" customHeight="1">
      <c r="A16" s="17">
        <v>1200</v>
      </c>
      <c r="B16" s="54" t="s">
        <v>56</v>
      </c>
      <c r="C16" s="19">
        <f>0.58*5</f>
        <v>2.9</v>
      </c>
    </row>
    <row r="17" spans="1:3" ht="20.25" customHeight="1" hidden="1">
      <c r="A17" s="17">
        <v>2222</v>
      </c>
      <c r="B17" s="54" t="s">
        <v>39</v>
      </c>
      <c r="C17" s="19"/>
    </row>
    <row r="18" spans="1:3" ht="15.75" hidden="1">
      <c r="A18" s="17">
        <v>2243</v>
      </c>
      <c r="B18" s="55" t="s">
        <v>99</v>
      </c>
      <c r="C18" s="19"/>
    </row>
    <row r="19" spans="1:3" ht="15.75">
      <c r="A19" s="17">
        <v>2341</v>
      </c>
      <c r="B19" s="54" t="s">
        <v>23</v>
      </c>
      <c r="C19" s="19">
        <v>0.09</v>
      </c>
    </row>
    <row r="20" spans="1:3" ht="15.75" hidden="1">
      <c r="A20" s="17">
        <v>2350</v>
      </c>
      <c r="B20" s="54" t="s">
        <v>25</v>
      </c>
      <c r="C20" s="19"/>
    </row>
    <row r="21" spans="1:3" ht="15.75" hidden="1">
      <c r="A21" s="17"/>
      <c r="B21" s="54"/>
      <c r="C21" s="19"/>
    </row>
    <row r="22" spans="1:3" ht="15.75" hidden="1">
      <c r="A22" s="17"/>
      <c r="B22" s="54"/>
      <c r="C22" s="19"/>
    </row>
    <row r="23" spans="1:3" ht="15.75" hidden="1">
      <c r="A23" s="17"/>
      <c r="B23" s="17"/>
      <c r="C23" s="19"/>
    </row>
    <row r="24" spans="1:3" ht="15.75">
      <c r="A24" s="17"/>
      <c r="B24" s="76" t="s">
        <v>142</v>
      </c>
      <c r="C24" s="22">
        <f>SUM(C15:C23)</f>
        <v>14.940000000000001</v>
      </c>
    </row>
    <row r="25" spans="1:3" ht="15.75">
      <c r="A25" s="23"/>
      <c r="B25" s="17" t="s">
        <v>143</v>
      </c>
      <c r="C25" s="19"/>
    </row>
    <row r="26" spans="1:3" ht="15.75">
      <c r="A26" s="17">
        <v>1100</v>
      </c>
      <c r="B26" s="17" t="s">
        <v>55</v>
      </c>
      <c r="C26" s="19">
        <v>5.45</v>
      </c>
    </row>
    <row r="27" spans="1:3" ht="15.75" customHeight="1">
      <c r="A27" s="17">
        <v>1200</v>
      </c>
      <c r="B27" s="54" t="s">
        <v>56</v>
      </c>
      <c r="C27" s="19">
        <v>1.31</v>
      </c>
    </row>
    <row r="28" spans="1:3" ht="15.75" hidden="1">
      <c r="A28" s="17">
        <v>2100</v>
      </c>
      <c r="B28" s="77" t="s">
        <v>137</v>
      </c>
      <c r="C28" s="19"/>
    </row>
    <row r="29" spans="1:3" ht="15.75">
      <c r="A29" s="24">
        <v>2210</v>
      </c>
      <c r="B29" s="54" t="s">
        <v>38</v>
      </c>
      <c r="C29" s="19">
        <v>0.11</v>
      </c>
    </row>
    <row r="30" spans="1:3" ht="15.75">
      <c r="A30" s="17">
        <v>2222</v>
      </c>
      <c r="B30" s="54" t="s">
        <v>39</v>
      </c>
      <c r="C30" s="19">
        <v>0.95</v>
      </c>
    </row>
    <row r="31" spans="1:3" ht="15.75">
      <c r="A31" s="17">
        <v>2223</v>
      </c>
      <c r="B31" s="54" t="s">
        <v>40</v>
      </c>
      <c r="C31" s="19">
        <v>0.95</v>
      </c>
    </row>
    <row r="32" spans="1:3" ht="15.75" hidden="1">
      <c r="A32" s="17">
        <v>2230</v>
      </c>
      <c r="B32" s="54" t="s">
        <v>41</v>
      </c>
      <c r="C32" s="19"/>
    </row>
    <row r="33" spans="1:3" ht="15.75" hidden="1">
      <c r="A33" s="17">
        <v>2241</v>
      </c>
      <c r="B33" s="54" t="s">
        <v>9</v>
      </c>
      <c r="C33" s="19"/>
    </row>
    <row r="34" spans="1:3" ht="15.75">
      <c r="A34" s="17">
        <v>2242</v>
      </c>
      <c r="B34" s="54" t="s">
        <v>10</v>
      </c>
      <c r="C34" s="19">
        <v>0.06</v>
      </c>
    </row>
    <row r="35" spans="1:3" ht="15.75">
      <c r="A35" s="17">
        <v>2243</v>
      </c>
      <c r="B35" s="54" t="s">
        <v>11</v>
      </c>
      <c r="C35" s="19">
        <v>0.22</v>
      </c>
    </row>
    <row r="36" spans="1:3" ht="15.75">
      <c r="A36" s="17">
        <v>2244</v>
      </c>
      <c r="B36" s="54" t="s">
        <v>12</v>
      </c>
      <c r="C36" s="19">
        <v>1.45</v>
      </c>
    </row>
    <row r="37" spans="1:3" ht="15.75">
      <c r="A37" s="17">
        <v>2247</v>
      </c>
      <c r="B37" s="75" t="s">
        <v>58</v>
      </c>
      <c r="C37" s="19">
        <v>0.03</v>
      </c>
    </row>
    <row r="38" spans="1:3" ht="15.75">
      <c r="A38" s="17">
        <v>2249</v>
      </c>
      <c r="B38" s="54" t="s">
        <v>13</v>
      </c>
      <c r="C38" s="19">
        <v>0.08</v>
      </c>
    </row>
    <row r="39" spans="1:3" ht="15.75">
      <c r="A39" s="17">
        <v>2251</v>
      </c>
      <c r="B39" s="54" t="s">
        <v>59</v>
      </c>
      <c r="C39" s="19">
        <v>0.25</v>
      </c>
    </row>
    <row r="40" spans="1:3" ht="15.75" hidden="1">
      <c r="A40" s="17">
        <v>2252</v>
      </c>
      <c r="B40" s="54" t="s">
        <v>7</v>
      </c>
      <c r="C40" s="19"/>
    </row>
    <row r="41" spans="1:3" ht="15.75" hidden="1">
      <c r="A41" s="17">
        <v>2259</v>
      </c>
      <c r="B41" s="54" t="s">
        <v>8</v>
      </c>
      <c r="C41" s="19"/>
    </row>
    <row r="42" spans="1:3" ht="15.75" hidden="1">
      <c r="A42" s="17">
        <v>2261</v>
      </c>
      <c r="B42" s="54" t="s">
        <v>14</v>
      </c>
      <c r="C42" s="19">
        <v>0</v>
      </c>
    </row>
    <row r="43" spans="1:3" ht="15.75">
      <c r="A43" s="17">
        <v>2262</v>
      </c>
      <c r="B43" s="54" t="s">
        <v>15</v>
      </c>
      <c r="C43" s="19">
        <v>0.2</v>
      </c>
    </row>
    <row r="44" spans="1:3" ht="15.75">
      <c r="A44" s="17">
        <v>2263</v>
      </c>
      <c r="B44" s="54" t="s">
        <v>16</v>
      </c>
      <c r="C44" s="19">
        <v>0.76</v>
      </c>
    </row>
    <row r="45" spans="1:3" ht="15.75" hidden="1">
      <c r="A45" s="17">
        <v>2264</v>
      </c>
      <c r="B45" s="54" t="s">
        <v>17</v>
      </c>
      <c r="C45" s="19"/>
    </row>
    <row r="46" spans="1:3" ht="15.75">
      <c r="A46" s="17">
        <v>2279</v>
      </c>
      <c r="B46" s="54" t="s">
        <v>18</v>
      </c>
      <c r="C46" s="19">
        <v>0.84</v>
      </c>
    </row>
    <row r="47" spans="1:3" ht="15.75">
      <c r="A47" s="17">
        <v>2311</v>
      </c>
      <c r="B47" s="54" t="s">
        <v>19</v>
      </c>
      <c r="C47" s="19">
        <v>0.08</v>
      </c>
    </row>
    <row r="48" spans="1:3" ht="15.75">
      <c r="A48" s="17">
        <v>2312</v>
      </c>
      <c r="B48" s="54" t="s">
        <v>20</v>
      </c>
      <c r="C48" s="19">
        <v>0.14</v>
      </c>
    </row>
    <row r="49" spans="1:3" ht="15.75">
      <c r="A49" s="17">
        <v>2321</v>
      </c>
      <c r="B49" s="54" t="s">
        <v>21</v>
      </c>
      <c r="C49" s="19">
        <v>1.05</v>
      </c>
    </row>
    <row r="50" spans="1:3" ht="15.75">
      <c r="A50" s="17">
        <v>2322</v>
      </c>
      <c r="B50" s="54" t="s">
        <v>22</v>
      </c>
      <c r="C50" s="19">
        <v>0.28</v>
      </c>
    </row>
    <row r="51" spans="1:3" ht="15.75">
      <c r="A51" s="17">
        <v>2341</v>
      </c>
      <c r="B51" s="54" t="s">
        <v>23</v>
      </c>
      <c r="C51" s="19">
        <v>0.34</v>
      </c>
    </row>
    <row r="52" spans="1:3" ht="15.75" hidden="1">
      <c r="A52" s="17">
        <v>2344</v>
      </c>
      <c r="B52" s="54" t="s">
        <v>24</v>
      </c>
      <c r="C52" s="19"/>
    </row>
    <row r="53" spans="1:3" ht="15.75">
      <c r="A53" s="17">
        <v>2350</v>
      </c>
      <c r="B53" s="54" t="s">
        <v>25</v>
      </c>
      <c r="C53" s="19">
        <v>0.67</v>
      </c>
    </row>
    <row r="54" spans="1:3" ht="15.75">
      <c r="A54" s="17">
        <v>2361</v>
      </c>
      <c r="B54" s="54" t="s">
        <v>26</v>
      </c>
      <c r="C54" s="19">
        <v>0.05</v>
      </c>
    </row>
    <row r="55" spans="1:3" ht="15.75" hidden="1">
      <c r="A55" s="17">
        <v>2362</v>
      </c>
      <c r="B55" s="54" t="s">
        <v>27</v>
      </c>
      <c r="C55" s="19"/>
    </row>
    <row r="56" spans="1:3" ht="15.75" hidden="1">
      <c r="A56" s="17">
        <v>2363</v>
      </c>
      <c r="B56" s="54" t="s">
        <v>28</v>
      </c>
      <c r="C56" s="19"/>
    </row>
    <row r="57" spans="1:3" ht="15.75" hidden="1">
      <c r="A57" s="17">
        <v>2370</v>
      </c>
      <c r="B57" s="54" t="s">
        <v>29</v>
      </c>
      <c r="C57" s="19"/>
    </row>
    <row r="58" spans="1:3" ht="15.75">
      <c r="A58" s="17">
        <v>2400</v>
      </c>
      <c r="B58" s="54" t="s">
        <v>42</v>
      </c>
      <c r="C58" s="19">
        <v>0</v>
      </c>
    </row>
    <row r="59" spans="1:3" ht="15.75" hidden="1">
      <c r="A59" s="17">
        <v>2512</v>
      </c>
      <c r="B59" s="54" t="s">
        <v>30</v>
      </c>
      <c r="C59" s="19"/>
    </row>
    <row r="60" spans="1:3" ht="15.75">
      <c r="A60" s="17">
        <v>2513</v>
      </c>
      <c r="B60" s="54" t="s">
        <v>31</v>
      </c>
      <c r="C60" s="19">
        <v>0.53</v>
      </c>
    </row>
    <row r="61" spans="1:3" ht="15.75">
      <c r="A61" s="17">
        <v>2515</v>
      </c>
      <c r="B61" s="54" t="s">
        <v>144</v>
      </c>
      <c r="C61" s="19">
        <v>0.03</v>
      </c>
    </row>
    <row r="62" spans="1:3" ht="15.75">
      <c r="A62" s="17">
        <v>2519</v>
      </c>
      <c r="B62" s="54" t="s">
        <v>34</v>
      </c>
      <c r="C62" s="19">
        <v>0.14</v>
      </c>
    </row>
    <row r="63" spans="1:3" ht="15.75" hidden="1">
      <c r="A63" s="17">
        <v>6240</v>
      </c>
      <c r="B63" s="54"/>
      <c r="C63" s="19"/>
    </row>
    <row r="64" spans="1:3" ht="15.75" hidden="1">
      <c r="A64" s="17">
        <v>6290</v>
      </c>
      <c r="B64" s="54"/>
      <c r="C64" s="19"/>
    </row>
    <row r="65" spans="1:3" ht="15.75">
      <c r="A65" s="17">
        <v>5121</v>
      </c>
      <c r="B65" s="54" t="s">
        <v>32</v>
      </c>
      <c r="C65" s="19">
        <v>0.08</v>
      </c>
    </row>
    <row r="66" spans="1:3" ht="15.75">
      <c r="A66" s="17">
        <v>5232</v>
      </c>
      <c r="B66" s="54" t="s">
        <v>33</v>
      </c>
      <c r="C66" s="19">
        <v>0.03</v>
      </c>
    </row>
    <row r="67" spans="1:3" ht="15.75" hidden="1">
      <c r="A67" s="17">
        <v>5238</v>
      </c>
      <c r="B67" s="54" t="s">
        <v>35</v>
      </c>
      <c r="C67" s="19"/>
    </row>
    <row r="68" spans="1:3" ht="15.75">
      <c r="A68" s="17">
        <v>5240</v>
      </c>
      <c r="B68" s="54" t="s">
        <v>36</v>
      </c>
      <c r="C68" s="19">
        <v>0.03</v>
      </c>
    </row>
    <row r="69" spans="1:3" ht="15.75" hidden="1">
      <c r="A69" s="17">
        <v>5250</v>
      </c>
      <c r="B69" s="54" t="s">
        <v>37</v>
      </c>
      <c r="C69" s="19"/>
    </row>
    <row r="70" spans="1:3" ht="15.75">
      <c r="A70" s="23"/>
      <c r="B70" s="78" t="s">
        <v>145</v>
      </c>
      <c r="C70" s="22">
        <f>SUM(C26:C69)</f>
        <v>16.11</v>
      </c>
    </row>
    <row r="71" spans="1:3" ht="15.75">
      <c r="A71" s="23"/>
      <c r="B71" s="78" t="s">
        <v>146</v>
      </c>
      <c r="C71" s="22">
        <f>C70+C24</f>
        <v>31.05</v>
      </c>
    </row>
    <row r="72" spans="1:3" ht="15.75" customHeight="1">
      <c r="A72" s="7"/>
      <c r="B72" s="9"/>
      <c r="C72" s="91"/>
    </row>
    <row r="73" spans="1:3" ht="15.75" customHeight="1">
      <c r="A73" s="99" t="s">
        <v>44</v>
      </c>
      <c r="B73" s="100"/>
      <c r="C73" s="12">
        <v>5</v>
      </c>
    </row>
    <row r="74" spans="1:3" ht="15.75" customHeight="1">
      <c r="A74" s="104" t="s">
        <v>51</v>
      </c>
      <c r="B74" s="104"/>
      <c r="C74" s="93">
        <f>C71/C73</f>
        <v>6.21</v>
      </c>
    </row>
    <row r="75" spans="1:3" ht="15.75" customHeight="1">
      <c r="A75" s="9"/>
      <c r="B75" s="83"/>
      <c r="C75" s="83"/>
    </row>
    <row r="76" spans="1:3" ht="15.75" customHeight="1">
      <c r="A76" s="102" t="s">
        <v>45</v>
      </c>
      <c r="B76" s="103"/>
      <c r="C76" s="86"/>
    </row>
    <row r="77" spans="1:3" ht="15.75" customHeight="1">
      <c r="A77" s="102" t="s">
        <v>138</v>
      </c>
      <c r="B77" s="103"/>
      <c r="C77" s="86"/>
    </row>
    <row r="78" spans="1:3" ht="15.75">
      <c r="A78" s="27"/>
      <c r="B78" s="27"/>
      <c r="C78" s="27"/>
    </row>
    <row r="79" spans="1:3" ht="15.75">
      <c r="A79" s="27" t="s">
        <v>46</v>
      </c>
      <c r="B79" s="27"/>
      <c r="C79" s="27"/>
    </row>
    <row r="80" spans="1:3" ht="15.75">
      <c r="A80" s="27"/>
      <c r="B80" s="27"/>
      <c r="C80" s="27"/>
    </row>
    <row r="81" spans="1:3" ht="15.75">
      <c r="A81" s="27"/>
      <c r="B81" s="28"/>
      <c r="C81" s="27"/>
    </row>
    <row r="82" spans="1:3" ht="15.75">
      <c r="A82" s="27"/>
      <c r="B82" s="29"/>
      <c r="C82" s="27"/>
    </row>
    <row r="83" ht="15.75">
      <c r="B83" s="8"/>
    </row>
  </sheetData>
  <sheetProtection/>
  <mergeCells count="8">
    <mergeCell ref="B8:C8"/>
    <mergeCell ref="A73:B73"/>
    <mergeCell ref="A74:B74"/>
    <mergeCell ref="A76:B76"/>
    <mergeCell ref="A77:B77"/>
    <mergeCell ref="A3:C3"/>
    <mergeCell ref="A5:B5"/>
    <mergeCell ref="A6:B6"/>
  </mergeCells>
  <printOptions/>
  <pageMargins left="0.7" right="0.7" top="0.75" bottom="0.75" header="0.3" footer="0.3"/>
  <pageSetup fitToHeight="1" fitToWidth="1" horizontalDpi="600" verticalDpi="600" orientation="portrait" paperSize="9" scale="67" r:id="rId1"/>
  <headerFooter>
    <oddFooter>&amp;CLManotp4_100519_1002maksas;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3"/>
  <sheetViews>
    <sheetView view="pageLayout" workbookViewId="0" topLeftCell="A68">
      <selection activeCell="B88" sqref="B88"/>
    </sheetView>
  </sheetViews>
  <sheetFormatPr defaultColWidth="9.140625" defaultRowHeight="12.75"/>
  <cols>
    <col min="1" max="1" width="13.421875" style="10" customWidth="1"/>
    <col min="2" max="2" width="94.421875" style="10" customWidth="1"/>
    <col min="3" max="3" width="25.421875" style="10" customWidth="1"/>
  </cols>
  <sheetData>
    <row r="1" spans="2:3" ht="15.75">
      <c r="B1" s="73"/>
      <c r="C1" s="7"/>
    </row>
    <row r="3" spans="1:3" ht="15.75">
      <c r="A3" s="101" t="s">
        <v>6</v>
      </c>
      <c r="B3" s="101"/>
      <c r="C3" s="101"/>
    </row>
    <row r="4" ht="15.75">
      <c r="B4" s="62"/>
    </row>
    <row r="5" spans="1:2" ht="15" customHeight="1">
      <c r="A5" s="95" t="s">
        <v>1</v>
      </c>
      <c r="B5" s="95"/>
    </row>
    <row r="6" spans="1:3" ht="15" customHeight="1">
      <c r="A6" s="95" t="s">
        <v>0</v>
      </c>
      <c r="B6" s="95"/>
      <c r="C6" s="9"/>
    </row>
    <row r="7" spans="1:3" ht="15.75">
      <c r="A7" s="6"/>
      <c r="B7" s="6" t="s">
        <v>43</v>
      </c>
      <c r="C7" s="9"/>
    </row>
    <row r="8" spans="1:3" ht="15.75" customHeight="1">
      <c r="A8" s="6"/>
      <c r="B8" s="105" t="s">
        <v>147</v>
      </c>
      <c r="C8" s="105"/>
    </row>
    <row r="9" spans="1:2" ht="15.75">
      <c r="A9" s="6"/>
      <c r="B9" s="6" t="s">
        <v>154</v>
      </c>
    </row>
    <row r="10" spans="1:2" ht="15.75">
      <c r="A10" s="6" t="s">
        <v>2</v>
      </c>
      <c r="B10" s="6" t="s">
        <v>125</v>
      </c>
    </row>
    <row r="11" ht="15.75" hidden="1">
      <c r="B11" s="11"/>
    </row>
    <row r="12" spans="1:3" ht="63">
      <c r="A12" s="37" t="s">
        <v>3</v>
      </c>
      <c r="B12" s="37" t="s">
        <v>4</v>
      </c>
      <c r="C12" s="37" t="s">
        <v>5</v>
      </c>
    </row>
    <row r="13" spans="1:3" ht="15.75">
      <c r="A13" s="13">
        <v>1</v>
      </c>
      <c r="B13" s="14">
        <v>2</v>
      </c>
      <c r="C13" s="14">
        <v>3</v>
      </c>
    </row>
    <row r="14" spans="1:3" ht="15.75">
      <c r="A14" s="13"/>
      <c r="B14" s="15" t="s">
        <v>141</v>
      </c>
      <c r="C14" s="16"/>
    </row>
    <row r="15" spans="1:3" ht="15.75">
      <c r="A15" s="17">
        <v>1100</v>
      </c>
      <c r="B15" s="17" t="s">
        <v>55</v>
      </c>
      <c r="C15" s="19">
        <f>50*0.96</f>
        <v>48</v>
      </c>
    </row>
    <row r="16" spans="1:3" ht="15.75" customHeight="1">
      <c r="A16" s="17">
        <v>1200</v>
      </c>
      <c r="B16" s="54" t="s">
        <v>56</v>
      </c>
      <c r="C16" s="19">
        <v>11.56</v>
      </c>
    </row>
    <row r="17" spans="1:3" ht="15.75" hidden="1">
      <c r="A17" s="17">
        <v>2222</v>
      </c>
      <c r="B17" s="54" t="s">
        <v>39</v>
      </c>
      <c r="C17" s="19"/>
    </row>
    <row r="18" spans="1:3" ht="15.75" hidden="1">
      <c r="A18" s="17">
        <v>2243</v>
      </c>
      <c r="B18" s="55" t="s">
        <v>99</v>
      </c>
      <c r="C18" s="19"/>
    </row>
    <row r="19" spans="1:3" ht="15.75">
      <c r="A19" s="17">
        <v>2341</v>
      </c>
      <c r="B19" s="54" t="s">
        <v>23</v>
      </c>
      <c r="C19" s="19">
        <v>0.72</v>
      </c>
    </row>
    <row r="20" spans="1:3" ht="15.75" hidden="1">
      <c r="A20" s="17">
        <v>2350</v>
      </c>
      <c r="B20" s="54" t="s">
        <v>25</v>
      </c>
      <c r="C20" s="19"/>
    </row>
    <row r="21" spans="1:3" ht="15.75" hidden="1">
      <c r="A21" s="17"/>
      <c r="B21" s="54"/>
      <c r="C21" s="19"/>
    </row>
    <row r="22" spans="1:3" ht="15.75" hidden="1">
      <c r="A22" s="17"/>
      <c r="B22" s="54"/>
      <c r="C22" s="19"/>
    </row>
    <row r="23" spans="1:3" ht="15.75" hidden="1">
      <c r="A23" s="17"/>
      <c r="B23" s="17"/>
      <c r="C23" s="19"/>
    </row>
    <row r="24" spans="1:3" ht="15.75">
      <c r="A24" s="17"/>
      <c r="B24" s="76" t="s">
        <v>142</v>
      </c>
      <c r="C24" s="22">
        <f>SUM(C15:C23)</f>
        <v>60.28</v>
      </c>
    </row>
    <row r="25" spans="1:3" ht="15.75">
      <c r="A25" s="23"/>
      <c r="B25" s="17" t="s">
        <v>143</v>
      </c>
      <c r="C25" s="19"/>
    </row>
    <row r="26" spans="1:3" ht="15.75">
      <c r="A26" s="17">
        <v>1100</v>
      </c>
      <c r="B26" s="17" t="s">
        <v>55</v>
      </c>
      <c r="C26" s="19">
        <v>8.17</v>
      </c>
    </row>
    <row r="27" spans="1:3" ht="15.75" customHeight="1">
      <c r="A27" s="17">
        <v>1200</v>
      </c>
      <c r="B27" s="54" t="s">
        <v>56</v>
      </c>
      <c r="C27" s="19">
        <v>1.97</v>
      </c>
    </row>
    <row r="28" spans="1:3" ht="15.75" hidden="1">
      <c r="A28" s="17">
        <v>2100</v>
      </c>
      <c r="B28" s="77" t="s">
        <v>149</v>
      </c>
      <c r="C28" s="19">
        <v>0</v>
      </c>
    </row>
    <row r="29" spans="1:3" ht="15.75">
      <c r="A29" s="24">
        <v>2210</v>
      </c>
      <c r="B29" s="54" t="s">
        <v>38</v>
      </c>
      <c r="C29" s="19">
        <v>0.37</v>
      </c>
    </row>
    <row r="30" spans="1:3" ht="15.75">
      <c r="A30" s="17">
        <v>2222</v>
      </c>
      <c r="B30" s="54" t="s">
        <v>39</v>
      </c>
      <c r="C30" s="19">
        <v>2.95</v>
      </c>
    </row>
    <row r="31" spans="1:3" ht="15.75">
      <c r="A31" s="17">
        <v>2223</v>
      </c>
      <c r="B31" s="54" t="s">
        <v>40</v>
      </c>
      <c r="C31" s="19">
        <v>3.07</v>
      </c>
    </row>
    <row r="32" spans="1:3" ht="15.75" hidden="1">
      <c r="A32" s="17">
        <v>2230</v>
      </c>
      <c r="B32" s="54" t="s">
        <v>41</v>
      </c>
      <c r="C32" s="19"/>
    </row>
    <row r="33" spans="1:3" ht="15.75" hidden="1">
      <c r="A33" s="17">
        <v>2241</v>
      </c>
      <c r="B33" s="54" t="s">
        <v>9</v>
      </c>
      <c r="C33" s="19"/>
    </row>
    <row r="34" spans="1:3" ht="15.75">
      <c r="A34" s="17">
        <v>2242</v>
      </c>
      <c r="B34" s="54" t="s">
        <v>10</v>
      </c>
      <c r="C34" s="19">
        <v>0.2</v>
      </c>
    </row>
    <row r="35" spans="1:3" ht="15.75">
      <c r="A35" s="17">
        <v>2243</v>
      </c>
      <c r="B35" s="54" t="s">
        <v>11</v>
      </c>
      <c r="C35" s="19">
        <v>0.73</v>
      </c>
    </row>
    <row r="36" spans="1:3" ht="15.75">
      <c r="A36" s="17">
        <v>2244</v>
      </c>
      <c r="B36" s="54" t="s">
        <v>12</v>
      </c>
      <c r="C36" s="19">
        <v>4.83</v>
      </c>
    </row>
    <row r="37" spans="1:3" ht="15.75">
      <c r="A37" s="17">
        <v>2247</v>
      </c>
      <c r="B37" s="75" t="s">
        <v>58</v>
      </c>
      <c r="C37" s="19">
        <v>0.1</v>
      </c>
    </row>
    <row r="38" spans="1:3" ht="15.75">
      <c r="A38" s="17">
        <v>2249</v>
      </c>
      <c r="B38" s="54" t="s">
        <v>13</v>
      </c>
      <c r="C38" s="19">
        <v>0.27</v>
      </c>
    </row>
    <row r="39" spans="1:3" ht="15.75">
      <c r="A39" s="17">
        <v>2251</v>
      </c>
      <c r="B39" s="54" t="s">
        <v>59</v>
      </c>
      <c r="C39" s="19">
        <v>0.83</v>
      </c>
    </row>
    <row r="40" spans="1:3" ht="15.75" hidden="1">
      <c r="A40" s="17">
        <v>2252</v>
      </c>
      <c r="B40" s="54" t="s">
        <v>7</v>
      </c>
      <c r="C40" s="19"/>
    </row>
    <row r="41" spans="1:3" ht="15.75" hidden="1">
      <c r="A41" s="17">
        <v>2259</v>
      </c>
      <c r="B41" s="54" t="s">
        <v>8</v>
      </c>
      <c r="C41" s="19"/>
    </row>
    <row r="42" spans="1:3" ht="15.75" hidden="1">
      <c r="A42" s="17">
        <v>2261</v>
      </c>
      <c r="B42" s="54" t="s">
        <v>14</v>
      </c>
      <c r="C42" s="19">
        <v>0</v>
      </c>
    </row>
    <row r="43" spans="1:3" ht="15.75">
      <c r="A43" s="17">
        <v>2262</v>
      </c>
      <c r="B43" s="54" t="s">
        <v>15</v>
      </c>
      <c r="C43" s="19">
        <v>0.2</v>
      </c>
    </row>
    <row r="44" spans="1:3" ht="15.75">
      <c r="A44" s="17">
        <v>2263</v>
      </c>
      <c r="B44" s="54" t="s">
        <v>16</v>
      </c>
      <c r="C44" s="19">
        <v>0.76</v>
      </c>
    </row>
    <row r="45" spans="1:3" ht="15.75" hidden="1">
      <c r="A45" s="17">
        <v>2264</v>
      </c>
      <c r="B45" s="54" t="s">
        <v>17</v>
      </c>
      <c r="C45" s="19"/>
    </row>
    <row r="46" spans="1:3" ht="15.75">
      <c r="A46" s="17">
        <v>2279</v>
      </c>
      <c r="B46" s="54" t="s">
        <v>18</v>
      </c>
      <c r="C46" s="19">
        <v>2.8</v>
      </c>
    </row>
    <row r="47" spans="1:3" ht="15.75">
      <c r="A47" s="17">
        <v>2311</v>
      </c>
      <c r="B47" s="54" t="s">
        <v>19</v>
      </c>
      <c r="C47" s="19">
        <v>0.27</v>
      </c>
    </row>
    <row r="48" spans="1:3" ht="15.75">
      <c r="A48" s="17">
        <v>2312</v>
      </c>
      <c r="B48" s="54" t="s">
        <v>20</v>
      </c>
      <c r="C48" s="19">
        <v>0.47</v>
      </c>
    </row>
    <row r="49" spans="1:3" ht="15.75">
      <c r="A49" s="17">
        <v>2321</v>
      </c>
      <c r="B49" s="54" t="s">
        <v>21</v>
      </c>
      <c r="C49" s="19">
        <v>3.5</v>
      </c>
    </row>
    <row r="50" spans="1:3" ht="15.75">
      <c r="A50" s="17">
        <v>2322</v>
      </c>
      <c r="B50" s="54" t="s">
        <v>22</v>
      </c>
      <c r="C50" s="19">
        <v>0.7</v>
      </c>
    </row>
    <row r="51" spans="1:3" ht="15.75">
      <c r="A51" s="17">
        <v>2341</v>
      </c>
      <c r="B51" s="54" t="s">
        <v>23</v>
      </c>
      <c r="C51" s="19">
        <v>1.13</v>
      </c>
    </row>
    <row r="52" spans="1:3" ht="15.75" hidden="1">
      <c r="A52" s="17">
        <v>2344</v>
      </c>
      <c r="B52" s="54" t="s">
        <v>24</v>
      </c>
      <c r="C52" s="19"/>
    </row>
    <row r="53" spans="1:3" ht="15.75">
      <c r="A53" s="17">
        <v>2350</v>
      </c>
      <c r="B53" s="54" t="s">
        <v>25</v>
      </c>
      <c r="C53" s="19">
        <v>2.44</v>
      </c>
    </row>
    <row r="54" spans="1:3" ht="15.75">
      <c r="A54" s="17">
        <v>2361</v>
      </c>
      <c r="B54" s="54" t="s">
        <v>26</v>
      </c>
      <c r="C54" s="19">
        <v>0.17</v>
      </c>
    </row>
    <row r="55" spans="1:3" ht="15.75" hidden="1">
      <c r="A55" s="17">
        <v>2362</v>
      </c>
      <c r="B55" s="54" t="s">
        <v>27</v>
      </c>
      <c r="C55" s="19"/>
    </row>
    <row r="56" spans="1:3" ht="15.75" hidden="1">
      <c r="A56" s="17">
        <v>2363</v>
      </c>
      <c r="B56" s="54" t="s">
        <v>28</v>
      </c>
      <c r="C56" s="19"/>
    </row>
    <row r="57" spans="1:3" ht="15.75" hidden="1">
      <c r="A57" s="17">
        <v>2370</v>
      </c>
      <c r="B57" s="54" t="s">
        <v>29</v>
      </c>
      <c r="C57" s="19"/>
    </row>
    <row r="58" spans="1:3" ht="15.75" hidden="1">
      <c r="A58" s="17">
        <v>2400</v>
      </c>
      <c r="B58" s="54" t="s">
        <v>42</v>
      </c>
      <c r="C58" s="19">
        <v>0</v>
      </c>
    </row>
    <row r="59" spans="1:3" ht="15.75" hidden="1">
      <c r="A59" s="17">
        <v>2512</v>
      </c>
      <c r="B59" s="54" t="s">
        <v>30</v>
      </c>
      <c r="C59" s="19"/>
    </row>
    <row r="60" spans="1:3" ht="15.75">
      <c r="A60" s="17">
        <v>2513</v>
      </c>
      <c r="B60" s="54" t="s">
        <v>31</v>
      </c>
      <c r="C60" s="19">
        <v>1.77</v>
      </c>
    </row>
    <row r="61" spans="1:3" ht="15.75">
      <c r="A61" s="17">
        <v>2515</v>
      </c>
      <c r="B61" s="54" t="s">
        <v>60</v>
      </c>
      <c r="C61" s="19">
        <v>0.1</v>
      </c>
    </row>
    <row r="62" spans="1:3" ht="15.75">
      <c r="A62" s="17">
        <v>2519</v>
      </c>
      <c r="B62" s="54" t="s">
        <v>34</v>
      </c>
      <c r="C62" s="19">
        <v>0.47</v>
      </c>
    </row>
    <row r="63" spans="1:3" ht="15.75" hidden="1">
      <c r="A63" s="17">
        <v>6240</v>
      </c>
      <c r="B63" s="54"/>
      <c r="C63" s="19"/>
    </row>
    <row r="64" spans="1:3" ht="15.75" hidden="1">
      <c r="A64" s="17">
        <v>6290</v>
      </c>
      <c r="B64" s="54"/>
      <c r="C64" s="19"/>
    </row>
    <row r="65" spans="1:3" ht="15.75">
      <c r="A65" s="17">
        <v>5121</v>
      </c>
      <c r="B65" s="54" t="s">
        <v>32</v>
      </c>
      <c r="C65" s="19">
        <v>2.9</v>
      </c>
    </row>
    <row r="66" spans="1:3" ht="15.75">
      <c r="A66" s="17">
        <v>5232</v>
      </c>
      <c r="B66" s="54" t="s">
        <v>33</v>
      </c>
      <c r="C66" s="19">
        <v>2.95</v>
      </c>
    </row>
    <row r="67" spans="1:3" ht="15.75" hidden="1">
      <c r="A67" s="17">
        <v>5238</v>
      </c>
      <c r="B67" s="54" t="s">
        <v>35</v>
      </c>
      <c r="C67" s="19"/>
    </row>
    <row r="68" spans="1:3" ht="15.75">
      <c r="A68" s="17">
        <v>5240</v>
      </c>
      <c r="B68" s="54" t="s">
        <v>36</v>
      </c>
      <c r="C68" s="19">
        <v>0.1</v>
      </c>
    </row>
    <row r="69" spans="1:3" ht="15.75" hidden="1">
      <c r="A69" s="17">
        <v>5250</v>
      </c>
      <c r="B69" s="54" t="s">
        <v>37</v>
      </c>
      <c r="C69" s="19"/>
    </row>
    <row r="70" spans="1:3" ht="15.75">
      <c r="A70" s="23"/>
      <c r="B70" s="78" t="s">
        <v>145</v>
      </c>
      <c r="C70" s="22">
        <f>SUM(C26:C69)</f>
        <v>44.220000000000006</v>
      </c>
    </row>
    <row r="71" spans="1:3" ht="15.75">
      <c r="A71" s="23"/>
      <c r="B71" s="78" t="s">
        <v>146</v>
      </c>
      <c r="C71" s="22">
        <f>C70+C24</f>
        <v>104.5</v>
      </c>
    </row>
    <row r="72" spans="1:3" ht="15.75">
      <c r="A72" s="7"/>
      <c r="B72" s="9"/>
      <c r="C72" s="91"/>
    </row>
    <row r="73" spans="1:3" ht="15" customHeight="1">
      <c r="A73" s="99" t="s">
        <v>44</v>
      </c>
      <c r="B73" s="100"/>
      <c r="C73" s="12">
        <v>50</v>
      </c>
    </row>
    <row r="74" spans="1:3" ht="15" customHeight="1">
      <c r="A74" s="104" t="s">
        <v>51</v>
      </c>
      <c r="B74" s="104"/>
      <c r="C74" s="93">
        <f>C71/C73</f>
        <v>2.09</v>
      </c>
    </row>
    <row r="75" spans="1:3" ht="15.75">
      <c r="A75" s="9"/>
      <c r="B75" s="83"/>
      <c r="C75" s="83"/>
    </row>
    <row r="76" spans="1:3" ht="15" customHeight="1">
      <c r="A76" s="102" t="s">
        <v>45</v>
      </c>
      <c r="B76" s="103"/>
      <c r="C76" s="86"/>
    </row>
    <row r="77" spans="1:3" ht="15" customHeight="1">
      <c r="A77" s="102" t="s">
        <v>138</v>
      </c>
      <c r="B77" s="103"/>
      <c r="C77" s="86"/>
    </row>
    <row r="78" spans="1:3" ht="15.75">
      <c r="A78" s="27"/>
      <c r="B78" s="27"/>
      <c r="C78" s="27"/>
    </row>
    <row r="79" spans="1:3" ht="15.75">
      <c r="A79" s="27" t="s">
        <v>46</v>
      </c>
      <c r="B79" s="27"/>
      <c r="C79" s="27"/>
    </row>
    <row r="80" spans="1:3" ht="15.75">
      <c r="A80" s="27"/>
      <c r="B80" s="27"/>
      <c r="C80" s="27"/>
    </row>
    <row r="81" spans="1:3" ht="15.75">
      <c r="A81" s="27"/>
      <c r="B81" s="28"/>
      <c r="C81" s="27"/>
    </row>
    <row r="82" spans="1:3" ht="15.75">
      <c r="A82" s="27"/>
      <c r="B82" s="29"/>
      <c r="C82" s="27"/>
    </row>
    <row r="83" ht="15.75">
      <c r="B83" s="8"/>
    </row>
  </sheetData>
  <sheetProtection/>
  <mergeCells count="8">
    <mergeCell ref="A77:B77"/>
    <mergeCell ref="A3:C3"/>
    <mergeCell ref="A5:B5"/>
    <mergeCell ref="A6:B6"/>
    <mergeCell ref="B8:C8"/>
    <mergeCell ref="A73:B73"/>
    <mergeCell ref="A74:B74"/>
    <mergeCell ref="A76:B76"/>
  </mergeCells>
  <printOptions/>
  <pageMargins left="0.7" right="0.7" top="0.75" bottom="0.75" header="0.3" footer="0.3"/>
  <pageSetup fitToHeight="1" fitToWidth="1" horizontalDpi="600" verticalDpi="600" orientation="portrait" paperSize="9" scale="67" r:id="rId1"/>
  <headerFooter>
    <oddFooter>&amp;CLManotp4_100519_1002maksas;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3"/>
  <sheetViews>
    <sheetView view="pageLayout" workbookViewId="0" topLeftCell="A1">
      <selection activeCell="B88" sqref="B88"/>
    </sheetView>
  </sheetViews>
  <sheetFormatPr defaultColWidth="9.140625" defaultRowHeight="12.75"/>
  <cols>
    <col min="1" max="1" width="13.421875" style="10" customWidth="1"/>
    <col min="2" max="2" width="94.421875" style="10" customWidth="1"/>
    <col min="3" max="3" width="28.00390625" style="10" customWidth="1"/>
  </cols>
  <sheetData>
    <row r="1" spans="2:3" ht="15.75">
      <c r="B1" s="73"/>
      <c r="C1" s="7"/>
    </row>
    <row r="3" spans="1:3" ht="15.75">
      <c r="A3" s="101" t="s">
        <v>6</v>
      </c>
      <c r="B3" s="101"/>
      <c r="C3" s="101"/>
    </row>
    <row r="4" ht="15.75">
      <c r="B4" s="62"/>
    </row>
    <row r="5" spans="1:2" ht="15" customHeight="1">
      <c r="A5" s="95" t="s">
        <v>1</v>
      </c>
      <c r="B5" s="95"/>
    </row>
    <row r="6" spans="1:3" ht="15" customHeight="1">
      <c r="A6" s="95" t="s">
        <v>0</v>
      </c>
      <c r="B6" s="95"/>
      <c r="C6" s="9"/>
    </row>
    <row r="7" spans="1:3" ht="15.75">
      <c r="A7" s="6"/>
      <c r="B7" s="6" t="s">
        <v>43</v>
      </c>
      <c r="C7" s="9"/>
    </row>
    <row r="8" spans="1:3" ht="15.75" customHeight="1">
      <c r="A8" s="6"/>
      <c r="B8" s="105" t="s">
        <v>147</v>
      </c>
      <c r="C8" s="105"/>
    </row>
    <row r="9" spans="1:3" ht="15.75">
      <c r="A9" s="6"/>
      <c r="B9" s="95" t="s">
        <v>150</v>
      </c>
      <c r="C9" s="95"/>
    </row>
    <row r="10" spans="1:2" ht="15.75">
      <c r="A10" s="6" t="s">
        <v>2</v>
      </c>
      <c r="B10" s="6" t="s">
        <v>125</v>
      </c>
    </row>
    <row r="11" ht="15.75" hidden="1">
      <c r="B11" s="11"/>
    </row>
    <row r="12" spans="1:3" ht="63">
      <c r="A12" s="37" t="s">
        <v>3</v>
      </c>
      <c r="B12" s="37" t="s">
        <v>4</v>
      </c>
      <c r="C12" s="37" t="s">
        <v>5</v>
      </c>
    </row>
    <row r="13" spans="1:3" ht="15.75">
      <c r="A13" s="13">
        <v>1</v>
      </c>
      <c r="B13" s="14">
        <v>2</v>
      </c>
      <c r="C13" s="14">
        <v>3</v>
      </c>
    </row>
    <row r="14" spans="1:3" ht="15.75">
      <c r="A14" s="13"/>
      <c r="B14" s="15" t="s">
        <v>141</v>
      </c>
      <c r="C14" s="16"/>
    </row>
    <row r="15" spans="1:3" ht="15.75">
      <c r="A15" s="17">
        <v>1100</v>
      </c>
      <c r="B15" s="17" t="s">
        <v>55</v>
      </c>
      <c r="C15" s="19">
        <f>2.87*30</f>
        <v>86.10000000000001</v>
      </c>
    </row>
    <row r="16" spans="1:3" ht="15.75" customHeight="1">
      <c r="A16" s="17">
        <v>1200</v>
      </c>
      <c r="B16" s="54" t="s">
        <v>56</v>
      </c>
      <c r="C16" s="19">
        <v>20.74</v>
      </c>
    </row>
    <row r="17" spans="1:3" ht="15.75" hidden="1">
      <c r="A17" s="17">
        <v>2222</v>
      </c>
      <c r="B17" s="54" t="s">
        <v>39</v>
      </c>
      <c r="C17" s="19"/>
    </row>
    <row r="18" spans="1:3" ht="15.75" hidden="1">
      <c r="A18" s="17">
        <v>2243</v>
      </c>
      <c r="B18" s="55" t="s">
        <v>99</v>
      </c>
      <c r="C18" s="19"/>
    </row>
    <row r="19" spans="1:3" ht="15.75">
      <c r="A19" s="17">
        <v>2341</v>
      </c>
      <c r="B19" s="54" t="s">
        <v>23</v>
      </c>
      <c r="C19" s="19">
        <v>1.5</v>
      </c>
    </row>
    <row r="20" spans="1:3" ht="15.75" hidden="1">
      <c r="A20" s="17">
        <v>2350</v>
      </c>
      <c r="B20" s="54" t="s">
        <v>25</v>
      </c>
      <c r="C20" s="19"/>
    </row>
    <row r="21" spans="1:3" ht="15.75" hidden="1">
      <c r="A21" s="17"/>
      <c r="B21" s="54"/>
      <c r="C21" s="19"/>
    </row>
    <row r="22" spans="1:3" ht="15.75" hidden="1">
      <c r="A22" s="17"/>
      <c r="B22" s="54"/>
      <c r="C22" s="19"/>
    </row>
    <row r="23" spans="1:3" ht="15.75" hidden="1">
      <c r="A23" s="17"/>
      <c r="B23" s="17"/>
      <c r="C23" s="19"/>
    </row>
    <row r="24" spans="1:3" ht="15.75">
      <c r="A24" s="17"/>
      <c r="B24" s="76" t="s">
        <v>142</v>
      </c>
      <c r="C24" s="22">
        <f>SUM(C15:C23)</f>
        <v>108.34</v>
      </c>
    </row>
    <row r="25" spans="1:3" ht="15.75">
      <c r="A25" s="23"/>
      <c r="B25" s="17" t="s">
        <v>143</v>
      </c>
      <c r="C25" s="19"/>
    </row>
    <row r="26" spans="1:3" ht="15.75">
      <c r="A26" s="17">
        <v>1100</v>
      </c>
      <c r="B26" s="17" t="s">
        <v>55</v>
      </c>
      <c r="C26" s="19">
        <v>29.51</v>
      </c>
    </row>
    <row r="27" spans="1:3" ht="15.75" customHeight="1">
      <c r="A27" s="17">
        <v>1200</v>
      </c>
      <c r="B27" s="54" t="s">
        <v>56</v>
      </c>
      <c r="C27" s="19">
        <v>7.11</v>
      </c>
    </row>
    <row r="28" spans="1:3" ht="15.75" hidden="1">
      <c r="A28" s="17">
        <v>2100</v>
      </c>
      <c r="B28" s="77" t="s">
        <v>149</v>
      </c>
      <c r="C28" s="19">
        <v>0</v>
      </c>
    </row>
    <row r="29" spans="1:3" ht="15.75">
      <c r="A29" s="24">
        <v>2210</v>
      </c>
      <c r="B29" s="54" t="s">
        <v>38</v>
      </c>
      <c r="C29" s="19">
        <v>1.11</v>
      </c>
    </row>
    <row r="30" spans="1:3" ht="15.75">
      <c r="A30" s="17">
        <v>2222</v>
      </c>
      <c r="B30" s="54" t="s">
        <v>39</v>
      </c>
      <c r="C30" s="19">
        <v>8.85</v>
      </c>
    </row>
    <row r="31" spans="1:3" ht="15.75">
      <c r="A31" s="17">
        <v>2223</v>
      </c>
      <c r="B31" s="54" t="s">
        <v>40</v>
      </c>
      <c r="C31" s="19">
        <v>9.21</v>
      </c>
    </row>
    <row r="32" spans="1:3" ht="15.75" hidden="1">
      <c r="A32" s="17">
        <v>2230</v>
      </c>
      <c r="B32" s="54" t="s">
        <v>41</v>
      </c>
      <c r="C32" s="19"/>
    </row>
    <row r="33" spans="1:3" ht="15.75" hidden="1">
      <c r="A33" s="17">
        <v>2241</v>
      </c>
      <c r="B33" s="54" t="s">
        <v>9</v>
      </c>
      <c r="C33" s="19"/>
    </row>
    <row r="34" spans="1:3" ht="15.75">
      <c r="A34" s="17">
        <v>2242</v>
      </c>
      <c r="B34" s="54" t="s">
        <v>10</v>
      </c>
      <c r="C34" s="19">
        <v>0.6</v>
      </c>
    </row>
    <row r="35" spans="1:3" ht="15.75">
      <c r="A35" s="17">
        <v>2243</v>
      </c>
      <c r="B35" s="54" t="s">
        <v>11</v>
      </c>
      <c r="C35" s="19">
        <v>2.19</v>
      </c>
    </row>
    <row r="36" spans="1:3" ht="15.75">
      <c r="A36" s="17">
        <v>2244</v>
      </c>
      <c r="B36" s="54" t="s">
        <v>12</v>
      </c>
      <c r="C36" s="19">
        <v>14.49</v>
      </c>
    </row>
    <row r="37" spans="1:3" ht="15.75">
      <c r="A37" s="17">
        <v>2247</v>
      </c>
      <c r="B37" s="75" t="s">
        <v>58</v>
      </c>
      <c r="C37" s="19">
        <v>0.3</v>
      </c>
    </row>
    <row r="38" spans="1:3" ht="15.75">
      <c r="A38" s="17">
        <v>2249</v>
      </c>
      <c r="B38" s="54" t="s">
        <v>13</v>
      </c>
      <c r="C38" s="19">
        <v>0.81</v>
      </c>
    </row>
    <row r="39" spans="1:3" ht="15.75">
      <c r="A39" s="17">
        <v>2251</v>
      </c>
      <c r="B39" s="54" t="s">
        <v>59</v>
      </c>
      <c r="C39" s="19">
        <v>2.49</v>
      </c>
    </row>
    <row r="40" spans="1:3" ht="15.75" hidden="1">
      <c r="A40" s="17">
        <v>2252</v>
      </c>
      <c r="B40" s="54" t="s">
        <v>7</v>
      </c>
      <c r="C40" s="19"/>
    </row>
    <row r="41" spans="1:3" ht="15.75" hidden="1">
      <c r="A41" s="17">
        <v>2259</v>
      </c>
      <c r="B41" s="54" t="s">
        <v>8</v>
      </c>
      <c r="C41" s="19"/>
    </row>
    <row r="42" spans="1:3" ht="15.75" hidden="1">
      <c r="A42" s="17">
        <v>2261</v>
      </c>
      <c r="B42" s="54" t="s">
        <v>14</v>
      </c>
      <c r="C42" s="19">
        <v>0</v>
      </c>
    </row>
    <row r="43" spans="1:3" ht="15.75">
      <c r="A43" s="17">
        <v>2262</v>
      </c>
      <c r="B43" s="54" t="s">
        <v>15</v>
      </c>
      <c r="C43" s="19">
        <v>0.2</v>
      </c>
    </row>
    <row r="44" spans="1:3" ht="15.75">
      <c r="A44" s="17">
        <v>2263</v>
      </c>
      <c r="B44" s="54" t="s">
        <v>16</v>
      </c>
      <c r="C44" s="19">
        <v>2.5</v>
      </c>
    </row>
    <row r="45" spans="1:3" ht="15.75" hidden="1">
      <c r="A45" s="17">
        <v>2264</v>
      </c>
      <c r="B45" s="54" t="s">
        <v>17</v>
      </c>
      <c r="C45" s="19"/>
    </row>
    <row r="46" spans="1:3" ht="15.75">
      <c r="A46" s="17">
        <v>2279</v>
      </c>
      <c r="B46" s="54" t="s">
        <v>18</v>
      </c>
      <c r="C46" s="19">
        <v>8.4</v>
      </c>
    </row>
    <row r="47" spans="1:3" ht="15.75">
      <c r="A47" s="17">
        <v>2311</v>
      </c>
      <c r="B47" s="54" t="s">
        <v>19</v>
      </c>
      <c r="C47" s="19">
        <v>0.81</v>
      </c>
    </row>
    <row r="48" spans="1:3" ht="15.75">
      <c r="A48" s="17">
        <v>2312</v>
      </c>
      <c r="B48" s="54" t="s">
        <v>20</v>
      </c>
      <c r="C48" s="19">
        <v>3.5</v>
      </c>
    </row>
    <row r="49" spans="1:3" ht="15.75">
      <c r="A49" s="17">
        <v>2321</v>
      </c>
      <c r="B49" s="54" t="s">
        <v>21</v>
      </c>
      <c r="C49" s="19">
        <v>10.5</v>
      </c>
    </row>
    <row r="50" spans="1:3" ht="15.75">
      <c r="A50" s="17">
        <v>2322</v>
      </c>
      <c r="B50" s="54" t="s">
        <v>22</v>
      </c>
      <c r="C50" s="19">
        <v>2.1</v>
      </c>
    </row>
    <row r="51" spans="1:3" ht="15.75">
      <c r="A51" s="17">
        <v>2341</v>
      </c>
      <c r="B51" s="54" t="s">
        <v>23</v>
      </c>
      <c r="C51" s="19">
        <v>3.39</v>
      </c>
    </row>
    <row r="52" spans="1:3" ht="15.75" hidden="1">
      <c r="A52" s="17">
        <v>2344</v>
      </c>
      <c r="B52" s="54" t="s">
        <v>24</v>
      </c>
      <c r="C52" s="19"/>
    </row>
    <row r="53" spans="1:3" ht="15.75">
      <c r="A53" s="17">
        <v>2350</v>
      </c>
      <c r="B53" s="54" t="s">
        <v>25</v>
      </c>
      <c r="C53" s="19">
        <v>6.69</v>
      </c>
    </row>
    <row r="54" spans="1:3" ht="15.75">
      <c r="A54" s="17">
        <v>2361</v>
      </c>
      <c r="B54" s="54" t="s">
        <v>26</v>
      </c>
      <c r="C54" s="19">
        <v>0.51</v>
      </c>
    </row>
    <row r="55" spans="1:3" ht="15.75" hidden="1">
      <c r="A55" s="17">
        <v>2362</v>
      </c>
      <c r="B55" s="54" t="s">
        <v>27</v>
      </c>
      <c r="C55" s="19"/>
    </row>
    <row r="56" spans="1:3" ht="15.75" hidden="1">
      <c r="A56" s="17">
        <v>2363</v>
      </c>
      <c r="B56" s="54" t="s">
        <v>28</v>
      </c>
      <c r="C56" s="19"/>
    </row>
    <row r="57" spans="1:3" ht="15.75" hidden="1">
      <c r="A57" s="17">
        <v>2370</v>
      </c>
      <c r="B57" s="54" t="s">
        <v>29</v>
      </c>
      <c r="C57" s="19"/>
    </row>
    <row r="58" spans="1:3" ht="15.75" hidden="1">
      <c r="A58" s="17">
        <v>2400</v>
      </c>
      <c r="B58" s="54" t="s">
        <v>42</v>
      </c>
      <c r="C58" s="19">
        <v>0</v>
      </c>
    </row>
    <row r="59" spans="1:3" ht="15.75" hidden="1">
      <c r="A59" s="17">
        <v>2512</v>
      </c>
      <c r="B59" s="54" t="s">
        <v>30</v>
      </c>
      <c r="C59" s="19"/>
    </row>
    <row r="60" spans="1:3" ht="15.75">
      <c r="A60" s="17">
        <v>2513</v>
      </c>
      <c r="B60" s="54" t="s">
        <v>31</v>
      </c>
      <c r="C60" s="19">
        <v>5.31</v>
      </c>
    </row>
    <row r="61" spans="1:3" ht="15.75">
      <c r="A61" s="17">
        <v>2515</v>
      </c>
      <c r="B61" s="54" t="s">
        <v>60</v>
      </c>
      <c r="C61" s="19">
        <v>0.3</v>
      </c>
    </row>
    <row r="62" spans="1:3" ht="15.75">
      <c r="A62" s="17">
        <v>2519</v>
      </c>
      <c r="B62" s="54" t="s">
        <v>34</v>
      </c>
      <c r="C62" s="19">
        <v>1.41</v>
      </c>
    </row>
    <row r="63" spans="1:3" ht="15.75" hidden="1">
      <c r="A63" s="17">
        <v>6240</v>
      </c>
      <c r="B63" s="54"/>
      <c r="C63" s="19"/>
    </row>
    <row r="64" spans="1:3" ht="15.75" hidden="1">
      <c r="A64" s="17">
        <v>6290</v>
      </c>
      <c r="B64" s="54"/>
      <c r="C64" s="19"/>
    </row>
    <row r="65" spans="1:3" ht="15.75">
      <c r="A65" s="17">
        <v>5121</v>
      </c>
      <c r="B65" s="54" t="s">
        <v>32</v>
      </c>
      <c r="C65" s="19">
        <v>4.35</v>
      </c>
    </row>
    <row r="66" spans="1:3" ht="15.75">
      <c r="A66" s="17">
        <v>5232</v>
      </c>
      <c r="B66" s="54" t="s">
        <v>33</v>
      </c>
      <c r="C66" s="19">
        <v>4.42</v>
      </c>
    </row>
    <row r="67" spans="1:3" ht="15.75" hidden="1">
      <c r="A67" s="17">
        <v>5238</v>
      </c>
      <c r="B67" s="54" t="s">
        <v>35</v>
      </c>
      <c r="C67" s="19"/>
    </row>
    <row r="68" spans="1:3" ht="15.75">
      <c r="A68" s="17">
        <v>5240</v>
      </c>
      <c r="B68" s="54" t="s">
        <v>36</v>
      </c>
      <c r="C68" s="19">
        <v>0.3</v>
      </c>
    </row>
    <row r="69" spans="1:3" ht="15.75" hidden="1">
      <c r="A69" s="17">
        <v>5250</v>
      </c>
      <c r="B69" s="54" t="s">
        <v>37</v>
      </c>
      <c r="C69" s="19"/>
    </row>
    <row r="70" spans="1:3" ht="15.75">
      <c r="A70" s="23"/>
      <c r="B70" s="78" t="s">
        <v>145</v>
      </c>
      <c r="C70" s="22">
        <f>SUM(C26:C69)</f>
        <v>131.36</v>
      </c>
    </row>
    <row r="71" spans="1:3" ht="15.75">
      <c r="A71" s="23"/>
      <c r="B71" s="78" t="s">
        <v>146</v>
      </c>
      <c r="C71" s="22">
        <f>C70+C24</f>
        <v>239.70000000000002</v>
      </c>
    </row>
    <row r="72" spans="1:3" ht="15.75">
      <c r="A72" s="7"/>
      <c r="B72" s="9"/>
      <c r="C72" s="91"/>
    </row>
    <row r="73" spans="1:3" ht="15" customHeight="1">
      <c r="A73" s="99" t="s">
        <v>44</v>
      </c>
      <c r="B73" s="100"/>
      <c r="C73" s="12">
        <v>30</v>
      </c>
    </row>
    <row r="74" spans="1:3" ht="15" customHeight="1">
      <c r="A74" s="104" t="s">
        <v>51</v>
      </c>
      <c r="B74" s="104"/>
      <c r="C74" s="93">
        <f>C71/C73</f>
        <v>7.99</v>
      </c>
    </row>
    <row r="75" spans="1:3" ht="15.75">
      <c r="A75" s="9"/>
      <c r="B75" s="83"/>
      <c r="C75" s="83"/>
    </row>
    <row r="76" spans="1:3" ht="15" customHeight="1">
      <c r="A76" s="102" t="s">
        <v>45</v>
      </c>
      <c r="B76" s="103"/>
      <c r="C76" s="86"/>
    </row>
    <row r="77" spans="1:3" ht="15" customHeight="1">
      <c r="A77" s="102" t="s">
        <v>138</v>
      </c>
      <c r="B77" s="103"/>
      <c r="C77" s="86"/>
    </row>
    <row r="78" spans="1:3" ht="15.75">
      <c r="A78" s="27"/>
      <c r="B78" s="27"/>
      <c r="C78" s="27"/>
    </row>
    <row r="79" spans="1:3" ht="15.75">
      <c r="A79" s="27" t="s">
        <v>46</v>
      </c>
      <c r="B79" s="27"/>
      <c r="C79" s="27"/>
    </row>
    <row r="80" spans="1:3" ht="15.75">
      <c r="A80" s="27"/>
      <c r="B80" s="27"/>
      <c r="C80" s="27"/>
    </row>
    <row r="81" spans="1:3" ht="15.75">
      <c r="A81" s="27"/>
      <c r="B81" s="28"/>
      <c r="C81" s="27"/>
    </row>
    <row r="82" spans="1:3" ht="15.75">
      <c r="A82" s="27"/>
      <c r="B82" s="29"/>
      <c r="C82" s="27"/>
    </row>
    <row r="83" ht="15.75">
      <c r="B83" s="8"/>
    </row>
  </sheetData>
  <sheetProtection/>
  <mergeCells count="9">
    <mergeCell ref="A76:B76"/>
    <mergeCell ref="A77:B77"/>
    <mergeCell ref="A3:C3"/>
    <mergeCell ref="A5:B5"/>
    <mergeCell ref="A6:B6"/>
    <mergeCell ref="B8:C8"/>
    <mergeCell ref="B9:C9"/>
    <mergeCell ref="A73:B73"/>
    <mergeCell ref="A74:B74"/>
  </mergeCells>
  <printOptions/>
  <pageMargins left="0.7" right="0.7" top="0.75" bottom="0.75" header="0.3" footer="0.3"/>
  <pageSetup fitToHeight="1" fitToWidth="1" horizontalDpi="600" verticalDpi="600" orientation="portrait" paperSize="9" scale="65" r:id="rId1"/>
  <headerFooter>
    <oddFooter>&amp;CLManotp4_100519_1002maksas;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3"/>
  <sheetViews>
    <sheetView view="pageLayout" workbookViewId="0" topLeftCell="A1">
      <selection activeCell="B8" sqref="B8:C8"/>
    </sheetView>
  </sheetViews>
  <sheetFormatPr defaultColWidth="9.140625" defaultRowHeight="12.75"/>
  <cols>
    <col min="1" max="1" width="13.421875" style="10" customWidth="1"/>
    <col min="2" max="2" width="94.421875" style="10" customWidth="1"/>
    <col min="3" max="3" width="25.421875" style="10" customWidth="1"/>
  </cols>
  <sheetData>
    <row r="1" spans="2:3" ht="15.75">
      <c r="B1" s="73"/>
      <c r="C1" s="7"/>
    </row>
    <row r="3" spans="1:3" ht="15.75">
      <c r="A3" s="101" t="s">
        <v>6</v>
      </c>
      <c r="B3" s="101"/>
      <c r="C3" s="101"/>
    </row>
    <row r="4" ht="15.75">
      <c r="B4" s="62"/>
    </row>
    <row r="5" spans="1:2" ht="15" customHeight="1">
      <c r="A5" s="95" t="s">
        <v>1</v>
      </c>
      <c r="B5" s="95"/>
    </row>
    <row r="6" spans="1:3" ht="15" customHeight="1">
      <c r="A6" s="95" t="s">
        <v>0</v>
      </c>
      <c r="B6" s="95"/>
      <c r="C6" s="9"/>
    </row>
    <row r="7" spans="1:3" ht="15.75">
      <c r="A7" s="6"/>
      <c r="B7" s="6" t="s">
        <v>43</v>
      </c>
      <c r="C7" s="9"/>
    </row>
    <row r="8" spans="1:3" ht="15.75" customHeight="1">
      <c r="A8" s="6"/>
      <c r="B8" s="105" t="s">
        <v>147</v>
      </c>
      <c r="C8" s="105"/>
    </row>
    <row r="9" spans="1:2" ht="15.75">
      <c r="A9" s="6"/>
      <c r="B9" s="6" t="s">
        <v>151</v>
      </c>
    </row>
    <row r="10" spans="1:2" ht="15.75">
      <c r="A10" s="6" t="s">
        <v>2</v>
      </c>
      <c r="B10" s="6" t="s">
        <v>125</v>
      </c>
    </row>
    <row r="11" ht="15.75" hidden="1">
      <c r="B11" s="11"/>
    </row>
    <row r="12" spans="1:3" ht="63">
      <c r="A12" s="37" t="s">
        <v>3</v>
      </c>
      <c r="B12" s="37" t="s">
        <v>4</v>
      </c>
      <c r="C12" s="37" t="s">
        <v>5</v>
      </c>
    </row>
    <row r="13" spans="1:3" ht="15.75">
      <c r="A13" s="13">
        <v>1</v>
      </c>
      <c r="B13" s="14">
        <v>2</v>
      </c>
      <c r="C13" s="14">
        <v>3</v>
      </c>
    </row>
    <row r="14" spans="1:3" ht="15.75">
      <c r="A14" s="13"/>
      <c r="B14" s="15" t="s">
        <v>141</v>
      </c>
      <c r="C14" s="16"/>
    </row>
    <row r="15" spans="1:3" ht="15.75">
      <c r="A15" s="17">
        <v>1100</v>
      </c>
      <c r="B15" s="17" t="s">
        <v>55</v>
      </c>
      <c r="C15" s="19">
        <v>9.6</v>
      </c>
    </row>
    <row r="16" spans="1:3" ht="15.75" customHeight="1">
      <c r="A16" s="17">
        <v>1200</v>
      </c>
      <c r="B16" s="54" t="s">
        <v>56</v>
      </c>
      <c r="C16" s="19">
        <v>2.31</v>
      </c>
    </row>
    <row r="17" spans="1:3" ht="15.75" hidden="1">
      <c r="A17" s="17">
        <v>2222</v>
      </c>
      <c r="B17" s="54" t="s">
        <v>39</v>
      </c>
      <c r="C17" s="19"/>
    </row>
    <row r="18" spans="1:3" ht="15.75" hidden="1">
      <c r="A18" s="17">
        <v>2243</v>
      </c>
      <c r="B18" s="55" t="s">
        <v>99</v>
      </c>
      <c r="C18" s="19"/>
    </row>
    <row r="19" spans="1:3" ht="15.75">
      <c r="A19" s="17">
        <v>2341</v>
      </c>
      <c r="B19" s="54" t="s">
        <v>23</v>
      </c>
      <c r="C19" s="19">
        <v>0.14</v>
      </c>
    </row>
    <row r="20" spans="1:3" ht="15.75">
      <c r="A20" s="17">
        <v>2350</v>
      </c>
      <c r="B20" s="54" t="s">
        <v>25</v>
      </c>
      <c r="C20" s="19"/>
    </row>
    <row r="21" spans="1:3" ht="15.75" hidden="1">
      <c r="A21" s="17"/>
      <c r="B21" s="54"/>
      <c r="C21" s="19"/>
    </row>
    <row r="22" spans="1:3" ht="15.75" hidden="1">
      <c r="A22" s="17"/>
      <c r="B22" s="54"/>
      <c r="C22" s="19"/>
    </row>
    <row r="23" spans="1:3" ht="15.75" hidden="1">
      <c r="A23" s="17"/>
      <c r="B23" s="17"/>
      <c r="C23" s="19"/>
    </row>
    <row r="24" spans="1:3" ht="15.75">
      <c r="A24" s="17"/>
      <c r="B24" s="76" t="s">
        <v>142</v>
      </c>
      <c r="C24" s="22">
        <f>SUM(C15:C23)</f>
        <v>12.05</v>
      </c>
    </row>
    <row r="25" spans="1:3" ht="15.75">
      <c r="A25" s="23"/>
      <c r="B25" s="17" t="s">
        <v>143</v>
      </c>
      <c r="C25" s="19"/>
    </row>
    <row r="26" spans="1:3" ht="15.75">
      <c r="A26" s="17">
        <v>1100</v>
      </c>
      <c r="B26" s="17" t="s">
        <v>55</v>
      </c>
      <c r="C26" s="19">
        <v>1.63</v>
      </c>
    </row>
    <row r="27" spans="1:3" ht="15.75" customHeight="1">
      <c r="A27" s="17">
        <v>1200</v>
      </c>
      <c r="B27" s="54" t="s">
        <v>56</v>
      </c>
      <c r="C27" s="19">
        <v>0.39</v>
      </c>
    </row>
    <row r="28" spans="1:3" ht="15.75" hidden="1">
      <c r="A28" s="17">
        <v>2100</v>
      </c>
      <c r="B28" s="77" t="s">
        <v>149</v>
      </c>
      <c r="C28" s="19">
        <v>0</v>
      </c>
    </row>
    <row r="29" spans="1:3" ht="15.75">
      <c r="A29" s="24">
        <v>2210</v>
      </c>
      <c r="B29" s="54" t="s">
        <v>38</v>
      </c>
      <c r="C29" s="19">
        <v>0.07</v>
      </c>
    </row>
    <row r="30" spans="1:3" ht="15.75">
      <c r="A30" s="17">
        <v>2222</v>
      </c>
      <c r="B30" s="54" t="s">
        <v>39</v>
      </c>
      <c r="C30" s="19">
        <v>0.59</v>
      </c>
    </row>
    <row r="31" spans="1:3" ht="15.75">
      <c r="A31" s="17">
        <v>2223</v>
      </c>
      <c r="B31" s="54" t="s">
        <v>40</v>
      </c>
      <c r="C31" s="19">
        <v>0.61</v>
      </c>
    </row>
    <row r="32" spans="1:3" ht="15.75" hidden="1">
      <c r="A32" s="17">
        <v>2230</v>
      </c>
      <c r="B32" s="54" t="s">
        <v>41</v>
      </c>
      <c r="C32" s="19"/>
    </row>
    <row r="33" spans="1:3" ht="15.75" hidden="1">
      <c r="A33" s="17">
        <v>2241</v>
      </c>
      <c r="B33" s="54" t="s">
        <v>9</v>
      </c>
      <c r="C33" s="19"/>
    </row>
    <row r="34" spans="1:3" ht="15.75">
      <c r="A34" s="17">
        <v>2242</v>
      </c>
      <c r="B34" s="54" t="s">
        <v>10</v>
      </c>
      <c r="C34" s="19">
        <v>0.04</v>
      </c>
    </row>
    <row r="35" spans="1:3" ht="15.75">
      <c r="A35" s="17">
        <v>2243</v>
      </c>
      <c r="B35" s="54" t="s">
        <v>11</v>
      </c>
      <c r="C35" s="19">
        <v>0.15</v>
      </c>
    </row>
    <row r="36" spans="1:3" ht="15.75">
      <c r="A36" s="17">
        <v>2244</v>
      </c>
      <c r="B36" s="54" t="s">
        <v>12</v>
      </c>
      <c r="C36" s="19">
        <v>0.97</v>
      </c>
    </row>
    <row r="37" spans="1:3" ht="15.75">
      <c r="A37" s="17">
        <v>2247</v>
      </c>
      <c r="B37" s="75" t="s">
        <v>58</v>
      </c>
      <c r="C37" s="19">
        <v>0.02</v>
      </c>
    </row>
    <row r="38" spans="1:3" ht="15.75">
      <c r="A38" s="17">
        <v>2249</v>
      </c>
      <c r="B38" s="54" t="s">
        <v>13</v>
      </c>
      <c r="C38" s="19">
        <v>0.05</v>
      </c>
    </row>
    <row r="39" spans="1:3" ht="15.75">
      <c r="A39" s="17">
        <v>2251</v>
      </c>
      <c r="B39" s="54" t="s">
        <v>59</v>
      </c>
      <c r="C39" s="19">
        <v>0.17</v>
      </c>
    </row>
    <row r="40" spans="1:3" ht="15.75" hidden="1">
      <c r="A40" s="17">
        <v>2252</v>
      </c>
      <c r="B40" s="54" t="s">
        <v>7</v>
      </c>
      <c r="C40" s="19"/>
    </row>
    <row r="41" spans="1:3" ht="15.75" hidden="1">
      <c r="A41" s="17">
        <v>2259</v>
      </c>
      <c r="B41" s="54" t="s">
        <v>8</v>
      </c>
      <c r="C41" s="19"/>
    </row>
    <row r="42" spans="1:3" ht="15.75" hidden="1">
      <c r="A42" s="17">
        <v>2261</v>
      </c>
      <c r="B42" s="54" t="s">
        <v>14</v>
      </c>
      <c r="C42" s="19">
        <v>0</v>
      </c>
    </row>
    <row r="43" spans="1:3" ht="15.75">
      <c r="A43" s="17">
        <v>2262</v>
      </c>
      <c r="B43" s="54" t="s">
        <v>15</v>
      </c>
      <c r="C43" s="19">
        <v>0.04</v>
      </c>
    </row>
    <row r="44" spans="1:3" ht="15.75">
      <c r="A44" s="17">
        <v>2263</v>
      </c>
      <c r="B44" s="54" t="s">
        <v>16</v>
      </c>
      <c r="C44" s="19">
        <v>0.15</v>
      </c>
    </row>
    <row r="45" spans="1:3" ht="15.75" hidden="1">
      <c r="A45" s="17">
        <v>2264</v>
      </c>
      <c r="B45" s="54" t="s">
        <v>17</v>
      </c>
      <c r="C45" s="19"/>
    </row>
    <row r="46" spans="1:3" ht="15.75">
      <c r="A46" s="17">
        <v>2279</v>
      </c>
      <c r="B46" s="54" t="s">
        <v>18</v>
      </c>
      <c r="C46" s="19">
        <v>0.56</v>
      </c>
    </row>
    <row r="47" spans="1:3" ht="15.75">
      <c r="A47" s="17">
        <v>2311</v>
      </c>
      <c r="B47" s="54" t="s">
        <v>19</v>
      </c>
      <c r="C47" s="19">
        <v>0.05</v>
      </c>
    </row>
    <row r="48" spans="1:3" ht="15.75">
      <c r="A48" s="17">
        <v>2312</v>
      </c>
      <c r="B48" s="54" t="s">
        <v>20</v>
      </c>
      <c r="C48" s="19">
        <v>0.09</v>
      </c>
    </row>
    <row r="49" spans="1:3" ht="15.75">
      <c r="A49" s="17">
        <v>2321</v>
      </c>
      <c r="B49" s="54" t="s">
        <v>21</v>
      </c>
      <c r="C49" s="19">
        <v>0.7</v>
      </c>
    </row>
    <row r="50" spans="1:3" ht="15.75">
      <c r="A50" s="17">
        <v>2322</v>
      </c>
      <c r="B50" s="54" t="s">
        <v>22</v>
      </c>
      <c r="C50" s="19">
        <v>0.14</v>
      </c>
    </row>
    <row r="51" spans="1:3" ht="15.75">
      <c r="A51" s="17">
        <v>2341</v>
      </c>
      <c r="B51" s="54" t="s">
        <v>23</v>
      </c>
      <c r="C51" s="19">
        <v>0.23</v>
      </c>
    </row>
    <row r="52" spans="1:3" ht="15.75" hidden="1">
      <c r="A52" s="17">
        <v>2344</v>
      </c>
      <c r="B52" s="54" t="s">
        <v>24</v>
      </c>
      <c r="C52" s="19"/>
    </row>
    <row r="53" spans="1:3" ht="15.75">
      <c r="A53" s="17">
        <v>2350</v>
      </c>
      <c r="B53" s="54" t="s">
        <v>25</v>
      </c>
      <c r="C53" s="19">
        <v>0.49</v>
      </c>
    </row>
    <row r="54" spans="1:3" ht="15.75">
      <c r="A54" s="17">
        <v>2361</v>
      </c>
      <c r="B54" s="54" t="s">
        <v>26</v>
      </c>
      <c r="C54" s="19">
        <v>0.03</v>
      </c>
    </row>
    <row r="55" spans="1:3" ht="15.75" hidden="1">
      <c r="A55" s="17">
        <v>2362</v>
      </c>
      <c r="B55" s="54" t="s">
        <v>27</v>
      </c>
      <c r="C55" s="19"/>
    </row>
    <row r="56" spans="1:3" ht="15.75" hidden="1">
      <c r="A56" s="17">
        <v>2363</v>
      </c>
      <c r="B56" s="54" t="s">
        <v>28</v>
      </c>
      <c r="C56" s="19"/>
    </row>
    <row r="57" spans="1:3" ht="15.75" hidden="1">
      <c r="A57" s="17">
        <v>2370</v>
      </c>
      <c r="B57" s="54" t="s">
        <v>29</v>
      </c>
      <c r="C57" s="19"/>
    </row>
    <row r="58" spans="1:3" ht="15.75" hidden="1">
      <c r="A58" s="17">
        <v>2400</v>
      </c>
      <c r="B58" s="54" t="s">
        <v>42</v>
      </c>
      <c r="C58" s="19">
        <v>0</v>
      </c>
    </row>
    <row r="59" spans="1:3" ht="15.75" hidden="1">
      <c r="A59" s="17">
        <v>2512</v>
      </c>
      <c r="B59" s="54" t="s">
        <v>30</v>
      </c>
      <c r="C59" s="19"/>
    </row>
    <row r="60" spans="1:3" ht="15.75">
      <c r="A60" s="17">
        <v>2513</v>
      </c>
      <c r="B60" s="54" t="s">
        <v>31</v>
      </c>
      <c r="C60" s="19">
        <v>0.35</v>
      </c>
    </row>
    <row r="61" spans="1:3" ht="15.75">
      <c r="A61" s="17">
        <v>2515</v>
      </c>
      <c r="B61" s="54" t="s">
        <v>60</v>
      </c>
      <c r="C61" s="19">
        <v>0.02</v>
      </c>
    </row>
    <row r="62" spans="1:3" ht="15.75">
      <c r="A62" s="17">
        <v>2519</v>
      </c>
      <c r="B62" s="54" t="s">
        <v>34</v>
      </c>
      <c r="C62" s="19">
        <v>0.09</v>
      </c>
    </row>
    <row r="63" spans="1:3" ht="15.75" hidden="1">
      <c r="A63" s="17">
        <v>6240</v>
      </c>
      <c r="B63" s="54"/>
      <c r="C63" s="19"/>
    </row>
    <row r="64" spans="1:3" ht="15.75" hidden="1">
      <c r="A64" s="17">
        <v>6290</v>
      </c>
      <c r="B64" s="54"/>
      <c r="C64" s="19"/>
    </row>
    <row r="65" spans="1:3" ht="15.75">
      <c r="A65" s="17">
        <v>5121</v>
      </c>
      <c r="B65" s="54" t="s">
        <v>32</v>
      </c>
      <c r="C65" s="19">
        <v>0.61</v>
      </c>
    </row>
    <row r="66" spans="1:3" ht="15.75">
      <c r="A66" s="17">
        <v>5232</v>
      </c>
      <c r="B66" s="54" t="s">
        <v>33</v>
      </c>
      <c r="C66" s="19">
        <v>0.59</v>
      </c>
    </row>
    <row r="67" spans="1:3" ht="15.75" hidden="1">
      <c r="A67" s="17">
        <v>5238</v>
      </c>
      <c r="B67" s="54" t="s">
        <v>35</v>
      </c>
      <c r="C67" s="19"/>
    </row>
    <row r="68" spans="1:3" ht="15.75">
      <c r="A68" s="17">
        <v>5240</v>
      </c>
      <c r="B68" s="54" t="s">
        <v>36</v>
      </c>
      <c r="C68" s="19">
        <v>0.02</v>
      </c>
    </row>
    <row r="69" spans="1:3" ht="15.75">
      <c r="A69" s="17">
        <v>5250</v>
      </c>
      <c r="B69" s="54" t="s">
        <v>37</v>
      </c>
      <c r="C69" s="19"/>
    </row>
    <row r="70" spans="1:3" ht="15.75">
      <c r="A70" s="23"/>
      <c r="B70" s="78" t="s">
        <v>145</v>
      </c>
      <c r="C70" s="22">
        <f>SUM(C26:C69)</f>
        <v>8.849999999999998</v>
      </c>
    </row>
    <row r="71" spans="1:3" ht="15.75">
      <c r="A71" s="23"/>
      <c r="B71" s="78" t="s">
        <v>146</v>
      </c>
      <c r="C71" s="22">
        <f>C70+C24</f>
        <v>20.9</v>
      </c>
    </row>
    <row r="72" spans="1:3" ht="15.75">
      <c r="A72" s="7"/>
      <c r="B72" s="9"/>
      <c r="C72" s="91"/>
    </row>
    <row r="73" spans="1:3" ht="15" customHeight="1">
      <c r="A73" s="99" t="s">
        <v>44</v>
      </c>
      <c r="B73" s="100"/>
      <c r="C73" s="12">
        <v>10</v>
      </c>
    </row>
    <row r="74" spans="1:3" ht="15" customHeight="1">
      <c r="A74" s="104" t="s">
        <v>51</v>
      </c>
      <c r="B74" s="104"/>
      <c r="C74" s="93">
        <f>C71/C73</f>
        <v>2.09</v>
      </c>
    </row>
    <row r="75" spans="1:3" ht="15.75">
      <c r="A75" s="9"/>
      <c r="B75" s="83"/>
      <c r="C75" s="83"/>
    </row>
    <row r="76" spans="1:3" ht="15" customHeight="1">
      <c r="A76" s="102" t="s">
        <v>45</v>
      </c>
      <c r="B76" s="103"/>
      <c r="C76" s="86"/>
    </row>
    <row r="77" spans="1:3" ht="15" customHeight="1">
      <c r="A77" s="102" t="s">
        <v>138</v>
      </c>
      <c r="B77" s="103"/>
      <c r="C77" s="86"/>
    </row>
    <row r="78" spans="1:3" ht="15.75">
      <c r="A78" s="27"/>
      <c r="B78" s="27"/>
      <c r="C78" s="27"/>
    </row>
    <row r="79" spans="1:3" ht="15.75">
      <c r="A79" s="27" t="s">
        <v>46</v>
      </c>
      <c r="B79" s="27"/>
      <c r="C79" s="27"/>
    </row>
    <row r="80" spans="1:3" ht="15.75">
      <c r="A80" s="27"/>
      <c r="B80" s="27"/>
      <c r="C80" s="27"/>
    </row>
    <row r="81" spans="1:3" ht="15.75">
      <c r="A81" s="27"/>
      <c r="B81" s="28"/>
      <c r="C81" s="27"/>
    </row>
    <row r="82" spans="1:3" ht="15.75">
      <c r="A82" s="27"/>
      <c r="B82" s="29"/>
      <c r="C82" s="27"/>
    </row>
    <row r="83" ht="15.75">
      <c r="B83" s="8"/>
    </row>
  </sheetData>
  <sheetProtection/>
  <mergeCells count="8">
    <mergeCell ref="A77:B77"/>
    <mergeCell ref="A3:C3"/>
    <mergeCell ref="A5:B5"/>
    <mergeCell ref="A6:B6"/>
    <mergeCell ref="B8:C8"/>
    <mergeCell ref="A73:B73"/>
    <mergeCell ref="A74:B74"/>
    <mergeCell ref="A76:B76"/>
  </mergeCells>
  <printOptions/>
  <pageMargins left="0.7" right="0.7" top="0.75" bottom="0.75" header="0.3" footer="0.3"/>
  <pageSetup fitToHeight="1" fitToWidth="1" horizontalDpi="600" verticalDpi="600" orientation="portrait" paperSize="9" scale="67" r:id="rId1"/>
  <headerFooter>
    <oddFooter>&amp;CLManotp4_100519_1002maksas;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4"/>
  <sheetViews>
    <sheetView view="pageLayout" workbookViewId="0" topLeftCell="A1">
      <selection activeCell="A1" sqref="A1:IV4"/>
    </sheetView>
  </sheetViews>
  <sheetFormatPr defaultColWidth="9.140625" defaultRowHeight="12.75"/>
  <cols>
    <col min="1" max="1" width="13.421875" style="1" customWidth="1"/>
    <col min="2" max="2" width="94.57421875" style="1" customWidth="1"/>
    <col min="3" max="3" width="32.00390625" style="4" customWidth="1"/>
  </cols>
  <sheetData>
    <row r="1" spans="1:3" ht="15.75">
      <c r="A1" s="4"/>
      <c r="B1" s="41"/>
      <c r="C1" s="7"/>
    </row>
    <row r="2" spans="1:3" ht="15">
      <c r="A2" s="4"/>
      <c r="B2" s="4"/>
      <c r="C2" s="2"/>
    </row>
    <row r="3" spans="1:3" ht="18.75">
      <c r="A3" s="98" t="s">
        <v>6</v>
      </c>
      <c r="B3" s="98"/>
      <c r="C3" s="98"/>
    </row>
    <row r="4" spans="1:3" ht="15">
      <c r="A4" s="4"/>
      <c r="B4" s="38"/>
      <c r="C4" s="2"/>
    </row>
    <row r="5" spans="1:3" ht="15.75">
      <c r="A5" s="95" t="s">
        <v>1</v>
      </c>
      <c r="B5" s="95"/>
      <c r="C5" s="9"/>
    </row>
    <row r="6" spans="1:3" ht="15.75">
      <c r="A6" s="95" t="s">
        <v>0</v>
      </c>
      <c r="B6" s="95"/>
      <c r="C6" s="9"/>
    </row>
    <row r="7" spans="1:3" ht="15.75">
      <c r="A7" s="6"/>
      <c r="B7" s="6" t="s">
        <v>43</v>
      </c>
      <c r="C7" s="9"/>
    </row>
    <row r="8" spans="1:3" ht="15.75">
      <c r="A8" s="6"/>
      <c r="B8" s="6" t="s">
        <v>53</v>
      </c>
      <c r="C8" s="9"/>
    </row>
    <row r="9" spans="1:3" ht="15.75">
      <c r="A9" s="6"/>
      <c r="B9" s="6" t="s">
        <v>162</v>
      </c>
      <c r="C9" s="9"/>
    </row>
    <row r="10" spans="1:3" ht="15.75">
      <c r="A10" s="6" t="s">
        <v>2</v>
      </c>
      <c r="B10" s="6" t="s">
        <v>125</v>
      </c>
      <c r="C10" s="9"/>
    </row>
    <row r="11" spans="1:3" ht="15.75" hidden="1">
      <c r="A11" s="10"/>
      <c r="B11" s="11"/>
      <c r="C11" s="9"/>
    </row>
    <row r="12" spans="1:3" ht="47.25">
      <c r="A12" s="37" t="s">
        <v>3</v>
      </c>
      <c r="B12" s="37" t="s">
        <v>4</v>
      </c>
      <c r="C12" s="37" t="s">
        <v>5</v>
      </c>
    </row>
    <row r="13" spans="1:3" ht="15.75">
      <c r="A13" s="13">
        <v>1</v>
      </c>
      <c r="B13" s="14">
        <v>2</v>
      </c>
      <c r="C13" s="14">
        <v>3</v>
      </c>
    </row>
    <row r="14" spans="1:3" ht="15.75">
      <c r="A14" s="13"/>
      <c r="B14" s="15" t="s">
        <v>64</v>
      </c>
      <c r="C14" s="17"/>
    </row>
    <row r="15" spans="1:3" ht="15.75">
      <c r="A15" s="17">
        <v>1100</v>
      </c>
      <c r="B15" s="18" t="s">
        <v>55</v>
      </c>
      <c r="C15" s="19">
        <f>95.75+20*1.47</f>
        <v>125.15</v>
      </c>
    </row>
    <row r="16" spans="1:3" ht="15.75" customHeight="1">
      <c r="A16" s="17">
        <v>1200</v>
      </c>
      <c r="B16" s="20" t="s">
        <v>56</v>
      </c>
      <c r="C16" s="19">
        <f>23.07+20*0.35</f>
        <v>30.07</v>
      </c>
    </row>
    <row r="17" spans="1:3" ht="15.75">
      <c r="A17" s="17">
        <v>2222</v>
      </c>
      <c r="B17" s="20" t="s">
        <v>39</v>
      </c>
      <c r="C17" s="19">
        <v>1</v>
      </c>
    </row>
    <row r="18" spans="1:3" ht="15.75">
      <c r="A18" s="24">
        <v>2341</v>
      </c>
      <c r="B18" s="20" t="s">
        <v>23</v>
      </c>
      <c r="C18" s="19">
        <v>10.3</v>
      </c>
    </row>
    <row r="19" spans="1:3" ht="15.75">
      <c r="A19" s="17">
        <v>2223</v>
      </c>
      <c r="B19" s="20" t="s">
        <v>40</v>
      </c>
      <c r="C19" s="19">
        <v>3.4</v>
      </c>
    </row>
    <row r="20" spans="1:3" ht="15.75">
      <c r="A20" s="17">
        <v>2321</v>
      </c>
      <c r="B20" s="20" t="s">
        <v>21</v>
      </c>
      <c r="C20" s="19">
        <v>1.2</v>
      </c>
    </row>
    <row r="21" spans="1:3" ht="15.75">
      <c r="A21" s="17">
        <v>2243</v>
      </c>
      <c r="B21" s="20" t="s">
        <v>11</v>
      </c>
      <c r="C21" s="19">
        <v>3.5</v>
      </c>
    </row>
    <row r="22" spans="1:3" ht="15.75">
      <c r="A22" s="17">
        <v>5232</v>
      </c>
      <c r="B22" s="20" t="s">
        <v>33</v>
      </c>
      <c r="C22" s="19">
        <v>3.1</v>
      </c>
    </row>
    <row r="23" spans="1:3" ht="15.75">
      <c r="A23" s="17">
        <v>2312</v>
      </c>
      <c r="B23" s="20" t="s">
        <v>20</v>
      </c>
      <c r="C23" s="19">
        <v>2.4</v>
      </c>
    </row>
    <row r="24" spans="1:3" ht="15.75">
      <c r="A24" s="17">
        <v>2311</v>
      </c>
      <c r="B24" s="20" t="s">
        <v>19</v>
      </c>
      <c r="C24" s="19">
        <v>1</v>
      </c>
    </row>
    <row r="25" spans="1:3" ht="15.75">
      <c r="A25" s="17">
        <v>2361</v>
      </c>
      <c r="B25" s="20" t="s">
        <v>87</v>
      </c>
      <c r="C25" s="19">
        <v>2.4</v>
      </c>
    </row>
    <row r="26" spans="1:3" ht="15.75">
      <c r="A26" s="17"/>
      <c r="B26" s="21" t="s">
        <v>63</v>
      </c>
      <c r="C26" s="22">
        <f>SUM(C15:C25)</f>
        <v>183.52</v>
      </c>
    </row>
    <row r="27" spans="1:3" ht="15.75">
      <c r="A27" s="23"/>
      <c r="B27" s="18" t="s">
        <v>57</v>
      </c>
      <c r="C27" s="22"/>
    </row>
    <row r="28" spans="1:3" ht="15.75">
      <c r="A28" s="17">
        <v>1100</v>
      </c>
      <c r="B28" s="18" t="s">
        <v>55</v>
      </c>
      <c r="C28" s="19">
        <v>26.43</v>
      </c>
    </row>
    <row r="29" spans="1:3" ht="15.75" customHeight="1">
      <c r="A29" s="17">
        <v>1200</v>
      </c>
      <c r="B29" s="20" t="s">
        <v>56</v>
      </c>
      <c r="C29" s="19">
        <v>6.37</v>
      </c>
    </row>
    <row r="30" spans="1:3" ht="15.75">
      <c r="A30" s="24">
        <v>2210</v>
      </c>
      <c r="B30" s="20" t="s">
        <v>38</v>
      </c>
      <c r="C30" s="19">
        <v>0.24</v>
      </c>
    </row>
    <row r="31" spans="1:3" ht="15.75">
      <c r="A31" s="17">
        <v>2222</v>
      </c>
      <c r="B31" s="20" t="s">
        <v>39</v>
      </c>
      <c r="C31" s="19">
        <v>1.33</v>
      </c>
    </row>
    <row r="32" spans="1:3" ht="15.75">
      <c r="A32" s="17">
        <v>2223</v>
      </c>
      <c r="B32" s="20" t="s">
        <v>40</v>
      </c>
      <c r="C32" s="19">
        <v>2.47</v>
      </c>
    </row>
    <row r="33" spans="1:3" ht="15.75" hidden="1">
      <c r="A33" s="17">
        <v>2230</v>
      </c>
      <c r="B33" s="20" t="s">
        <v>41</v>
      </c>
      <c r="C33" s="19"/>
    </row>
    <row r="34" spans="1:3" ht="15.75" hidden="1">
      <c r="A34" s="17">
        <v>2241</v>
      </c>
      <c r="B34" s="20" t="s">
        <v>9</v>
      </c>
      <c r="C34" s="19"/>
    </row>
    <row r="35" spans="1:3" ht="15.75">
      <c r="A35" s="17">
        <v>2242</v>
      </c>
      <c r="B35" s="20" t="s">
        <v>10</v>
      </c>
      <c r="C35" s="19">
        <v>0.12</v>
      </c>
    </row>
    <row r="36" spans="1:3" ht="15.75">
      <c r="A36" s="17">
        <v>2243</v>
      </c>
      <c r="B36" s="20" t="s">
        <v>11</v>
      </c>
      <c r="C36" s="19">
        <v>0.48</v>
      </c>
    </row>
    <row r="37" spans="1:3" ht="15.75">
      <c r="A37" s="16">
        <v>2244</v>
      </c>
      <c r="B37" s="20" t="s">
        <v>12</v>
      </c>
      <c r="C37" s="19">
        <f>1.7+0.06*20</f>
        <v>2.9</v>
      </c>
    </row>
    <row r="38" spans="1:3" ht="15.75" hidden="1">
      <c r="A38" s="16">
        <v>2247</v>
      </c>
      <c r="B38" s="15" t="s">
        <v>58</v>
      </c>
      <c r="C38" s="19"/>
    </row>
    <row r="39" spans="1:3" ht="15.75">
      <c r="A39" s="16">
        <v>2249</v>
      </c>
      <c r="B39" s="20" t="s">
        <v>13</v>
      </c>
      <c r="C39" s="19">
        <v>0.58</v>
      </c>
    </row>
    <row r="40" spans="1:3" ht="15.75">
      <c r="A40" s="16">
        <v>2251</v>
      </c>
      <c r="B40" s="20" t="s">
        <v>59</v>
      </c>
      <c r="C40" s="19">
        <v>0.54</v>
      </c>
    </row>
    <row r="41" spans="1:3" ht="15.75" hidden="1">
      <c r="A41" s="16">
        <v>2252</v>
      </c>
      <c r="B41" s="20" t="s">
        <v>7</v>
      </c>
      <c r="C41" s="19"/>
    </row>
    <row r="42" spans="1:3" ht="15.75" hidden="1">
      <c r="A42" s="16">
        <v>2259</v>
      </c>
      <c r="B42" s="20" t="s">
        <v>8</v>
      </c>
      <c r="C42" s="19"/>
    </row>
    <row r="43" spans="1:3" ht="15.75">
      <c r="A43" s="16">
        <v>2261</v>
      </c>
      <c r="B43" s="20" t="s">
        <v>14</v>
      </c>
      <c r="C43" s="19">
        <v>0.12</v>
      </c>
    </row>
    <row r="44" spans="1:3" ht="15.75">
      <c r="A44" s="16">
        <v>2262</v>
      </c>
      <c r="B44" s="20" t="s">
        <v>15</v>
      </c>
      <c r="C44" s="19">
        <v>0.42</v>
      </c>
    </row>
    <row r="45" spans="1:3" ht="15.75">
      <c r="A45" s="16">
        <v>2263</v>
      </c>
      <c r="B45" s="20" t="s">
        <v>16</v>
      </c>
      <c r="C45" s="19">
        <v>1.43</v>
      </c>
    </row>
    <row r="46" spans="1:3" ht="15.75" hidden="1">
      <c r="A46" s="17">
        <v>2264</v>
      </c>
      <c r="B46" s="20" t="s">
        <v>17</v>
      </c>
      <c r="C46" s="19"/>
    </row>
    <row r="47" spans="1:3" ht="15.75">
      <c r="A47" s="17">
        <v>2279</v>
      </c>
      <c r="B47" s="20" t="s">
        <v>18</v>
      </c>
      <c r="C47" s="19">
        <v>1.8</v>
      </c>
    </row>
    <row r="48" spans="1:3" ht="15.75">
      <c r="A48" s="17">
        <v>2311</v>
      </c>
      <c r="B48" s="20" t="s">
        <v>19</v>
      </c>
      <c r="C48" s="19">
        <v>0.21</v>
      </c>
    </row>
    <row r="49" spans="1:3" ht="15.75">
      <c r="A49" s="17">
        <v>2312</v>
      </c>
      <c r="B49" s="20" t="s">
        <v>20</v>
      </c>
      <c r="C49" s="19">
        <v>0.3</v>
      </c>
    </row>
    <row r="50" spans="1:3" ht="15.75">
      <c r="A50" s="17">
        <v>2321</v>
      </c>
      <c r="B50" s="20" t="s">
        <v>21</v>
      </c>
      <c r="C50" s="19">
        <v>2.89</v>
      </c>
    </row>
    <row r="51" spans="1:3" ht="15.75">
      <c r="A51" s="17">
        <v>2322</v>
      </c>
      <c r="B51" s="20" t="s">
        <v>22</v>
      </c>
      <c r="C51" s="19">
        <v>0.59</v>
      </c>
    </row>
    <row r="52" spans="1:3" ht="15.75">
      <c r="A52" s="17">
        <v>2341</v>
      </c>
      <c r="B52" s="20" t="s">
        <v>23</v>
      </c>
      <c r="C52" s="19">
        <v>0.72</v>
      </c>
    </row>
    <row r="53" spans="1:3" ht="15.75" hidden="1">
      <c r="A53" s="17">
        <v>2344</v>
      </c>
      <c r="B53" s="20" t="s">
        <v>24</v>
      </c>
      <c r="C53" s="19"/>
    </row>
    <row r="54" spans="1:3" ht="15.75">
      <c r="A54" s="17">
        <v>2350</v>
      </c>
      <c r="B54" s="20" t="s">
        <v>25</v>
      </c>
      <c r="C54" s="19">
        <v>1.44</v>
      </c>
    </row>
    <row r="55" spans="1:3" ht="15.75">
      <c r="A55" s="17">
        <v>2361</v>
      </c>
      <c r="B55" s="20" t="s">
        <v>26</v>
      </c>
      <c r="C55" s="19">
        <v>0.96</v>
      </c>
    </row>
    <row r="56" spans="1:3" ht="15.75" hidden="1">
      <c r="A56" s="17">
        <v>2362</v>
      </c>
      <c r="B56" s="20" t="s">
        <v>27</v>
      </c>
      <c r="C56" s="19"/>
    </row>
    <row r="57" spans="1:3" ht="15.75" hidden="1">
      <c r="A57" s="17">
        <v>2363</v>
      </c>
      <c r="B57" s="20" t="s">
        <v>28</v>
      </c>
      <c r="C57" s="19"/>
    </row>
    <row r="58" spans="1:3" ht="15.75" hidden="1">
      <c r="A58" s="17">
        <v>2370</v>
      </c>
      <c r="B58" s="20" t="s">
        <v>29</v>
      </c>
      <c r="C58" s="19"/>
    </row>
    <row r="59" spans="1:3" ht="15.75" hidden="1">
      <c r="A59" s="17">
        <v>2400</v>
      </c>
      <c r="B59" s="20" t="s">
        <v>42</v>
      </c>
      <c r="C59" s="19">
        <v>0</v>
      </c>
    </row>
    <row r="60" spans="1:3" ht="15.75" hidden="1">
      <c r="A60" s="17">
        <v>2512</v>
      </c>
      <c r="B60" s="20" t="s">
        <v>30</v>
      </c>
      <c r="C60" s="19"/>
    </row>
    <row r="61" spans="1:3" ht="15.75">
      <c r="A61" s="17">
        <v>2513</v>
      </c>
      <c r="B61" s="20" t="s">
        <v>31</v>
      </c>
      <c r="C61" s="19">
        <v>1.15</v>
      </c>
    </row>
    <row r="62" spans="1:3" ht="15.75">
      <c r="A62" s="17">
        <v>2515</v>
      </c>
      <c r="B62" s="20" t="s">
        <v>60</v>
      </c>
      <c r="C62" s="19">
        <v>0.06</v>
      </c>
    </row>
    <row r="63" spans="1:3" ht="15.75">
      <c r="A63" s="17">
        <v>2519</v>
      </c>
      <c r="B63" s="20" t="s">
        <v>34</v>
      </c>
      <c r="C63" s="19">
        <v>0.29</v>
      </c>
    </row>
    <row r="64" spans="1:3" ht="15.75" hidden="1">
      <c r="A64" s="17">
        <v>6240</v>
      </c>
      <c r="B64" s="20"/>
      <c r="C64" s="19"/>
    </row>
    <row r="65" spans="1:3" ht="15.75" hidden="1">
      <c r="A65" s="17">
        <v>6290</v>
      </c>
      <c r="B65" s="20"/>
      <c r="C65" s="19"/>
    </row>
    <row r="66" spans="1:3" ht="15.75">
      <c r="A66" s="17">
        <v>5121</v>
      </c>
      <c r="B66" s="20" t="s">
        <v>32</v>
      </c>
      <c r="C66" s="19">
        <v>0.1</v>
      </c>
    </row>
    <row r="67" spans="1:3" ht="15.75">
      <c r="A67" s="17">
        <v>5232</v>
      </c>
      <c r="B67" s="20" t="s">
        <v>33</v>
      </c>
      <c r="C67" s="19">
        <v>0.08</v>
      </c>
    </row>
    <row r="68" spans="1:3" ht="15.75">
      <c r="A68" s="17">
        <v>5238</v>
      </c>
      <c r="B68" s="20" t="s">
        <v>35</v>
      </c>
      <c r="C68" s="19">
        <v>0.06</v>
      </c>
    </row>
    <row r="69" spans="1:3" ht="15.75" hidden="1">
      <c r="A69" s="17">
        <v>5240</v>
      </c>
      <c r="B69" s="20" t="s">
        <v>36</v>
      </c>
      <c r="C69" s="19">
        <v>0</v>
      </c>
    </row>
    <row r="70" spans="1:3" ht="15.75" hidden="1">
      <c r="A70" s="16">
        <v>5250</v>
      </c>
      <c r="B70" s="20" t="s">
        <v>37</v>
      </c>
      <c r="C70" s="19">
        <v>0</v>
      </c>
    </row>
    <row r="71" spans="1:3" ht="15.75">
      <c r="A71" s="25"/>
      <c r="B71" s="26" t="s">
        <v>61</v>
      </c>
      <c r="C71" s="22">
        <f>SUM(C28:C70)</f>
        <v>54.079999999999984</v>
      </c>
    </row>
    <row r="72" spans="1:3" ht="15.75">
      <c r="A72" s="25"/>
      <c r="B72" s="26" t="s">
        <v>62</v>
      </c>
      <c r="C72" s="22">
        <f>C26+C71</f>
        <v>237.6</v>
      </c>
    </row>
    <row r="73" spans="1:3" ht="15.75">
      <c r="A73" s="7"/>
      <c r="B73" s="9"/>
      <c r="C73" s="40"/>
    </row>
    <row r="74" spans="1:3" ht="15.75">
      <c r="A74" s="102" t="s">
        <v>44</v>
      </c>
      <c r="B74" s="103"/>
      <c r="C74" s="12">
        <v>20</v>
      </c>
    </row>
    <row r="75" spans="1:3" ht="15.75">
      <c r="A75" s="102" t="s">
        <v>51</v>
      </c>
      <c r="B75" s="103"/>
      <c r="C75" s="65">
        <f>ROUND(C72/C74,2)</f>
        <v>11.88</v>
      </c>
    </row>
    <row r="76" spans="1:3" ht="15.75">
      <c r="A76" s="32"/>
      <c r="B76" s="30"/>
      <c r="C76" s="33"/>
    </row>
    <row r="77" spans="1:3" ht="15.75">
      <c r="A77" s="99" t="s">
        <v>45</v>
      </c>
      <c r="B77" s="100"/>
      <c r="C77" s="31"/>
    </row>
    <row r="78" spans="1:3" ht="15.75">
      <c r="A78" s="99" t="s">
        <v>52</v>
      </c>
      <c r="B78" s="100"/>
      <c r="C78" s="31"/>
    </row>
    <row r="79" spans="1:3" ht="15.75">
      <c r="A79" s="27"/>
      <c r="B79" s="27"/>
      <c r="C79" s="27"/>
    </row>
    <row r="80" spans="1:3" ht="15.75">
      <c r="A80" s="27" t="s">
        <v>46</v>
      </c>
      <c r="B80" s="27"/>
      <c r="C80" s="27"/>
    </row>
    <row r="81" spans="1:3" ht="15.75">
      <c r="A81" s="27"/>
      <c r="B81" s="27"/>
      <c r="C81" s="27"/>
    </row>
    <row r="82" spans="1:3" ht="15.75">
      <c r="A82" s="27"/>
      <c r="B82" s="28"/>
      <c r="C82" s="27"/>
    </row>
    <row r="83" spans="1:3" ht="15.75">
      <c r="A83" s="27"/>
      <c r="B83" s="61"/>
      <c r="C83" s="27"/>
    </row>
    <row r="84" spans="1:3" ht="15">
      <c r="A84" s="4"/>
      <c r="B84" s="39"/>
      <c r="C84" s="5"/>
    </row>
  </sheetData>
  <sheetProtection/>
  <mergeCells count="7">
    <mergeCell ref="A78:B78"/>
    <mergeCell ref="A3:C3"/>
    <mergeCell ref="A5:B5"/>
    <mergeCell ref="A6:B6"/>
    <mergeCell ref="A74:B74"/>
    <mergeCell ref="A75:B75"/>
    <mergeCell ref="A77:B77"/>
  </mergeCells>
  <printOptions/>
  <pageMargins left="0.7" right="0.7" top="0.75" bottom="0.75" header="0.3" footer="0.3"/>
  <pageSetup fitToHeight="1" fitToWidth="1" horizontalDpi="600" verticalDpi="600" orientation="portrait" paperSize="9" scale="63" r:id="rId1"/>
  <headerFooter>
    <oddFooter>&amp;C&amp;"Times New Roman,Regular"LManotp4_100519_1002maksas;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5"/>
  <sheetViews>
    <sheetView view="pageLayout" workbookViewId="0" topLeftCell="A1">
      <selection activeCell="B8" sqref="B8"/>
    </sheetView>
  </sheetViews>
  <sheetFormatPr defaultColWidth="9.140625" defaultRowHeight="12.75"/>
  <cols>
    <col min="1" max="1" width="12.00390625" style="64" customWidth="1"/>
    <col min="2" max="2" width="96.57421875" style="64" customWidth="1"/>
    <col min="3" max="3" width="31.8515625" style="10" customWidth="1"/>
  </cols>
  <sheetData>
    <row r="1" spans="1:3" ht="15.75">
      <c r="A1" s="10"/>
      <c r="B1" s="41"/>
      <c r="C1" s="7"/>
    </row>
    <row r="2" spans="1:3" ht="15.75">
      <c r="A2" s="10"/>
      <c r="B2" s="10"/>
      <c r="C2" s="9"/>
    </row>
    <row r="3" spans="1:3" ht="15.75">
      <c r="A3" s="101" t="s">
        <v>6</v>
      </c>
      <c r="B3" s="101"/>
      <c r="C3" s="101"/>
    </row>
    <row r="4" spans="1:3" ht="15.75">
      <c r="A4" s="10"/>
      <c r="B4" s="62"/>
      <c r="C4" s="9"/>
    </row>
    <row r="5" spans="1:3" ht="15.75">
      <c r="A5" s="95" t="s">
        <v>1</v>
      </c>
      <c r="B5" s="95"/>
      <c r="C5" s="9"/>
    </row>
    <row r="6" spans="1:3" ht="15.75">
      <c r="A6" s="95" t="s">
        <v>0</v>
      </c>
      <c r="B6" s="95"/>
      <c r="C6" s="9"/>
    </row>
    <row r="7" spans="1:3" ht="15.75">
      <c r="A7" s="6"/>
      <c r="B7" s="6" t="s">
        <v>43</v>
      </c>
      <c r="C7" s="9"/>
    </row>
    <row r="8" spans="1:3" ht="15.75">
      <c r="A8" s="6"/>
      <c r="B8" s="6" t="s">
        <v>65</v>
      </c>
      <c r="C8" s="9"/>
    </row>
    <row r="9" spans="1:3" ht="15.75">
      <c r="A9" s="6"/>
      <c r="B9" s="6" t="s">
        <v>66</v>
      </c>
      <c r="C9" s="9"/>
    </row>
    <row r="10" spans="1:3" ht="15.75">
      <c r="A10" s="6"/>
      <c r="B10" s="6" t="s">
        <v>67</v>
      </c>
      <c r="C10" s="9"/>
    </row>
    <row r="11" spans="1:3" ht="15.75">
      <c r="A11" s="6" t="s">
        <v>2</v>
      </c>
      <c r="B11" s="6" t="s">
        <v>125</v>
      </c>
      <c r="C11" s="9"/>
    </row>
    <row r="12" spans="1:3" ht="15.75" hidden="1">
      <c r="A12" s="10"/>
      <c r="B12" s="11"/>
      <c r="C12" s="9"/>
    </row>
    <row r="13" spans="1:3" ht="54" customHeight="1">
      <c r="A13" s="37" t="s">
        <v>3</v>
      </c>
      <c r="B13" s="37" t="s">
        <v>4</v>
      </c>
      <c r="C13" s="37" t="s">
        <v>5</v>
      </c>
    </row>
    <row r="14" spans="1:3" ht="15.75">
      <c r="A14" s="13">
        <v>1</v>
      </c>
      <c r="B14" s="14">
        <v>2</v>
      </c>
      <c r="C14" s="14">
        <v>3</v>
      </c>
    </row>
    <row r="15" spans="1:3" ht="15.75">
      <c r="A15" s="13"/>
      <c r="B15" s="15" t="s">
        <v>64</v>
      </c>
      <c r="C15" s="17"/>
    </row>
    <row r="16" spans="1:3" ht="15.75">
      <c r="A16" s="17">
        <v>1100</v>
      </c>
      <c r="B16" s="18" t="s">
        <v>55</v>
      </c>
      <c r="C16" s="19">
        <f>237.65+0.84*100</f>
        <v>321.65</v>
      </c>
    </row>
    <row r="17" spans="1:3" ht="15.75" customHeight="1">
      <c r="A17" s="17">
        <v>1200</v>
      </c>
      <c r="B17" s="20" t="s">
        <v>56</v>
      </c>
      <c r="C17" s="19">
        <f>57.25+0.2*100</f>
        <v>77.25</v>
      </c>
    </row>
    <row r="18" spans="1:3" ht="15.75">
      <c r="A18" s="17">
        <v>2222</v>
      </c>
      <c r="B18" s="20" t="s">
        <v>39</v>
      </c>
      <c r="C18" s="19">
        <v>2</v>
      </c>
    </row>
    <row r="19" spans="1:3" ht="15.75">
      <c r="A19" s="24">
        <v>2341</v>
      </c>
      <c r="B19" s="20" t="s">
        <v>23</v>
      </c>
      <c r="C19" s="19">
        <v>139.5</v>
      </c>
    </row>
    <row r="20" spans="1:3" ht="15.75">
      <c r="A20" s="17">
        <v>2223</v>
      </c>
      <c r="B20" s="20" t="s">
        <v>40</v>
      </c>
      <c r="C20" s="19">
        <v>4.7</v>
      </c>
    </row>
    <row r="21" spans="1:3" ht="15.75">
      <c r="A21" s="17">
        <v>2321</v>
      </c>
      <c r="B21" s="20" t="s">
        <v>21</v>
      </c>
      <c r="C21" s="19">
        <v>5.7</v>
      </c>
    </row>
    <row r="22" spans="1:3" ht="15.75" hidden="1">
      <c r="A22" s="17">
        <v>2243</v>
      </c>
      <c r="B22" s="20" t="s">
        <v>11</v>
      </c>
      <c r="C22" s="19"/>
    </row>
    <row r="23" spans="1:3" ht="15.75">
      <c r="A23" s="17">
        <v>5232</v>
      </c>
      <c r="B23" s="20" t="s">
        <v>33</v>
      </c>
      <c r="C23" s="19">
        <v>2.9</v>
      </c>
    </row>
    <row r="24" spans="1:3" ht="15.75">
      <c r="A24" s="17">
        <v>2312</v>
      </c>
      <c r="B24" s="20" t="s">
        <v>20</v>
      </c>
      <c r="C24" s="19">
        <v>1.3</v>
      </c>
    </row>
    <row r="25" spans="1:3" ht="15.75">
      <c r="A25" s="17">
        <v>2311</v>
      </c>
      <c r="B25" s="20" t="s">
        <v>19</v>
      </c>
      <c r="C25" s="19">
        <v>1</v>
      </c>
    </row>
    <row r="26" spans="1:3" ht="15.75" hidden="1">
      <c r="A26" s="17">
        <v>2361</v>
      </c>
      <c r="B26" s="20" t="s">
        <v>87</v>
      </c>
      <c r="C26" s="19"/>
    </row>
    <row r="27" spans="1:3" ht="15.75">
      <c r="A27" s="16"/>
      <c r="B27" s="21" t="s">
        <v>63</v>
      </c>
      <c r="C27" s="22">
        <f>SUM(C16:C26)</f>
        <v>556</v>
      </c>
    </row>
    <row r="28" spans="1:3" ht="15.75">
      <c r="A28" s="23"/>
      <c r="B28" s="18" t="s">
        <v>57</v>
      </c>
      <c r="C28" s="22"/>
    </row>
    <row r="29" spans="1:3" ht="15.75">
      <c r="A29" s="17">
        <v>1100</v>
      </c>
      <c r="B29" s="18" t="s">
        <v>55</v>
      </c>
      <c r="C29" s="19">
        <v>90.39</v>
      </c>
    </row>
    <row r="30" spans="1:3" ht="15.75" customHeight="1">
      <c r="A30" s="17">
        <v>1200</v>
      </c>
      <c r="B30" s="20" t="s">
        <v>56</v>
      </c>
      <c r="C30" s="19">
        <v>21.77</v>
      </c>
    </row>
    <row r="31" spans="1:3" ht="15.75">
      <c r="A31" s="24">
        <v>2210</v>
      </c>
      <c r="B31" s="20" t="s">
        <v>38</v>
      </c>
      <c r="C31" s="19">
        <v>0.81</v>
      </c>
    </row>
    <row r="32" spans="1:3" ht="15.75">
      <c r="A32" s="17">
        <v>2222</v>
      </c>
      <c r="B32" s="20" t="s">
        <v>39</v>
      </c>
      <c r="C32" s="19">
        <v>2.48</v>
      </c>
    </row>
    <row r="33" spans="1:3" ht="15.75">
      <c r="A33" s="17">
        <v>2223</v>
      </c>
      <c r="B33" s="20" t="s">
        <v>40</v>
      </c>
      <c r="C33" s="19">
        <v>4.4</v>
      </c>
    </row>
    <row r="34" spans="1:3" ht="15.75">
      <c r="A34" s="17">
        <v>2230</v>
      </c>
      <c r="B34" s="20" t="s">
        <v>41</v>
      </c>
      <c r="C34" s="19">
        <v>1.57</v>
      </c>
    </row>
    <row r="35" spans="1:3" ht="15.75">
      <c r="A35" s="17">
        <v>2241</v>
      </c>
      <c r="B35" s="20" t="s">
        <v>9</v>
      </c>
      <c r="C35" s="19">
        <v>1.79</v>
      </c>
    </row>
    <row r="36" spans="1:3" ht="15.75">
      <c r="A36" s="17">
        <v>2242</v>
      </c>
      <c r="B36" s="20" t="s">
        <v>10</v>
      </c>
      <c r="C36" s="19">
        <v>0.74</v>
      </c>
    </row>
    <row r="37" spans="1:3" ht="15.75">
      <c r="A37" s="17">
        <v>2243</v>
      </c>
      <c r="B37" s="20" t="s">
        <v>11</v>
      </c>
      <c r="C37" s="19">
        <v>3</v>
      </c>
    </row>
    <row r="38" spans="1:3" ht="15.75">
      <c r="A38" s="16">
        <v>2244</v>
      </c>
      <c r="B38" s="20" t="s">
        <v>12</v>
      </c>
      <c r="C38" s="19">
        <v>3.75</v>
      </c>
    </row>
    <row r="39" spans="1:3" ht="15.75">
      <c r="A39" s="16">
        <v>2247</v>
      </c>
      <c r="B39" s="15" t="s">
        <v>58</v>
      </c>
      <c r="C39" s="19">
        <v>0.69</v>
      </c>
    </row>
    <row r="40" spans="1:3" ht="15.75">
      <c r="A40" s="16">
        <v>2249</v>
      </c>
      <c r="B40" s="20" t="s">
        <v>13</v>
      </c>
      <c r="C40" s="19">
        <v>2.17</v>
      </c>
    </row>
    <row r="41" spans="1:3" ht="15.75">
      <c r="A41" s="16">
        <v>2251</v>
      </c>
      <c r="B41" s="20" t="s">
        <v>59</v>
      </c>
      <c r="C41" s="19">
        <v>1.65</v>
      </c>
    </row>
    <row r="42" spans="1:3" ht="15.75" hidden="1">
      <c r="A42" s="16">
        <v>2252</v>
      </c>
      <c r="B42" s="20" t="s">
        <v>7</v>
      </c>
      <c r="C42" s="19"/>
    </row>
    <row r="43" spans="1:3" ht="15.75" hidden="1">
      <c r="A43" s="16">
        <v>2259</v>
      </c>
      <c r="B43" s="20" t="s">
        <v>8</v>
      </c>
      <c r="C43" s="19"/>
    </row>
    <row r="44" spans="1:3" ht="15.75">
      <c r="A44" s="16">
        <v>2261</v>
      </c>
      <c r="B44" s="20" t="s">
        <v>14</v>
      </c>
      <c r="C44" s="19">
        <v>0.75</v>
      </c>
    </row>
    <row r="45" spans="1:3" ht="15.75">
      <c r="A45" s="16">
        <v>2262</v>
      </c>
      <c r="B45" s="20" t="s">
        <v>15</v>
      </c>
      <c r="C45" s="19">
        <v>1.05</v>
      </c>
    </row>
    <row r="46" spans="1:3" ht="15.75">
      <c r="A46" s="16">
        <v>2263</v>
      </c>
      <c r="B46" s="20" t="s">
        <v>16</v>
      </c>
      <c r="C46" s="19">
        <v>2.4</v>
      </c>
    </row>
    <row r="47" spans="1:3" ht="15.75" hidden="1">
      <c r="A47" s="17">
        <v>2264</v>
      </c>
      <c r="B47" s="20" t="s">
        <v>17</v>
      </c>
      <c r="C47" s="19"/>
    </row>
    <row r="48" spans="1:3" ht="15.75">
      <c r="A48" s="17">
        <v>2279</v>
      </c>
      <c r="B48" s="20" t="s">
        <v>18</v>
      </c>
      <c r="C48" s="19">
        <v>4.14</v>
      </c>
    </row>
    <row r="49" spans="1:3" ht="15.75">
      <c r="A49" s="17">
        <v>2311</v>
      </c>
      <c r="B49" s="20" t="s">
        <v>19</v>
      </c>
      <c r="C49" s="19">
        <v>0.43</v>
      </c>
    </row>
    <row r="50" spans="1:3" ht="15.75">
      <c r="A50" s="17">
        <v>2312</v>
      </c>
      <c r="B50" s="20" t="s">
        <v>20</v>
      </c>
      <c r="C50" s="19">
        <v>0.46</v>
      </c>
    </row>
    <row r="51" spans="1:3" ht="15.75">
      <c r="A51" s="17">
        <v>2321</v>
      </c>
      <c r="B51" s="20" t="s">
        <v>21</v>
      </c>
      <c r="C51" s="19">
        <v>6.68</v>
      </c>
    </row>
    <row r="52" spans="1:3" ht="15.75">
      <c r="A52" s="17">
        <v>2322</v>
      </c>
      <c r="B52" s="20" t="s">
        <v>22</v>
      </c>
      <c r="C52" s="19">
        <v>1.7</v>
      </c>
    </row>
    <row r="53" spans="1:3" ht="15.75">
      <c r="A53" s="17">
        <v>2341</v>
      </c>
      <c r="B53" s="20" t="s">
        <v>23</v>
      </c>
      <c r="C53" s="19">
        <v>0.9</v>
      </c>
    </row>
    <row r="54" spans="1:3" ht="15.75" hidden="1">
      <c r="A54" s="17">
        <v>2344</v>
      </c>
      <c r="B54" s="20" t="s">
        <v>24</v>
      </c>
      <c r="C54" s="19"/>
    </row>
    <row r="55" spans="1:3" ht="15.75">
      <c r="A55" s="17">
        <v>2350</v>
      </c>
      <c r="B55" s="20" t="s">
        <v>25</v>
      </c>
      <c r="C55" s="19">
        <v>2.25</v>
      </c>
    </row>
    <row r="56" spans="1:3" ht="15" customHeight="1">
      <c r="A56" s="17">
        <v>2361</v>
      </c>
      <c r="B56" s="20" t="s">
        <v>26</v>
      </c>
      <c r="C56" s="19">
        <v>0.88</v>
      </c>
    </row>
    <row r="57" spans="1:3" ht="15.75" hidden="1">
      <c r="A57" s="17">
        <v>2362</v>
      </c>
      <c r="B57" s="20" t="s">
        <v>27</v>
      </c>
      <c r="C57" s="19"/>
    </row>
    <row r="58" spans="1:3" ht="15.75" hidden="1">
      <c r="A58" s="17">
        <v>2363</v>
      </c>
      <c r="B58" s="20" t="s">
        <v>28</v>
      </c>
      <c r="C58" s="19"/>
    </row>
    <row r="59" spans="1:3" ht="15.75" hidden="1">
      <c r="A59" s="17">
        <v>2370</v>
      </c>
      <c r="B59" s="20" t="s">
        <v>29</v>
      </c>
      <c r="C59" s="19"/>
    </row>
    <row r="60" spans="1:3" ht="15.75">
      <c r="A60" s="17">
        <v>2400</v>
      </c>
      <c r="B60" s="20" t="s">
        <v>42</v>
      </c>
      <c r="C60" s="19">
        <v>0.32</v>
      </c>
    </row>
    <row r="61" spans="1:3" ht="15.75" hidden="1">
      <c r="A61" s="17">
        <v>2512</v>
      </c>
      <c r="B61" s="20" t="s">
        <v>30</v>
      </c>
      <c r="C61" s="19"/>
    </row>
    <row r="62" spans="1:3" ht="15.75">
      <c r="A62" s="17">
        <v>2513</v>
      </c>
      <c r="B62" s="20" t="s">
        <v>31</v>
      </c>
      <c r="C62" s="19">
        <v>1.25</v>
      </c>
    </row>
    <row r="63" spans="1:3" ht="15.75">
      <c r="A63" s="17">
        <v>2515</v>
      </c>
      <c r="B63" s="20" t="s">
        <v>60</v>
      </c>
      <c r="C63" s="19">
        <v>0.45</v>
      </c>
    </row>
    <row r="64" spans="1:3" ht="15.75">
      <c r="A64" s="17">
        <v>2519</v>
      </c>
      <c r="B64" s="20" t="s">
        <v>34</v>
      </c>
      <c r="C64" s="19">
        <v>1.83</v>
      </c>
    </row>
    <row r="65" spans="1:3" ht="15.75" hidden="1">
      <c r="A65" s="17">
        <v>6240</v>
      </c>
      <c r="B65" s="20"/>
      <c r="C65" s="19"/>
    </row>
    <row r="66" spans="1:3" ht="15.75" hidden="1">
      <c r="A66" s="17">
        <v>6290</v>
      </c>
      <c r="B66" s="20"/>
      <c r="C66" s="19"/>
    </row>
    <row r="67" spans="1:3" ht="15.75">
      <c r="A67" s="17">
        <v>5121</v>
      </c>
      <c r="B67" s="20" t="s">
        <v>32</v>
      </c>
      <c r="C67" s="19">
        <v>0.28</v>
      </c>
    </row>
    <row r="68" spans="1:3" ht="15.75">
      <c r="A68" s="17">
        <v>5232</v>
      </c>
      <c r="B68" s="20" t="s">
        <v>33</v>
      </c>
      <c r="C68" s="19">
        <v>0.36</v>
      </c>
    </row>
    <row r="69" spans="1:3" ht="15.75">
      <c r="A69" s="17">
        <v>5238</v>
      </c>
      <c r="B69" s="20" t="s">
        <v>35</v>
      </c>
      <c r="C69" s="19">
        <v>0.25</v>
      </c>
    </row>
    <row r="70" spans="1:3" ht="15.75" hidden="1">
      <c r="A70" s="17">
        <v>5240</v>
      </c>
      <c r="B70" s="20" t="s">
        <v>36</v>
      </c>
      <c r="C70" s="19">
        <v>0</v>
      </c>
    </row>
    <row r="71" spans="1:3" ht="15.75">
      <c r="A71" s="16">
        <v>5250</v>
      </c>
      <c r="B71" s="20" t="s">
        <v>37</v>
      </c>
      <c r="C71" s="19">
        <v>0.41</v>
      </c>
    </row>
    <row r="72" spans="1:3" ht="15.75">
      <c r="A72" s="25"/>
      <c r="B72" s="26" t="s">
        <v>61</v>
      </c>
      <c r="C72" s="22">
        <f>SUM(C29:C71)</f>
        <v>162</v>
      </c>
    </row>
    <row r="73" spans="1:3" ht="15.75">
      <c r="A73" s="25"/>
      <c r="B73" s="26" t="s">
        <v>62</v>
      </c>
      <c r="C73" s="22">
        <f>C72+C27</f>
        <v>718</v>
      </c>
    </row>
    <row r="74" spans="1:3" ht="15.75">
      <c r="A74" s="7"/>
      <c r="B74" s="9"/>
      <c r="C74" s="40"/>
    </row>
    <row r="75" spans="1:3" ht="15.75">
      <c r="A75" s="102" t="s">
        <v>44</v>
      </c>
      <c r="B75" s="103"/>
      <c r="C75" s="12">
        <v>100</v>
      </c>
    </row>
    <row r="76" spans="1:3" ht="15.75">
      <c r="A76" s="102" t="s">
        <v>51</v>
      </c>
      <c r="B76" s="103"/>
      <c r="C76" s="65">
        <f>ROUND(C73/C75,2)</f>
        <v>7.18</v>
      </c>
    </row>
    <row r="77" spans="1:3" ht="15.75">
      <c r="A77" s="32"/>
      <c r="B77" s="30"/>
      <c r="C77" s="33"/>
    </row>
    <row r="78" spans="1:3" ht="15.75">
      <c r="A78" s="99" t="s">
        <v>45</v>
      </c>
      <c r="B78" s="100"/>
      <c r="C78" s="31"/>
    </row>
    <row r="79" spans="1:3" ht="15.75">
      <c r="A79" s="99" t="s">
        <v>52</v>
      </c>
      <c r="B79" s="100"/>
      <c r="C79" s="31"/>
    </row>
    <row r="80" spans="1:3" ht="15.75">
      <c r="A80" s="27"/>
      <c r="B80" s="27"/>
      <c r="C80" s="27"/>
    </row>
    <row r="81" spans="1:3" ht="15.75">
      <c r="A81" s="27" t="s">
        <v>46</v>
      </c>
      <c r="B81" s="27"/>
      <c r="C81" s="27"/>
    </row>
    <row r="82" spans="1:3" ht="15.75">
      <c r="A82" s="27"/>
      <c r="B82" s="27"/>
      <c r="C82" s="27"/>
    </row>
    <row r="83" spans="1:3" ht="15.75">
      <c r="A83" s="27"/>
      <c r="B83" s="28"/>
      <c r="C83" s="27"/>
    </row>
    <row r="84" spans="1:3" ht="15.75">
      <c r="A84" s="27"/>
      <c r="B84" s="61"/>
      <c r="C84" s="27"/>
    </row>
    <row r="85" spans="1:3" ht="15.75">
      <c r="A85" s="10"/>
      <c r="B85" s="8"/>
      <c r="C85" s="63"/>
    </row>
  </sheetData>
  <sheetProtection/>
  <mergeCells count="7">
    <mergeCell ref="A79:B79"/>
    <mergeCell ref="A3:C3"/>
    <mergeCell ref="A5:B5"/>
    <mergeCell ref="A6:B6"/>
    <mergeCell ref="A75:B75"/>
    <mergeCell ref="A76:B76"/>
    <mergeCell ref="A78:B78"/>
  </mergeCells>
  <printOptions/>
  <pageMargins left="0.7" right="0.7" top="0.75" bottom="0.75" header="0.3" footer="0.3"/>
  <pageSetup fitToHeight="1" fitToWidth="1" horizontalDpi="600" verticalDpi="600" orientation="portrait" paperSize="9" scale="63" r:id="rId1"/>
  <headerFooter>
    <oddFooter>&amp;C&amp;"Times New Roman,Regular"LManotp4_100519_1002maksas;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view="pageLayout" workbookViewId="0" topLeftCell="A1">
      <selection activeCell="B8" sqref="B8"/>
    </sheetView>
  </sheetViews>
  <sheetFormatPr defaultColWidth="9.140625" defaultRowHeight="12.75"/>
  <cols>
    <col min="1" max="1" width="11.8515625" style="64" customWidth="1"/>
    <col min="2" max="2" width="95.28125" style="64" customWidth="1"/>
    <col min="3" max="3" width="31.421875" style="10" customWidth="1"/>
    <col min="4" max="16384" width="9.140625" style="1" customWidth="1"/>
  </cols>
  <sheetData>
    <row r="1" spans="1:3" s="4" customFormat="1" ht="15.75">
      <c r="A1" s="10"/>
      <c r="B1" s="41"/>
      <c r="C1" s="7"/>
    </row>
    <row r="2" spans="1:3" ht="15.75">
      <c r="A2" s="10"/>
      <c r="B2" s="10"/>
      <c r="C2" s="9"/>
    </row>
    <row r="3" spans="1:3" ht="18" customHeight="1">
      <c r="A3" s="101" t="s">
        <v>6</v>
      </c>
      <c r="B3" s="101"/>
      <c r="C3" s="101"/>
    </row>
    <row r="4" spans="1:3" ht="15.75">
      <c r="A4" s="10"/>
      <c r="B4" s="62"/>
      <c r="C4" s="9"/>
    </row>
    <row r="5" spans="1:3" ht="15.75" customHeight="1">
      <c r="A5" s="95" t="s">
        <v>1</v>
      </c>
      <c r="B5" s="95"/>
      <c r="C5" s="9"/>
    </row>
    <row r="6" spans="1:3" ht="15.75" customHeight="1">
      <c r="A6" s="95" t="s">
        <v>0</v>
      </c>
      <c r="B6" s="95"/>
      <c r="C6" s="9"/>
    </row>
    <row r="7" spans="1:3" ht="15.75" customHeight="1">
      <c r="A7" s="6"/>
      <c r="B7" s="6" t="s">
        <v>43</v>
      </c>
      <c r="C7" s="9"/>
    </row>
    <row r="8" spans="1:3" ht="15.75" customHeight="1">
      <c r="A8" s="6"/>
      <c r="B8" s="6" t="s">
        <v>53</v>
      </c>
      <c r="C8" s="9"/>
    </row>
    <row r="9" spans="1:3" ht="15.75" customHeight="1">
      <c r="A9" s="6"/>
      <c r="B9" s="6" t="s">
        <v>161</v>
      </c>
      <c r="C9" s="9"/>
    </row>
    <row r="10" spans="1:3" ht="15.75">
      <c r="A10" s="6" t="s">
        <v>2</v>
      </c>
      <c r="B10" s="6" t="s">
        <v>125</v>
      </c>
      <c r="C10" s="9"/>
    </row>
    <row r="11" spans="1:3" ht="15.75" customHeight="1" hidden="1">
      <c r="A11" s="10"/>
      <c r="B11" s="11"/>
      <c r="C11" s="9"/>
    </row>
    <row r="12" spans="1:3" ht="67.5" customHeight="1">
      <c r="A12" s="37" t="s">
        <v>3</v>
      </c>
      <c r="B12" s="37" t="s">
        <v>4</v>
      </c>
      <c r="C12" s="37" t="s">
        <v>5</v>
      </c>
    </row>
    <row r="13" spans="1:3" ht="15.75">
      <c r="A13" s="13">
        <v>1</v>
      </c>
      <c r="B13" s="14">
        <v>2</v>
      </c>
      <c r="C13" s="14">
        <v>3</v>
      </c>
    </row>
    <row r="14" spans="1:3" ht="15.75">
      <c r="A14" s="13"/>
      <c r="B14" s="15" t="s">
        <v>64</v>
      </c>
      <c r="C14" s="17"/>
    </row>
    <row r="15" spans="1:7" ht="15.75">
      <c r="A15" s="17">
        <v>1100</v>
      </c>
      <c r="B15" s="18" t="s">
        <v>55</v>
      </c>
      <c r="C15" s="19">
        <f>103.96+0.39*100</f>
        <v>142.95999999999998</v>
      </c>
      <c r="G15"/>
    </row>
    <row r="16" spans="1:7" ht="15.75" customHeight="1">
      <c r="A16" s="17">
        <v>1200</v>
      </c>
      <c r="B16" s="20" t="s">
        <v>56</v>
      </c>
      <c r="C16" s="19">
        <v>34.44</v>
      </c>
      <c r="G16"/>
    </row>
    <row r="17" spans="1:7" ht="15.75">
      <c r="A17" s="24">
        <v>2341</v>
      </c>
      <c r="B17" s="20" t="s">
        <v>23</v>
      </c>
      <c r="C17" s="19">
        <v>26.5</v>
      </c>
      <c r="G17"/>
    </row>
    <row r="18" spans="1:7" ht="15.75">
      <c r="A18" s="17">
        <v>2222</v>
      </c>
      <c r="B18" s="20" t="s">
        <v>39</v>
      </c>
      <c r="C18" s="19">
        <v>0.6</v>
      </c>
      <c r="G18"/>
    </row>
    <row r="19" spans="1:7" ht="15.75">
      <c r="A19" s="17">
        <v>2223</v>
      </c>
      <c r="B19" s="20" t="s">
        <v>40</v>
      </c>
      <c r="C19" s="19">
        <v>1.2</v>
      </c>
      <c r="G19"/>
    </row>
    <row r="20" spans="1:7" ht="15.75">
      <c r="A20" s="17">
        <v>2321</v>
      </c>
      <c r="B20" s="20" t="s">
        <v>21</v>
      </c>
      <c r="C20" s="19">
        <v>1.4</v>
      </c>
      <c r="G20"/>
    </row>
    <row r="21" spans="1:7" ht="15.75">
      <c r="A21" s="17">
        <v>2243</v>
      </c>
      <c r="B21" s="20" t="s">
        <v>11</v>
      </c>
      <c r="C21" s="19">
        <v>0.67</v>
      </c>
      <c r="G21"/>
    </row>
    <row r="22" spans="1:7" ht="15.75">
      <c r="A22" s="17">
        <v>5232</v>
      </c>
      <c r="B22" s="20" t="s">
        <v>33</v>
      </c>
      <c r="C22" s="19">
        <v>0.5</v>
      </c>
      <c r="G22"/>
    </row>
    <row r="23" spans="1:7" ht="15.75">
      <c r="A23" s="17">
        <v>2312</v>
      </c>
      <c r="B23" s="20" t="s">
        <v>20</v>
      </c>
      <c r="C23" s="19">
        <v>0.83</v>
      </c>
      <c r="G23"/>
    </row>
    <row r="24" spans="1:7" ht="15.75">
      <c r="A24" s="17">
        <v>2311</v>
      </c>
      <c r="B24" s="20" t="s">
        <v>19</v>
      </c>
      <c r="C24" s="19">
        <v>0.5</v>
      </c>
      <c r="G24"/>
    </row>
    <row r="25" spans="1:7" ht="15.75">
      <c r="A25" s="17">
        <v>2361</v>
      </c>
      <c r="B25" s="20" t="s">
        <v>87</v>
      </c>
      <c r="C25" s="19">
        <v>0.5</v>
      </c>
      <c r="G25"/>
    </row>
    <row r="26" spans="1:7" ht="15" customHeight="1">
      <c r="A26" s="16"/>
      <c r="B26" s="21" t="s">
        <v>63</v>
      </c>
      <c r="C26" s="22">
        <f>SUM(C15:C25)</f>
        <v>210.09999999999997</v>
      </c>
      <c r="G26"/>
    </row>
    <row r="27" spans="1:7" ht="15.75">
      <c r="A27" s="23"/>
      <c r="B27" s="18" t="s">
        <v>57</v>
      </c>
      <c r="C27" s="22"/>
      <c r="G27"/>
    </row>
    <row r="28" spans="1:7" ht="15.75">
      <c r="A28" s="17">
        <v>1100</v>
      </c>
      <c r="B28" s="18" t="s">
        <v>55</v>
      </c>
      <c r="C28" s="19">
        <v>31.78</v>
      </c>
      <c r="G28"/>
    </row>
    <row r="29" spans="1:7" ht="15.75" customHeight="1">
      <c r="A29" s="17">
        <v>1200</v>
      </c>
      <c r="B29" s="20" t="s">
        <v>56</v>
      </c>
      <c r="C29" s="19">
        <v>7.65</v>
      </c>
      <c r="G29"/>
    </row>
    <row r="30" spans="1:7" ht="15.75">
      <c r="A30" s="24">
        <v>2210</v>
      </c>
      <c r="B30" s="20" t="s">
        <v>38</v>
      </c>
      <c r="C30" s="19">
        <v>0.26</v>
      </c>
      <c r="G30"/>
    </row>
    <row r="31" spans="1:7" ht="15.75">
      <c r="A31" s="17">
        <v>2222</v>
      </c>
      <c r="B31" s="20" t="s">
        <v>39</v>
      </c>
      <c r="C31" s="19">
        <v>1.46</v>
      </c>
      <c r="G31"/>
    </row>
    <row r="32" spans="1:7" ht="15.75">
      <c r="A32" s="17">
        <v>2223</v>
      </c>
      <c r="B32" s="20" t="s">
        <v>40</v>
      </c>
      <c r="C32" s="19">
        <v>2.71</v>
      </c>
      <c r="G32"/>
    </row>
    <row r="33" spans="1:3" ht="15" customHeight="1" hidden="1">
      <c r="A33" s="17">
        <v>2230</v>
      </c>
      <c r="B33" s="20" t="s">
        <v>41</v>
      </c>
      <c r="C33" s="19"/>
    </row>
    <row r="34" spans="1:3" ht="15.75" customHeight="1" hidden="1">
      <c r="A34" s="17">
        <v>2241</v>
      </c>
      <c r="B34" s="20" t="s">
        <v>9</v>
      </c>
      <c r="C34" s="19"/>
    </row>
    <row r="35" spans="1:3" ht="15.75">
      <c r="A35" s="17">
        <v>2242</v>
      </c>
      <c r="B35" s="20" t="s">
        <v>10</v>
      </c>
      <c r="C35" s="19">
        <v>0.13</v>
      </c>
    </row>
    <row r="36" spans="1:3" ht="15" customHeight="1">
      <c r="A36" s="17">
        <v>2243</v>
      </c>
      <c r="B36" s="20" t="s">
        <v>11</v>
      </c>
      <c r="C36" s="19">
        <v>0.53</v>
      </c>
    </row>
    <row r="37" spans="1:3" ht="15.75">
      <c r="A37" s="16">
        <v>2244</v>
      </c>
      <c r="B37" s="20" t="s">
        <v>12</v>
      </c>
      <c r="C37" s="19">
        <v>1.86</v>
      </c>
    </row>
    <row r="38" spans="1:3" ht="15.75" hidden="1">
      <c r="A38" s="16">
        <v>2247</v>
      </c>
      <c r="B38" s="15" t="s">
        <v>58</v>
      </c>
      <c r="C38" s="19">
        <v>0</v>
      </c>
    </row>
    <row r="39" spans="1:3" ht="15" customHeight="1">
      <c r="A39" s="16">
        <v>2249</v>
      </c>
      <c r="B39" s="20" t="s">
        <v>13</v>
      </c>
      <c r="C39" s="19">
        <v>0.2</v>
      </c>
    </row>
    <row r="40" spans="1:3" ht="15.75">
      <c r="A40" s="16">
        <v>2251</v>
      </c>
      <c r="B40" s="20" t="s">
        <v>59</v>
      </c>
      <c r="C40" s="19">
        <v>0.59</v>
      </c>
    </row>
    <row r="41" spans="1:3" ht="15.75" customHeight="1" hidden="1">
      <c r="A41" s="16">
        <v>2252</v>
      </c>
      <c r="B41" s="20" t="s">
        <v>7</v>
      </c>
      <c r="C41" s="19"/>
    </row>
    <row r="42" spans="1:3" ht="15.75" customHeight="1" hidden="1">
      <c r="A42" s="16">
        <v>2259</v>
      </c>
      <c r="B42" s="20" t="s">
        <v>8</v>
      </c>
      <c r="C42" s="19"/>
    </row>
    <row r="43" spans="1:3" ht="15.75">
      <c r="A43" s="16">
        <v>2261</v>
      </c>
      <c r="B43" s="20" t="s">
        <v>14</v>
      </c>
      <c r="C43" s="19">
        <v>0.13</v>
      </c>
    </row>
    <row r="44" spans="1:3" ht="15.75">
      <c r="A44" s="16">
        <v>2262</v>
      </c>
      <c r="B44" s="20" t="s">
        <v>15</v>
      </c>
      <c r="C44" s="19">
        <v>0.46</v>
      </c>
    </row>
    <row r="45" spans="1:3" ht="15.75">
      <c r="A45" s="16">
        <v>2263</v>
      </c>
      <c r="B45" s="20" t="s">
        <v>16</v>
      </c>
      <c r="C45" s="19">
        <v>1.12</v>
      </c>
    </row>
    <row r="46" spans="1:3" ht="15.75" customHeight="1" hidden="1">
      <c r="A46" s="17">
        <v>2264</v>
      </c>
      <c r="B46" s="20" t="s">
        <v>17</v>
      </c>
      <c r="C46" s="19"/>
    </row>
    <row r="47" spans="1:3" ht="15.75">
      <c r="A47" s="17">
        <v>2279</v>
      </c>
      <c r="B47" s="20" t="s">
        <v>18</v>
      </c>
      <c r="C47" s="19">
        <v>1.64</v>
      </c>
    </row>
    <row r="48" spans="1:3" ht="15.75">
      <c r="A48" s="17">
        <v>2311</v>
      </c>
      <c r="B48" s="20" t="s">
        <v>19</v>
      </c>
      <c r="C48" s="19">
        <v>0.23</v>
      </c>
    </row>
    <row r="49" spans="1:3" ht="15.75">
      <c r="A49" s="17">
        <v>2312</v>
      </c>
      <c r="B49" s="20" t="s">
        <v>20</v>
      </c>
      <c r="C49" s="19">
        <v>0.33</v>
      </c>
    </row>
    <row r="50" spans="1:3" ht="15.75">
      <c r="A50" s="17">
        <v>2321</v>
      </c>
      <c r="B50" s="20" t="s">
        <v>21</v>
      </c>
      <c r="C50" s="19">
        <v>2.16</v>
      </c>
    </row>
    <row r="51" spans="1:3" ht="15.75">
      <c r="A51" s="17">
        <v>2322</v>
      </c>
      <c r="B51" s="20" t="s">
        <v>22</v>
      </c>
      <c r="C51" s="19">
        <v>0.25</v>
      </c>
    </row>
    <row r="52" spans="1:3" ht="15.75">
      <c r="A52" s="17">
        <v>2341</v>
      </c>
      <c r="B52" s="20" t="s">
        <v>23</v>
      </c>
      <c r="C52" s="19">
        <v>0.79</v>
      </c>
    </row>
    <row r="53" spans="1:3" ht="15.75" hidden="1">
      <c r="A53" s="17">
        <v>2344</v>
      </c>
      <c r="B53" s="20" t="s">
        <v>24</v>
      </c>
      <c r="C53" s="19"/>
    </row>
    <row r="54" spans="1:3" ht="15.75">
      <c r="A54" s="17">
        <v>2350</v>
      </c>
      <c r="B54" s="20" t="s">
        <v>25</v>
      </c>
      <c r="C54" s="19">
        <v>1.25</v>
      </c>
    </row>
    <row r="55" spans="1:3" ht="15.75">
      <c r="A55" s="17">
        <v>2361</v>
      </c>
      <c r="B55" s="20" t="s">
        <v>26</v>
      </c>
      <c r="C55" s="19">
        <v>1.05</v>
      </c>
    </row>
    <row r="56" spans="1:5" ht="15.75" customHeight="1" hidden="1">
      <c r="A56" s="17">
        <v>2362</v>
      </c>
      <c r="B56" s="20" t="s">
        <v>27</v>
      </c>
      <c r="C56" s="19"/>
      <c r="E56" s="1">
        <v>2.2</v>
      </c>
    </row>
    <row r="57" spans="1:3" ht="15.75" customHeight="1" hidden="1">
      <c r="A57" s="17">
        <v>2363</v>
      </c>
      <c r="B57" s="20" t="s">
        <v>28</v>
      </c>
      <c r="C57" s="19"/>
    </row>
    <row r="58" spans="1:6" ht="15.75" customHeight="1" hidden="1">
      <c r="A58" s="17">
        <v>2370</v>
      </c>
      <c r="B58" s="20" t="s">
        <v>29</v>
      </c>
      <c r="C58" s="19"/>
      <c r="E58" s="3"/>
      <c r="F58" s="3"/>
    </row>
    <row r="59" spans="1:6" ht="15.75">
      <c r="A59" s="17">
        <v>2400</v>
      </c>
      <c r="B59" s="20" t="s">
        <v>42</v>
      </c>
      <c r="C59" s="19">
        <v>0.06</v>
      </c>
      <c r="E59" s="3"/>
      <c r="F59" s="3"/>
    </row>
    <row r="60" spans="1:6" ht="15.75" customHeight="1" hidden="1">
      <c r="A60" s="17">
        <v>2512</v>
      </c>
      <c r="B60" s="20" t="s">
        <v>30</v>
      </c>
      <c r="C60" s="19"/>
      <c r="E60" s="3"/>
      <c r="F60" s="3"/>
    </row>
    <row r="61" spans="1:6" ht="15" customHeight="1">
      <c r="A61" s="17">
        <v>2513</v>
      </c>
      <c r="B61" s="20" t="s">
        <v>31</v>
      </c>
      <c r="C61" s="19">
        <v>0.89</v>
      </c>
      <c r="E61" s="3"/>
      <c r="F61" s="3"/>
    </row>
    <row r="62" spans="1:3" ht="15.75">
      <c r="A62" s="17">
        <v>2515</v>
      </c>
      <c r="B62" s="20" t="s">
        <v>60</v>
      </c>
      <c r="C62" s="19">
        <v>0.06</v>
      </c>
    </row>
    <row r="63" spans="1:6" ht="15.75">
      <c r="A63" s="17">
        <v>2519</v>
      </c>
      <c r="B63" s="20" t="s">
        <v>34</v>
      </c>
      <c r="C63" s="19">
        <v>0.31</v>
      </c>
      <c r="E63" s="3"/>
      <c r="F63" s="3"/>
    </row>
    <row r="64" spans="1:6" ht="15.75" customHeight="1" hidden="1">
      <c r="A64" s="17">
        <v>6240</v>
      </c>
      <c r="B64" s="20"/>
      <c r="C64" s="19"/>
      <c r="E64" s="3"/>
      <c r="F64" s="3"/>
    </row>
    <row r="65" spans="1:3" ht="15.75" customHeight="1" hidden="1">
      <c r="A65" s="17">
        <v>6290</v>
      </c>
      <c r="B65" s="20"/>
      <c r="C65" s="19"/>
    </row>
    <row r="66" spans="1:3" ht="15.75" hidden="1">
      <c r="A66" s="17">
        <v>5121</v>
      </c>
      <c r="B66" s="20" t="s">
        <v>32</v>
      </c>
      <c r="C66" s="19">
        <v>0</v>
      </c>
    </row>
    <row r="67" spans="1:3" ht="15.75" customHeight="1" hidden="1">
      <c r="A67" s="17">
        <v>5232</v>
      </c>
      <c r="B67" s="20" t="s">
        <v>33</v>
      </c>
      <c r="C67" s="19"/>
    </row>
    <row r="68" spans="1:3" ht="15.75" customHeight="1" hidden="1">
      <c r="A68" s="17">
        <v>5238</v>
      </c>
      <c r="B68" s="20" t="s">
        <v>35</v>
      </c>
      <c r="C68" s="19"/>
    </row>
    <row r="69" spans="1:3" ht="15.75" hidden="1">
      <c r="A69" s="17">
        <v>5240</v>
      </c>
      <c r="B69" s="20" t="s">
        <v>36</v>
      </c>
      <c r="C69" s="19">
        <v>0</v>
      </c>
    </row>
    <row r="70" spans="1:3" ht="15.75" customHeight="1" hidden="1">
      <c r="A70" s="16">
        <v>5250</v>
      </c>
      <c r="B70" s="20" t="s">
        <v>37</v>
      </c>
      <c r="C70" s="19">
        <v>0</v>
      </c>
    </row>
    <row r="71" spans="1:3" ht="15.75">
      <c r="A71" s="25"/>
      <c r="B71" s="26" t="s">
        <v>61</v>
      </c>
      <c r="C71" s="22">
        <f>SUM(C28:C70)</f>
        <v>57.90000000000001</v>
      </c>
    </row>
    <row r="72" spans="1:3" ht="15.75">
      <c r="A72" s="25"/>
      <c r="B72" s="26" t="s">
        <v>62</v>
      </c>
      <c r="C72" s="22">
        <f>C26+C71</f>
        <v>268</v>
      </c>
    </row>
    <row r="73" spans="1:3" ht="15.75">
      <c r="A73" s="7"/>
      <c r="B73" s="9"/>
      <c r="C73" s="40"/>
    </row>
    <row r="74" spans="1:3" ht="15.75" customHeight="1">
      <c r="A74" s="102" t="s">
        <v>44</v>
      </c>
      <c r="B74" s="103"/>
      <c r="C74" s="12">
        <v>100</v>
      </c>
    </row>
    <row r="75" spans="1:3" ht="15.75" customHeight="1">
      <c r="A75" s="102" t="s">
        <v>51</v>
      </c>
      <c r="B75" s="103"/>
      <c r="C75" s="65">
        <f>C72/C74</f>
        <v>2.68</v>
      </c>
    </row>
    <row r="76" spans="1:3" ht="15.75">
      <c r="A76" s="32"/>
      <c r="B76" s="30"/>
      <c r="C76" s="33"/>
    </row>
    <row r="77" spans="1:6" s="3" customFormat="1" ht="15" customHeight="1">
      <c r="A77" s="99" t="s">
        <v>45</v>
      </c>
      <c r="B77" s="100"/>
      <c r="C77" s="31"/>
      <c r="E77" s="1"/>
      <c r="F77" s="1"/>
    </row>
    <row r="78" spans="1:6" s="3" customFormat="1" ht="15.75" customHeight="1">
      <c r="A78" s="99" t="s">
        <v>52</v>
      </c>
      <c r="B78" s="100"/>
      <c r="C78" s="31"/>
      <c r="E78" s="1"/>
      <c r="F78" s="1"/>
    </row>
    <row r="79" spans="1:6" s="3" customFormat="1" ht="15.75">
      <c r="A79" s="27"/>
      <c r="B79" s="27"/>
      <c r="C79" s="27"/>
      <c r="E79" s="1"/>
      <c r="F79" s="1"/>
    </row>
    <row r="80" spans="1:6" s="3" customFormat="1" ht="15.75">
      <c r="A80" s="27" t="s">
        <v>46</v>
      </c>
      <c r="B80" s="27"/>
      <c r="C80" s="27"/>
      <c r="E80" s="1"/>
      <c r="F80" s="1"/>
    </row>
    <row r="81" spans="1:3" ht="15.75">
      <c r="A81" s="27"/>
      <c r="B81" s="27"/>
      <c r="C81" s="27"/>
    </row>
    <row r="82" spans="1:6" s="3" customFormat="1" ht="15.75">
      <c r="A82" s="27"/>
      <c r="B82" s="28"/>
      <c r="C82" s="27"/>
      <c r="E82" s="1"/>
      <c r="F82" s="1"/>
    </row>
    <row r="83" spans="1:6" s="3" customFormat="1" ht="13.5" customHeight="1">
      <c r="A83" s="27"/>
      <c r="B83" s="29"/>
      <c r="C83" s="27"/>
      <c r="E83" s="1"/>
      <c r="F83" s="1"/>
    </row>
    <row r="84" spans="1:3" ht="15.75">
      <c r="A84" s="10"/>
      <c r="B84" s="8"/>
      <c r="C84" s="63"/>
    </row>
  </sheetData>
  <sheetProtection/>
  <mergeCells count="7">
    <mergeCell ref="A77:B77"/>
    <mergeCell ref="A3:C3"/>
    <mergeCell ref="A78:B78"/>
    <mergeCell ref="A74:B74"/>
    <mergeCell ref="A75:B75"/>
    <mergeCell ref="A5:B5"/>
    <mergeCell ref="A6:B6"/>
  </mergeCells>
  <printOptions/>
  <pageMargins left="0.9448818897637796" right="0.5511811023622047" top="0.6692913385826772" bottom="0.984251968503937" header="0.5118110236220472" footer="0.5118110236220472"/>
  <pageSetup firstPageNumber="3" useFirstPageNumber="1" fitToHeight="1" fitToWidth="1" horizontalDpi="600" verticalDpi="600" orientation="portrait" paperSize="9" scale="63" r:id="rId1"/>
  <headerFooter alignWithMargins="0">
    <oddFooter>&amp;C&amp;"Times New Roman,Regular"LManotp4_100519_1002maksas;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7"/>
  <sheetViews>
    <sheetView view="pageLayout" workbookViewId="0" topLeftCell="A47">
      <selection activeCell="B81" sqref="B81"/>
    </sheetView>
  </sheetViews>
  <sheetFormatPr defaultColWidth="9.140625" defaultRowHeight="12.75"/>
  <cols>
    <col min="1" max="1" width="12.7109375" style="64" customWidth="1"/>
    <col min="2" max="2" width="94.28125" style="64" customWidth="1"/>
    <col min="3" max="3" width="24.7109375" style="10" customWidth="1"/>
  </cols>
  <sheetData>
    <row r="1" spans="1:3" ht="15.75">
      <c r="A1" s="10"/>
      <c r="B1" s="7"/>
      <c r="C1" s="7"/>
    </row>
    <row r="2" spans="1:3" ht="15.75">
      <c r="A2" s="10"/>
      <c r="B2" s="10"/>
      <c r="C2" s="9"/>
    </row>
    <row r="3" spans="1:3" ht="15.75">
      <c r="A3" s="101" t="s">
        <v>6</v>
      </c>
      <c r="B3" s="101"/>
      <c r="C3" s="101"/>
    </row>
    <row r="4" spans="1:3" ht="15.75">
      <c r="A4" s="10"/>
      <c r="B4" s="62"/>
      <c r="C4" s="9"/>
    </row>
    <row r="5" spans="1:3" ht="15.75">
      <c r="A5" s="95" t="s">
        <v>1</v>
      </c>
      <c r="B5" s="95"/>
      <c r="C5" s="9"/>
    </row>
    <row r="6" spans="1:3" ht="15.75">
      <c r="A6" s="95" t="s">
        <v>0</v>
      </c>
      <c r="B6" s="95"/>
      <c r="C6" s="9"/>
    </row>
    <row r="7" spans="1:3" ht="15.75">
      <c r="A7" s="6"/>
      <c r="B7" s="6" t="s">
        <v>43</v>
      </c>
      <c r="C7" s="9"/>
    </row>
    <row r="8" spans="1:3" ht="15.75">
      <c r="A8" s="6"/>
      <c r="B8" s="6" t="s">
        <v>53</v>
      </c>
      <c r="C8" s="9"/>
    </row>
    <row r="9" spans="1:3" ht="15.75">
      <c r="A9" s="6"/>
      <c r="B9" s="6" t="s">
        <v>160</v>
      </c>
      <c r="C9" s="9"/>
    </row>
    <row r="10" spans="1:3" ht="15.75">
      <c r="A10" s="6" t="s">
        <v>2</v>
      </c>
      <c r="B10" s="6" t="s">
        <v>125</v>
      </c>
      <c r="C10" s="9"/>
    </row>
    <row r="11" spans="1:3" ht="15.75" hidden="1">
      <c r="A11" s="10"/>
      <c r="B11" s="11"/>
      <c r="C11" s="9"/>
    </row>
    <row r="12" spans="1:3" ht="65.25" customHeight="1">
      <c r="A12" s="37" t="s">
        <v>3</v>
      </c>
      <c r="B12" s="37" t="s">
        <v>4</v>
      </c>
      <c r="C12" s="37" t="s">
        <v>5</v>
      </c>
    </row>
    <row r="13" spans="1:3" ht="15.75">
      <c r="A13" s="13">
        <v>1</v>
      </c>
      <c r="B13" s="14">
        <v>2</v>
      </c>
      <c r="C13" s="14">
        <v>3</v>
      </c>
    </row>
    <row r="14" spans="1:3" ht="15.75">
      <c r="A14" s="13"/>
      <c r="B14" s="15" t="s">
        <v>64</v>
      </c>
      <c r="C14" s="16"/>
    </row>
    <row r="15" spans="1:3" ht="15.75">
      <c r="A15" s="17">
        <v>1100</v>
      </c>
      <c r="B15" s="18" t="s">
        <v>55</v>
      </c>
      <c r="C15" s="19">
        <v>11.36</v>
      </c>
    </row>
    <row r="16" spans="1:3" ht="15.75" customHeight="1">
      <c r="A16" s="17">
        <v>1200</v>
      </c>
      <c r="B16" s="20" t="s">
        <v>56</v>
      </c>
      <c r="C16" s="19">
        <v>2.74</v>
      </c>
    </row>
    <row r="17" spans="1:3" ht="15.75" hidden="1">
      <c r="A17" s="17">
        <v>2222</v>
      </c>
      <c r="B17" s="20" t="s">
        <v>39</v>
      </c>
      <c r="C17" s="19"/>
    </row>
    <row r="18" spans="1:3" ht="15.75">
      <c r="A18" s="24">
        <v>2341</v>
      </c>
      <c r="B18" s="20" t="s">
        <v>23</v>
      </c>
      <c r="C18" s="19">
        <v>4.68</v>
      </c>
    </row>
    <row r="19" spans="1:3" ht="15.75">
      <c r="A19" s="17">
        <v>2279</v>
      </c>
      <c r="B19" s="20" t="s">
        <v>18</v>
      </c>
      <c r="C19" s="19">
        <v>1</v>
      </c>
    </row>
    <row r="20" spans="1:3" ht="15.75">
      <c r="A20" s="16"/>
      <c r="B20" s="21" t="s">
        <v>63</v>
      </c>
      <c r="C20" s="22">
        <f>SUM(C15:C19)</f>
        <v>19.78</v>
      </c>
    </row>
    <row r="21" spans="1:3" ht="15.75">
      <c r="A21" s="23"/>
      <c r="B21" s="18" t="s">
        <v>57</v>
      </c>
      <c r="C21" s="19"/>
    </row>
    <row r="22" spans="1:3" ht="15.75">
      <c r="A22" s="17">
        <v>1100</v>
      </c>
      <c r="B22" s="18" t="s">
        <v>55</v>
      </c>
      <c r="C22" s="19">
        <v>4.78</v>
      </c>
    </row>
    <row r="23" spans="1:3" ht="15.75" customHeight="1">
      <c r="A23" s="17">
        <v>1200</v>
      </c>
      <c r="B23" s="20" t="s">
        <v>56</v>
      </c>
      <c r="C23" s="19">
        <v>1.15</v>
      </c>
    </row>
    <row r="24" spans="1:3" ht="15.75">
      <c r="A24" s="24">
        <v>2210</v>
      </c>
      <c r="B24" s="20" t="s">
        <v>38</v>
      </c>
      <c r="C24" s="19">
        <v>0.11</v>
      </c>
    </row>
    <row r="25" spans="1:3" ht="15.75">
      <c r="A25" s="17">
        <v>2222</v>
      </c>
      <c r="B25" s="20" t="s">
        <v>39</v>
      </c>
      <c r="C25" s="19">
        <v>0.58</v>
      </c>
    </row>
    <row r="26" spans="1:3" ht="15.75">
      <c r="A26" s="17">
        <v>2223</v>
      </c>
      <c r="B26" s="20" t="s">
        <v>40</v>
      </c>
      <c r="C26" s="19">
        <v>1.08</v>
      </c>
    </row>
    <row r="27" spans="1:3" ht="15.75" hidden="1">
      <c r="A27" s="17">
        <v>2230</v>
      </c>
      <c r="B27" s="20" t="s">
        <v>41</v>
      </c>
      <c r="C27" s="19"/>
    </row>
    <row r="28" spans="1:3" ht="15.75" hidden="1">
      <c r="A28" s="17">
        <v>2241</v>
      </c>
      <c r="B28" s="20" t="s">
        <v>9</v>
      </c>
      <c r="C28" s="19"/>
    </row>
    <row r="29" spans="1:3" ht="15.75">
      <c r="A29" s="17">
        <v>2242</v>
      </c>
      <c r="B29" s="20" t="s">
        <v>10</v>
      </c>
      <c r="C29" s="19">
        <v>0.05</v>
      </c>
    </row>
    <row r="30" spans="1:3" ht="15.75">
      <c r="A30" s="17">
        <v>2243</v>
      </c>
      <c r="B30" s="20" t="s">
        <v>11</v>
      </c>
      <c r="C30" s="19">
        <v>0.21</v>
      </c>
    </row>
    <row r="31" spans="1:3" ht="15.75">
      <c r="A31" s="16">
        <v>2244</v>
      </c>
      <c r="B31" s="20" t="s">
        <v>12</v>
      </c>
      <c r="C31" s="19">
        <v>0.74</v>
      </c>
    </row>
    <row r="32" spans="1:3" ht="15.75">
      <c r="A32" s="16">
        <v>2247</v>
      </c>
      <c r="B32" s="15" t="s">
        <v>58</v>
      </c>
      <c r="C32" s="19">
        <v>0.03</v>
      </c>
    </row>
    <row r="33" spans="1:3" ht="15.75">
      <c r="A33" s="16">
        <v>2249</v>
      </c>
      <c r="B33" s="20" t="s">
        <v>13</v>
      </c>
      <c r="C33" s="19">
        <v>0.08</v>
      </c>
    </row>
    <row r="34" spans="1:3" ht="15.75">
      <c r="A34" s="16">
        <v>2251</v>
      </c>
      <c r="B34" s="20" t="s">
        <v>59</v>
      </c>
      <c r="C34" s="19">
        <v>0.24</v>
      </c>
    </row>
    <row r="35" spans="1:3" ht="15.75" hidden="1">
      <c r="A35" s="16">
        <v>2252</v>
      </c>
      <c r="B35" s="20" t="s">
        <v>7</v>
      </c>
      <c r="C35" s="19"/>
    </row>
    <row r="36" spans="1:3" ht="15.75" hidden="1">
      <c r="A36" s="16">
        <v>2259</v>
      </c>
      <c r="B36" s="20" t="s">
        <v>8</v>
      </c>
      <c r="C36" s="19"/>
    </row>
    <row r="37" spans="1:3" ht="15.75">
      <c r="A37" s="16">
        <v>2261</v>
      </c>
      <c r="B37" s="20" t="s">
        <v>14</v>
      </c>
      <c r="C37" s="19">
        <v>0.05</v>
      </c>
    </row>
    <row r="38" spans="1:3" ht="15.75">
      <c r="A38" s="16">
        <v>2262</v>
      </c>
      <c r="B38" s="20" t="s">
        <v>15</v>
      </c>
      <c r="C38" s="19">
        <v>0.19</v>
      </c>
    </row>
    <row r="39" spans="1:3" ht="15.75">
      <c r="A39" s="16">
        <v>2263</v>
      </c>
      <c r="B39" s="20" t="s">
        <v>16</v>
      </c>
      <c r="C39" s="19">
        <v>0.71</v>
      </c>
    </row>
    <row r="40" spans="1:3" ht="15.75" hidden="1">
      <c r="A40" s="17">
        <v>2264</v>
      </c>
      <c r="B40" s="20" t="s">
        <v>17</v>
      </c>
      <c r="C40" s="19"/>
    </row>
    <row r="41" spans="1:3" ht="15.75">
      <c r="A41" s="17">
        <v>2279</v>
      </c>
      <c r="B41" s="20" t="s">
        <v>18</v>
      </c>
      <c r="C41" s="19">
        <v>0.79</v>
      </c>
    </row>
    <row r="42" spans="1:3" ht="15.75">
      <c r="A42" s="17">
        <v>2311</v>
      </c>
      <c r="B42" s="20" t="s">
        <v>19</v>
      </c>
      <c r="C42" s="19">
        <v>0.09</v>
      </c>
    </row>
    <row r="43" spans="1:3" ht="15.75">
      <c r="A43" s="17">
        <v>2312</v>
      </c>
      <c r="B43" s="20" t="s">
        <v>20</v>
      </c>
      <c r="C43" s="19">
        <v>0.13</v>
      </c>
    </row>
    <row r="44" spans="1:3" ht="15.75">
      <c r="A44" s="17">
        <v>2321</v>
      </c>
      <c r="B44" s="20" t="s">
        <v>21</v>
      </c>
      <c r="C44" s="19">
        <v>1.26</v>
      </c>
    </row>
    <row r="45" spans="1:3" ht="15.75">
      <c r="A45" s="17">
        <v>2322</v>
      </c>
      <c r="B45" s="20" t="s">
        <v>22</v>
      </c>
      <c r="C45" s="19">
        <v>0.26</v>
      </c>
    </row>
    <row r="46" spans="1:3" ht="15.75">
      <c r="A46" s="17">
        <v>2341</v>
      </c>
      <c r="B46" s="20" t="s">
        <v>23</v>
      </c>
      <c r="C46" s="19">
        <v>0.32</v>
      </c>
    </row>
    <row r="47" spans="1:3" ht="15.75">
      <c r="A47" s="17">
        <v>2344</v>
      </c>
      <c r="B47" s="20" t="s">
        <v>24</v>
      </c>
      <c r="C47" s="19">
        <v>0</v>
      </c>
    </row>
    <row r="48" spans="1:3" ht="15.75">
      <c r="A48" s="17">
        <v>2350</v>
      </c>
      <c r="B48" s="20" t="s">
        <v>25</v>
      </c>
      <c r="C48" s="19">
        <v>0.63</v>
      </c>
    </row>
    <row r="49" spans="1:3" ht="15.75">
      <c r="A49" s="17">
        <v>2361</v>
      </c>
      <c r="B49" s="20" t="s">
        <v>26</v>
      </c>
      <c r="C49" s="19">
        <v>0.42</v>
      </c>
    </row>
    <row r="50" spans="1:3" ht="15.75" hidden="1">
      <c r="A50" s="17">
        <v>2362</v>
      </c>
      <c r="B50" s="20" t="s">
        <v>27</v>
      </c>
      <c r="C50" s="19"/>
    </row>
    <row r="51" spans="1:3" ht="15.75" hidden="1">
      <c r="A51" s="17">
        <v>2363</v>
      </c>
      <c r="B51" s="20" t="s">
        <v>28</v>
      </c>
      <c r="C51" s="19"/>
    </row>
    <row r="52" spans="1:3" ht="15.75" hidden="1">
      <c r="A52" s="17">
        <v>2370</v>
      </c>
      <c r="B52" s="20" t="s">
        <v>29</v>
      </c>
      <c r="C52" s="19"/>
    </row>
    <row r="53" spans="1:3" ht="15.75">
      <c r="A53" s="17">
        <v>2400</v>
      </c>
      <c r="B53" s="20" t="s">
        <v>42</v>
      </c>
      <c r="C53" s="19">
        <v>0.03</v>
      </c>
    </row>
    <row r="54" spans="1:3" ht="15.75" hidden="1">
      <c r="A54" s="17">
        <v>2512</v>
      </c>
      <c r="B54" s="20" t="s">
        <v>30</v>
      </c>
      <c r="C54" s="19"/>
    </row>
    <row r="55" spans="1:3" ht="15.75">
      <c r="A55" s="17">
        <v>2513</v>
      </c>
      <c r="B55" s="20" t="s">
        <v>31</v>
      </c>
      <c r="C55" s="19">
        <v>0.5</v>
      </c>
    </row>
    <row r="56" spans="1:3" ht="15.75">
      <c r="A56" s="17">
        <v>2515</v>
      </c>
      <c r="B56" s="20" t="s">
        <v>60</v>
      </c>
      <c r="C56" s="19">
        <v>0.03</v>
      </c>
    </row>
    <row r="57" spans="1:3" ht="15.75">
      <c r="A57" s="17">
        <v>2519</v>
      </c>
      <c r="B57" s="20" t="s">
        <v>34</v>
      </c>
      <c r="C57" s="19">
        <v>0.09</v>
      </c>
    </row>
    <row r="58" spans="1:3" ht="15.75" hidden="1">
      <c r="A58" s="17">
        <v>6240</v>
      </c>
      <c r="B58" s="20"/>
      <c r="C58" s="19"/>
    </row>
    <row r="59" spans="1:3" ht="15.75" hidden="1">
      <c r="A59" s="17">
        <v>6290</v>
      </c>
      <c r="B59" s="20"/>
      <c r="C59" s="19"/>
    </row>
    <row r="60" spans="1:3" ht="15.75">
      <c r="A60" s="17">
        <v>5121</v>
      </c>
      <c r="B60" s="20" t="s">
        <v>32</v>
      </c>
      <c r="C60" s="19">
        <v>0.03</v>
      </c>
    </row>
    <row r="61" spans="1:3" ht="15.75">
      <c r="A61" s="17">
        <v>5232</v>
      </c>
      <c r="B61" s="20" t="s">
        <v>33</v>
      </c>
      <c r="C61" s="19">
        <v>0.01</v>
      </c>
    </row>
    <row r="62" spans="1:3" ht="15.75" hidden="1">
      <c r="A62" s="17">
        <v>5238</v>
      </c>
      <c r="B62" s="20" t="s">
        <v>35</v>
      </c>
      <c r="C62" s="19"/>
    </row>
    <row r="63" spans="1:3" ht="15.75">
      <c r="A63" s="17">
        <v>5240</v>
      </c>
      <c r="B63" s="20" t="s">
        <v>36</v>
      </c>
      <c r="C63" s="19">
        <v>0.03</v>
      </c>
    </row>
    <row r="64" spans="1:3" ht="15.75" hidden="1">
      <c r="A64" s="16">
        <v>5250</v>
      </c>
      <c r="B64" s="20" t="s">
        <v>37</v>
      </c>
      <c r="C64" s="19"/>
    </row>
    <row r="65" spans="1:3" ht="15.75">
      <c r="A65" s="25"/>
      <c r="B65" s="26" t="s">
        <v>61</v>
      </c>
      <c r="C65" s="22">
        <f>SUM(C22:C64)</f>
        <v>14.619999999999997</v>
      </c>
    </row>
    <row r="66" spans="1:3" ht="15.75">
      <c r="A66" s="25"/>
      <c r="B66" s="26" t="s">
        <v>62</v>
      </c>
      <c r="C66" s="22">
        <f>C65+C20</f>
        <v>34.4</v>
      </c>
    </row>
    <row r="67" spans="1:3" ht="15.75">
      <c r="A67" s="7"/>
      <c r="B67" s="9"/>
      <c r="C67" s="91"/>
    </row>
    <row r="68" spans="1:3" ht="15.75">
      <c r="A68" s="102" t="s">
        <v>44</v>
      </c>
      <c r="B68" s="103"/>
      <c r="C68" s="12">
        <v>10</v>
      </c>
    </row>
    <row r="69" spans="1:3" ht="15.75">
      <c r="A69" s="102" t="s">
        <v>51</v>
      </c>
      <c r="B69" s="103"/>
      <c r="C69" s="22">
        <f>ROUND(C66/C68,2)</f>
        <v>3.44</v>
      </c>
    </row>
    <row r="70" spans="1:3" ht="15.75">
      <c r="A70" s="9"/>
      <c r="B70" s="83"/>
      <c r="C70" s="92"/>
    </row>
    <row r="71" spans="1:3" ht="15.75">
      <c r="A71" s="102" t="s">
        <v>45</v>
      </c>
      <c r="B71" s="103"/>
      <c r="C71" s="86"/>
    </row>
    <row r="72" spans="1:3" ht="15.75">
      <c r="A72" s="102" t="s">
        <v>52</v>
      </c>
      <c r="B72" s="103"/>
      <c r="C72" s="86"/>
    </row>
    <row r="73" spans="1:3" ht="15.75">
      <c r="A73" s="27"/>
      <c r="B73" s="27"/>
      <c r="C73" s="27"/>
    </row>
    <row r="74" spans="1:3" ht="15.75">
      <c r="A74" s="27" t="s">
        <v>46</v>
      </c>
      <c r="B74" s="27"/>
      <c r="C74" s="27"/>
    </row>
    <row r="76" spans="1:3" ht="15.75">
      <c r="A76" s="27"/>
      <c r="B76" s="28"/>
      <c r="C76" s="27"/>
    </row>
    <row r="77" spans="1:3" ht="15.75">
      <c r="A77" s="27"/>
      <c r="B77" s="29"/>
      <c r="C77" s="27"/>
    </row>
  </sheetData>
  <sheetProtection/>
  <mergeCells count="7">
    <mergeCell ref="A72:B72"/>
    <mergeCell ref="A3:C3"/>
    <mergeCell ref="A5:B5"/>
    <mergeCell ref="A6:B6"/>
    <mergeCell ref="A68:B68"/>
    <mergeCell ref="A69:B69"/>
    <mergeCell ref="A71:B71"/>
  </mergeCells>
  <printOptions/>
  <pageMargins left="0.7" right="0.7" top="0.75" bottom="0.75" header="0.3" footer="0.3"/>
  <pageSetup fitToHeight="1" fitToWidth="1" horizontalDpi="600" verticalDpi="600" orientation="portrait" paperSize="9" scale="67" r:id="rId1"/>
  <headerFooter>
    <oddFooter>&amp;CLManotp4_100519_1002maksas;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view="pageLayout" zoomScaleNormal="90" workbookViewId="0" topLeftCell="A71">
      <selection activeCell="C6" sqref="C6"/>
    </sheetView>
  </sheetViews>
  <sheetFormatPr defaultColWidth="9.140625" defaultRowHeight="12.75"/>
  <cols>
    <col min="1" max="1" width="14.7109375" style="1" customWidth="1"/>
    <col min="2" max="2" width="96.7109375" style="64" bestFit="1" customWidth="1"/>
    <col min="3" max="3" width="32.57421875" style="10" customWidth="1"/>
    <col min="4" max="16384" width="9.140625" style="1" customWidth="1"/>
  </cols>
  <sheetData>
    <row r="1" spans="2:3" s="4" customFormat="1" ht="15.75">
      <c r="B1" s="41"/>
      <c r="C1" s="7"/>
    </row>
    <row r="2" spans="1:3" ht="15.75">
      <c r="A2" s="4"/>
      <c r="B2" s="10"/>
      <c r="C2" s="9"/>
    </row>
    <row r="3" spans="1:3" ht="15.75" customHeight="1">
      <c r="A3" s="98" t="s">
        <v>6</v>
      </c>
      <c r="B3" s="98"/>
      <c r="C3" s="98"/>
    </row>
    <row r="4" spans="1:3" ht="15.75" customHeight="1">
      <c r="A4" s="4"/>
      <c r="B4" s="62"/>
      <c r="C4" s="9"/>
    </row>
    <row r="5" spans="1:3" ht="15.75">
      <c r="A5" s="95" t="s">
        <v>1</v>
      </c>
      <c r="B5" s="95"/>
      <c r="C5" s="9"/>
    </row>
    <row r="6" spans="1:3" ht="15.75">
      <c r="A6" s="95" t="s">
        <v>0</v>
      </c>
      <c r="B6" s="95"/>
      <c r="C6" s="9"/>
    </row>
    <row r="7" spans="1:3" ht="15.75">
      <c r="A7" s="6"/>
      <c r="B7" s="6" t="s">
        <v>43</v>
      </c>
      <c r="C7" s="9"/>
    </row>
    <row r="8" spans="1:3" ht="15.75">
      <c r="A8" s="6"/>
      <c r="B8" s="6" t="s">
        <v>53</v>
      </c>
      <c r="C8" s="9"/>
    </row>
    <row r="9" spans="1:3" ht="15.75">
      <c r="A9" s="6"/>
      <c r="B9" s="6" t="s">
        <v>159</v>
      </c>
      <c r="C9" s="9"/>
    </row>
    <row r="10" spans="1:3" ht="15.75">
      <c r="A10" s="6" t="s">
        <v>2</v>
      </c>
      <c r="B10" s="6" t="s">
        <v>125</v>
      </c>
      <c r="C10" s="9"/>
    </row>
    <row r="11" spans="1:3" ht="15.75" hidden="1">
      <c r="A11" s="10"/>
      <c r="B11" s="11"/>
      <c r="C11" s="9"/>
    </row>
    <row r="12" spans="1:3" ht="47.25">
      <c r="A12" s="37" t="s">
        <v>3</v>
      </c>
      <c r="B12" s="37" t="s">
        <v>4</v>
      </c>
      <c r="C12" s="37" t="s">
        <v>5</v>
      </c>
    </row>
    <row r="13" spans="1:3" ht="15.75">
      <c r="A13" s="13">
        <v>1</v>
      </c>
      <c r="B13" s="14">
        <v>2</v>
      </c>
      <c r="C13" s="14">
        <v>3</v>
      </c>
    </row>
    <row r="14" spans="1:3" ht="15.75">
      <c r="A14" s="13"/>
      <c r="B14" s="15" t="s">
        <v>64</v>
      </c>
      <c r="C14" s="17"/>
    </row>
    <row r="15" spans="1:6" ht="15.75">
      <c r="A15" s="17">
        <v>1100</v>
      </c>
      <c r="B15" s="18" t="s">
        <v>55</v>
      </c>
      <c r="C15" s="19">
        <f>76.83+20*1.17</f>
        <v>100.22999999999999</v>
      </c>
      <c r="D15"/>
      <c r="E15"/>
      <c r="F15"/>
    </row>
    <row r="16" spans="1:6" ht="15.75">
      <c r="A16" s="17">
        <v>1200</v>
      </c>
      <c r="B16" s="20" t="s">
        <v>56</v>
      </c>
      <c r="C16" s="19">
        <f>18.51+20*0.28</f>
        <v>24.110000000000003</v>
      </c>
      <c r="D16"/>
      <c r="E16"/>
      <c r="F16"/>
    </row>
    <row r="17" spans="1:6" ht="15.75">
      <c r="A17" s="24">
        <v>2341</v>
      </c>
      <c r="B17" s="20" t="s">
        <v>23</v>
      </c>
      <c r="C17" s="19">
        <v>55.64</v>
      </c>
      <c r="F17"/>
    </row>
    <row r="18" spans="1:6" ht="15.75">
      <c r="A18" s="17">
        <v>2222</v>
      </c>
      <c r="B18" s="20" t="s">
        <v>39</v>
      </c>
      <c r="C18" s="19">
        <v>0.28</v>
      </c>
      <c r="F18"/>
    </row>
    <row r="19" spans="1:6" ht="15.75">
      <c r="A19" s="17">
        <v>2223</v>
      </c>
      <c r="B19" s="20" t="s">
        <v>40</v>
      </c>
      <c r="C19" s="19">
        <v>1.2</v>
      </c>
      <c r="F19"/>
    </row>
    <row r="20" spans="1:6" ht="15.75">
      <c r="A20" s="17">
        <v>2321</v>
      </c>
      <c r="B20" s="20" t="s">
        <v>21</v>
      </c>
      <c r="C20" s="19">
        <v>1.52</v>
      </c>
      <c r="F20"/>
    </row>
    <row r="21" spans="1:6" ht="15.75">
      <c r="A21" s="17">
        <v>2243</v>
      </c>
      <c r="B21" s="20" t="s">
        <v>11</v>
      </c>
      <c r="C21" s="19">
        <v>0.6</v>
      </c>
      <c r="F21"/>
    </row>
    <row r="22" spans="1:6" ht="15.75">
      <c r="A22" s="17">
        <v>5232</v>
      </c>
      <c r="B22" s="20" t="s">
        <v>33</v>
      </c>
      <c r="C22" s="19">
        <v>0.59</v>
      </c>
      <c r="F22"/>
    </row>
    <row r="23" spans="1:6" ht="15.75">
      <c r="A23" s="17">
        <v>2312</v>
      </c>
      <c r="B23" s="20" t="s">
        <v>20</v>
      </c>
      <c r="C23" s="19">
        <v>0.43</v>
      </c>
      <c r="F23"/>
    </row>
    <row r="24" spans="1:6" ht="15.75">
      <c r="A24" s="17">
        <v>2311</v>
      </c>
      <c r="B24" s="20" t="s">
        <v>19</v>
      </c>
      <c r="C24" s="19">
        <v>0.3</v>
      </c>
      <c r="F24"/>
    </row>
    <row r="25" spans="1:6" ht="15.75">
      <c r="A25" s="17">
        <v>2361</v>
      </c>
      <c r="B25" s="20" t="s">
        <v>87</v>
      </c>
      <c r="C25" s="19">
        <v>0.5</v>
      </c>
      <c r="F25"/>
    </row>
    <row r="26" spans="1:6" ht="15.75" customHeight="1">
      <c r="A26" s="16"/>
      <c r="B26" s="21" t="s">
        <v>63</v>
      </c>
      <c r="C26" s="22">
        <f>SUM(C15:C25)</f>
        <v>185.4</v>
      </c>
      <c r="F26"/>
    </row>
    <row r="27" spans="1:6" ht="15.75" customHeight="1">
      <c r="A27" s="23"/>
      <c r="B27" s="18" t="s">
        <v>57</v>
      </c>
      <c r="C27" s="22"/>
      <c r="F27"/>
    </row>
    <row r="28" spans="1:6" ht="15.75">
      <c r="A28" s="17">
        <v>1100</v>
      </c>
      <c r="B28" s="18" t="s">
        <v>55</v>
      </c>
      <c r="C28" s="19">
        <v>41.35</v>
      </c>
      <c r="F28"/>
    </row>
    <row r="29" spans="1:6" ht="15.75">
      <c r="A29" s="17">
        <v>1200</v>
      </c>
      <c r="B29" s="20" t="s">
        <v>56</v>
      </c>
      <c r="C29" s="19">
        <v>9.96</v>
      </c>
      <c r="F29"/>
    </row>
    <row r="30" spans="1:6" ht="15.75">
      <c r="A30" s="24">
        <v>2210</v>
      </c>
      <c r="B30" s="20" t="s">
        <v>38</v>
      </c>
      <c r="C30" s="19">
        <v>0.37</v>
      </c>
      <c r="F30"/>
    </row>
    <row r="31" spans="1:6" ht="15.75">
      <c r="A31" s="17">
        <v>2222</v>
      </c>
      <c r="B31" s="20" t="s">
        <v>39</v>
      </c>
      <c r="C31" s="19">
        <v>2.05</v>
      </c>
      <c r="F31"/>
    </row>
    <row r="32" spans="1:6" ht="15.75">
      <c r="A32" s="17">
        <v>2223</v>
      </c>
      <c r="B32" s="20" t="s">
        <v>40</v>
      </c>
      <c r="C32" s="19">
        <v>3.81</v>
      </c>
      <c r="F32"/>
    </row>
    <row r="33" spans="1:3" ht="15.75" hidden="1">
      <c r="A33" s="17">
        <v>2230</v>
      </c>
      <c r="B33" s="20" t="s">
        <v>41</v>
      </c>
      <c r="C33" s="19"/>
    </row>
    <row r="34" spans="1:3" ht="15.75" hidden="1">
      <c r="A34" s="17">
        <v>2241</v>
      </c>
      <c r="B34" s="20" t="s">
        <v>9</v>
      </c>
      <c r="C34" s="19"/>
    </row>
    <row r="35" spans="1:3" ht="15.75">
      <c r="A35" s="17">
        <v>2242</v>
      </c>
      <c r="B35" s="20" t="s">
        <v>10</v>
      </c>
      <c r="C35" s="19">
        <v>0.17</v>
      </c>
    </row>
    <row r="36" spans="1:3" ht="15.75">
      <c r="A36" s="17">
        <v>2243</v>
      </c>
      <c r="B36" s="20" t="s">
        <v>11</v>
      </c>
      <c r="C36" s="19">
        <v>0.74</v>
      </c>
    </row>
    <row r="37" spans="1:3" ht="15.75">
      <c r="A37" s="16">
        <v>2244</v>
      </c>
      <c r="B37" s="20" t="s">
        <v>12</v>
      </c>
      <c r="C37" s="19">
        <f>2.61</f>
        <v>2.61</v>
      </c>
    </row>
    <row r="38" spans="1:3" ht="15.75" hidden="1">
      <c r="A38" s="16">
        <v>2247</v>
      </c>
      <c r="B38" s="15" t="s">
        <v>58</v>
      </c>
      <c r="C38" s="19">
        <v>0</v>
      </c>
    </row>
    <row r="39" spans="1:3" ht="15.75">
      <c r="A39" s="16">
        <v>2249</v>
      </c>
      <c r="B39" s="20" t="s">
        <v>13</v>
      </c>
      <c r="C39" s="19">
        <v>0.28</v>
      </c>
    </row>
    <row r="40" spans="1:3" ht="15.75">
      <c r="A40" s="16">
        <v>2251</v>
      </c>
      <c r="B40" s="20" t="s">
        <v>59</v>
      </c>
      <c r="C40" s="19">
        <v>0.83</v>
      </c>
    </row>
    <row r="41" spans="1:3" ht="15.75" hidden="1">
      <c r="A41" s="16">
        <v>2252</v>
      </c>
      <c r="B41" s="20" t="s">
        <v>7</v>
      </c>
      <c r="C41" s="19"/>
    </row>
    <row r="42" spans="1:3" ht="15.75" hidden="1">
      <c r="A42" s="16">
        <v>2259</v>
      </c>
      <c r="B42" s="20" t="s">
        <v>8</v>
      </c>
      <c r="C42" s="19"/>
    </row>
    <row r="43" spans="1:3" ht="15.75" hidden="1">
      <c r="A43" s="16">
        <v>2261</v>
      </c>
      <c r="B43" s="20" t="s">
        <v>14</v>
      </c>
      <c r="C43" s="19">
        <v>0</v>
      </c>
    </row>
    <row r="44" spans="1:3" ht="15.75">
      <c r="A44" s="16">
        <v>2262</v>
      </c>
      <c r="B44" s="20" t="s">
        <v>15</v>
      </c>
      <c r="C44" s="19">
        <v>0.65</v>
      </c>
    </row>
    <row r="45" spans="1:3" ht="15.75">
      <c r="A45" s="16">
        <v>2263</v>
      </c>
      <c r="B45" s="20" t="s">
        <v>16</v>
      </c>
      <c r="C45" s="19">
        <v>2.51</v>
      </c>
    </row>
    <row r="46" spans="1:3" ht="15.75" hidden="1">
      <c r="A46" s="17">
        <v>2264</v>
      </c>
      <c r="B46" s="20" t="s">
        <v>17</v>
      </c>
      <c r="C46" s="44"/>
    </row>
    <row r="47" spans="1:3" ht="15.75">
      <c r="A47" s="17">
        <v>2279</v>
      </c>
      <c r="B47" s="20" t="s">
        <v>18</v>
      </c>
      <c r="C47" s="19">
        <v>2.77</v>
      </c>
    </row>
    <row r="48" spans="1:3" ht="15.75">
      <c r="A48" s="17">
        <v>2311</v>
      </c>
      <c r="B48" s="20" t="s">
        <v>19</v>
      </c>
      <c r="C48" s="19">
        <v>0.31</v>
      </c>
    </row>
    <row r="49" spans="1:3" ht="15.75">
      <c r="A49" s="17">
        <v>2312</v>
      </c>
      <c r="B49" s="20" t="s">
        <v>20</v>
      </c>
      <c r="C49" s="19">
        <v>0.45</v>
      </c>
    </row>
    <row r="50" spans="1:3" ht="15.75">
      <c r="A50" s="17">
        <v>2321</v>
      </c>
      <c r="B50" s="20" t="s">
        <v>21</v>
      </c>
      <c r="C50" s="19">
        <v>4.45</v>
      </c>
    </row>
    <row r="51" spans="1:3" ht="16.5" customHeight="1">
      <c r="A51" s="17">
        <v>2322</v>
      </c>
      <c r="B51" s="20" t="s">
        <v>22</v>
      </c>
      <c r="C51" s="19">
        <v>0.92</v>
      </c>
    </row>
    <row r="52" spans="1:3" ht="15.75">
      <c r="A52" s="17">
        <v>2341</v>
      </c>
      <c r="B52" s="20" t="s">
        <v>23</v>
      </c>
      <c r="C52" s="19">
        <v>1.11</v>
      </c>
    </row>
    <row r="53" spans="1:3" ht="15.75" hidden="1">
      <c r="A53" s="17">
        <v>2344</v>
      </c>
      <c r="B53" s="20" t="s">
        <v>24</v>
      </c>
      <c r="C53" s="19"/>
    </row>
    <row r="54" spans="1:3" ht="15.75">
      <c r="A54" s="17">
        <v>2350</v>
      </c>
      <c r="B54" s="20" t="s">
        <v>25</v>
      </c>
      <c r="C54" s="19">
        <v>2.22</v>
      </c>
    </row>
    <row r="55" spans="1:3" ht="15.75">
      <c r="A55" s="17">
        <v>2361</v>
      </c>
      <c r="B55" s="20" t="s">
        <v>26</v>
      </c>
      <c r="C55" s="19">
        <v>1.48</v>
      </c>
    </row>
    <row r="56" spans="1:3" ht="15.75" hidden="1">
      <c r="A56" s="17">
        <v>2362</v>
      </c>
      <c r="B56" s="20" t="s">
        <v>27</v>
      </c>
      <c r="C56" s="19"/>
    </row>
    <row r="57" spans="1:3" ht="15.75" hidden="1">
      <c r="A57" s="17">
        <v>2363</v>
      </c>
      <c r="B57" s="20" t="s">
        <v>28</v>
      </c>
      <c r="C57" s="19"/>
    </row>
    <row r="58" spans="1:5" ht="15.75" hidden="1">
      <c r="A58" s="17">
        <v>2370</v>
      </c>
      <c r="B58" s="20" t="s">
        <v>29</v>
      </c>
      <c r="C58" s="19"/>
      <c r="E58" s="1">
        <v>11.9</v>
      </c>
    </row>
    <row r="59" spans="1:3" ht="15.75" hidden="1">
      <c r="A59" s="17">
        <v>2400</v>
      </c>
      <c r="B59" s="20" t="s">
        <v>42</v>
      </c>
      <c r="C59" s="19">
        <v>0</v>
      </c>
    </row>
    <row r="60" spans="1:3" ht="15.75" hidden="1">
      <c r="A60" s="17">
        <v>2512</v>
      </c>
      <c r="B60" s="20" t="s">
        <v>30</v>
      </c>
      <c r="C60" s="19"/>
    </row>
    <row r="61" spans="1:5" ht="15.75">
      <c r="A61" s="17">
        <v>2513</v>
      </c>
      <c r="B61" s="20" t="s">
        <v>31</v>
      </c>
      <c r="C61" s="19">
        <v>1.76</v>
      </c>
      <c r="D61" s="3"/>
      <c r="E61" s="3"/>
    </row>
    <row r="62" spans="1:5" ht="15.75" customHeight="1" hidden="1">
      <c r="A62" s="17">
        <v>2515</v>
      </c>
      <c r="B62" s="20" t="s">
        <v>60</v>
      </c>
      <c r="C62" s="19">
        <v>0</v>
      </c>
      <c r="D62" s="3"/>
      <c r="E62" s="3"/>
    </row>
    <row r="63" spans="1:5" ht="15.75">
      <c r="A63" s="17">
        <v>2519</v>
      </c>
      <c r="B63" s="20" t="s">
        <v>34</v>
      </c>
      <c r="C63" s="19">
        <v>0.44</v>
      </c>
      <c r="D63" s="3"/>
      <c r="E63" s="3"/>
    </row>
    <row r="64" spans="1:5" ht="15.75" hidden="1">
      <c r="A64" s="17">
        <v>6240</v>
      </c>
      <c r="B64" s="20"/>
      <c r="C64" s="19"/>
      <c r="D64" s="3"/>
      <c r="E64" s="3"/>
    </row>
    <row r="65" spans="1:5" ht="14.25" customHeight="1" hidden="1">
      <c r="A65" s="17">
        <v>6290</v>
      </c>
      <c r="B65" s="20"/>
      <c r="C65" s="19"/>
      <c r="D65" s="3"/>
      <c r="E65" s="3"/>
    </row>
    <row r="66" spans="1:5" ht="20.25" customHeight="1" hidden="1">
      <c r="A66" s="17">
        <v>5121</v>
      </c>
      <c r="B66" s="20" t="s">
        <v>32</v>
      </c>
      <c r="C66" s="19">
        <v>0</v>
      </c>
      <c r="D66" s="3"/>
      <c r="E66" s="3"/>
    </row>
    <row r="67" spans="1:5" ht="15.75">
      <c r="A67" s="17">
        <v>5232</v>
      </c>
      <c r="B67" s="20" t="s">
        <v>33</v>
      </c>
      <c r="C67" s="19">
        <v>0.18</v>
      </c>
      <c r="D67" s="3"/>
      <c r="E67" s="3"/>
    </row>
    <row r="68" spans="1:3" ht="15.75">
      <c r="A68" s="17">
        <v>5238</v>
      </c>
      <c r="B68" s="20" t="s">
        <v>35</v>
      </c>
      <c r="C68" s="19">
        <v>0.18</v>
      </c>
    </row>
    <row r="69" spans="1:3" ht="15.75" hidden="1">
      <c r="A69" s="17">
        <v>5240</v>
      </c>
      <c r="B69" s="20" t="s">
        <v>36</v>
      </c>
      <c r="C69" s="19">
        <v>0</v>
      </c>
    </row>
    <row r="70" spans="1:3" ht="15.75" hidden="1">
      <c r="A70" s="16">
        <v>5250</v>
      </c>
      <c r="B70" s="20" t="s">
        <v>37</v>
      </c>
      <c r="C70" s="19">
        <v>0</v>
      </c>
    </row>
    <row r="71" spans="1:3" ht="15.75">
      <c r="A71" s="25"/>
      <c r="B71" s="26" t="s">
        <v>61</v>
      </c>
      <c r="C71" s="22">
        <f>SUM(C28:C70)</f>
        <v>81.60000000000002</v>
      </c>
    </row>
    <row r="72" spans="1:3" ht="15.75">
      <c r="A72" s="25"/>
      <c r="B72" s="26" t="s">
        <v>62</v>
      </c>
      <c r="C72" s="22">
        <f>C71+C26</f>
        <v>267</v>
      </c>
    </row>
    <row r="73" spans="1:3" ht="15.75">
      <c r="A73" s="7"/>
      <c r="B73" s="9"/>
      <c r="C73" s="40"/>
    </row>
    <row r="74" spans="1:3" ht="15.75">
      <c r="A74" s="102" t="s">
        <v>44</v>
      </c>
      <c r="B74" s="103"/>
      <c r="C74" s="12">
        <v>20</v>
      </c>
    </row>
    <row r="75" spans="1:3" ht="15.75">
      <c r="A75" s="102" t="s">
        <v>51</v>
      </c>
      <c r="B75" s="103"/>
      <c r="C75" s="65">
        <f>ROUND(C72/C74,2)</f>
        <v>13.35</v>
      </c>
    </row>
    <row r="76" spans="1:3" ht="18" customHeight="1">
      <c r="A76" s="32"/>
      <c r="B76" s="30"/>
      <c r="C76" s="33"/>
    </row>
    <row r="77" spans="1:5" s="3" customFormat="1" ht="15" customHeight="1">
      <c r="A77" s="99" t="s">
        <v>45</v>
      </c>
      <c r="B77" s="100"/>
      <c r="C77" s="31"/>
      <c r="D77" s="1"/>
      <c r="E77" s="1"/>
    </row>
    <row r="78" spans="1:5" s="3" customFormat="1" ht="27.75" customHeight="1">
      <c r="A78" s="99" t="s">
        <v>52</v>
      </c>
      <c r="B78" s="100"/>
      <c r="C78" s="31"/>
      <c r="D78" s="1"/>
      <c r="E78" s="1"/>
    </row>
    <row r="79" spans="1:5" s="3" customFormat="1" ht="15.75">
      <c r="A79" s="27"/>
      <c r="B79" s="27"/>
      <c r="C79" s="27"/>
      <c r="D79" s="1"/>
      <c r="E79" s="1"/>
    </row>
    <row r="80" spans="1:5" s="3" customFormat="1" ht="15.75">
      <c r="A80" s="27" t="s">
        <v>46</v>
      </c>
      <c r="B80" s="27"/>
      <c r="C80" s="27"/>
      <c r="D80" s="1"/>
      <c r="E80" s="1"/>
    </row>
    <row r="81" spans="1:5" s="3" customFormat="1" ht="15.75">
      <c r="A81" s="27"/>
      <c r="B81" s="27"/>
      <c r="C81" s="27"/>
      <c r="D81" s="1"/>
      <c r="E81" s="1"/>
    </row>
    <row r="82" spans="1:5" s="3" customFormat="1" ht="15.75">
      <c r="A82" s="27"/>
      <c r="B82" s="28"/>
      <c r="C82" s="27"/>
      <c r="D82" s="1"/>
      <c r="E82" s="1"/>
    </row>
    <row r="83" spans="1:5" s="3" customFormat="1" ht="13.5" customHeight="1">
      <c r="A83" s="27"/>
      <c r="B83" s="29"/>
      <c r="C83" s="27"/>
      <c r="D83" s="1"/>
      <c r="E83" s="1"/>
    </row>
    <row r="84" spans="1:3" ht="15.75">
      <c r="A84" s="4"/>
      <c r="B84" s="8"/>
      <c r="C84" s="63"/>
    </row>
  </sheetData>
  <sheetProtection/>
  <mergeCells count="7">
    <mergeCell ref="A78:B78"/>
    <mergeCell ref="A5:B5"/>
    <mergeCell ref="A6:B6"/>
    <mergeCell ref="A3:C3"/>
    <mergeCell ref="A77:B77"/>
    <mergeCell ref="A74:B74"/>
    <mergeCell ref="A75:B75"/>
  </mergeCells>
  <printOptions/>
  <pageMargins left="0.9448818897637796" right="0.5511811023622047" top="0.6692913385826772" bottom="0.984251968503937" header="0.5118110236220472" footer="0.5118110236220472"/>
  <pageSetup firstPageNumber="4" useFirstPageNumber="1" fitToHeight="1" fitToWidth="1" horizontalDpi="600" verticalDpi="600" orientation="portrait" paperSize="9" scale="61" r:id="rId1"/>
  <headerFooter alignWithMargins="0">
    <oddFooter>&amp;C&amp;"Times New Roman,Regular"LManotp4_100519_1002maksas;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view="pageLayout" workbookViewId="0" topLeftCell="A1">
      <selection activeCell="A82" sqref="A82"/>
    </sheetView>
  </sheetViews>
  <sheetFormatPr defaultColWidth="9.140625" defaultRowHeight="12.75"/>
  <cols>
    <col min="1" max="1" width="11.57421875" style="64" customWidth="1"/>
    <col min="2" max="2" width="94.7109375" style="64" customWidth="1"/>
    <col min="3" max="3" width="31.421875" style="10" customWidth="1"/>
  </cols>
  <sheetData>
    <row r="1" spans="1:3" ht="15.75">
      <c r="A1" s="10"/>
      <c r="B1" s="41"/>
      <c r="C1" s="7"/>
    </row>
    <row r="2" spans="1:3" ht="15.75">
      <c r="A2" s="10"/>
      <c r="B2" s="10"/>
      <c r="C2" s="9"/>
    </row>
    <row r="3" spans="1:3" ht="15.75">
      <c r="A3" s="101" t="s">
        <v>6</v>
      </c>
      <c r="B3" s="101"/>
      <c r="C3" s="101"/>
    </row>
    <row r="4" spans="1:3" ht="15.75">
      <c r="A4" s="10"/>
      <c r="B4" s="62"/>
      <c r="C4" s="9"/>
    </row>
    <row r="5" spans="1:3" ht="15.75">
      <c r="A5" s="95" t="s">
        <v>1</v>
      </c>
      <c r="B5" s="95"/>
      <c r="C5" s="9"/>
    </row>
    <row r="6" spans="1:3" ht="15.75">
      <c r="A6" s="95" t="s">
        <v>0</v>
      </c>
      <c r="B6" s="95"/>
      <c r="C6" s="9"/>
    </row>
    <row r="7" spans="1:3" ht="15.75">
      <c r="A7" s="6"/>
      <c r="B7" s="6" t="s">
        <v>43</v>
      </c>
      <c r="C7" s="9"/>
    </row>
    <row r="8" spans="1:3" ht="15.75">
      <c r="A8" s="6"/>
      <c r="B8" s="6" t="s">
        <v>53</v>
      </c>
      <c r="C8" s="9"/>
    </row>
    <row r="9" spans="1:3" ht="15.75">
      <c r="A9" s="6"/>
      <c r="B9" s="6" t="s">
        <v>158</v>
      </c>
      <c r="C9" s="9"/>
    </row>
    <row r="10" spans="1:3" ht="15.75">
      <c r="A10" s="6" t="s">
        <v>2</v>
      </c>
      <c r="B10" s="6" t="s">
        <v>125</v>
      </c>
      <c r="C10" s="9"/>
    </row>
    <row r="11" spans="1:3" ht="15.75" hidden="1">
      <c r="A11" s="10"/>
      <c r="B11" s="11"/>
      <c r="C11" s="9"/>
    </row>
    <row r="12" spans="1:3" ht="51" customHeight="1">
      <c r="A12" s="37" t="s">
        <v>3</v>
      </c>
      <c r="B12" s="37" t="s">
        <v>4</v>
      </c>
      <c r="C12" s="37" t="s">
        <v>5</v>
      </c>
    </row>
    <row r="13" spans="1:3" ht="15.75">
      <c r="A13" s="13">
        <v>1</v>
      </c>
      <c r="B13" s="14">
        <v>2</v>
      </c>
      <c r="C13" s="14">
        <v>3</v>
      </c>
    </row>
    <row r="14" spans="1:3" ht="15.75">
      <c r="A14" s="13"/>
      <c r="B14" s="15" t="s">
        <v>64</v>
      </c>
      <c r="C14" s="17"/>
    </row>
    <row r="15" spans="1:3" ht="15.75">
      <c r="A15" s="17">
        <v>1100</v>
      </c>
      <c r="B15" s="18" t="s">
        <v>55</v>
      </c>
      <c r="C15" s="19">
        <f>20.79+20*0.395</f>
        <v>28.689999999999998</v>
      </c>
    </row>
    <row r="16" spans="1:7" ht="15.75" customHeight="1">
      <c r="A16" s="17">
        <v>1200</v>
      </c>
      <c r="B16" s="20" t="s">
        <v>56</v>
      </c>
      <c r="C16" s="19">
        <f>5.01+20*0.095</f>
        <v>6.91</v>
      </c>
      <c r="E16" s="1"/>
      <c r="F16" s="1"/>
      <c r="G16" s="1"/>
    </row>
    <row r="17" spans="1:7" ht="15.75">
      <c r="A17" s="24">
        <v>2341</v>
      </c>
      <c r="B17" s="20" t="s">
        <v>23</v>
      </c>
      <c r="C17" s="19">
        <v>9.2</v>
      </c>
      <c r="E17" s="1"/>
      <c r="F17" s="1"/>
      <c r="G17" s="1"/>
    </row>
    <row r="18" spans="1:7" ht="15.75">
      <c r="A18" s="17">
        <v>2222</v>
      </c>
      <c r="B18" s="20" t="s">
        <v>39</v>
      </c>
      <c r="C18" s="19">
        <v>0.18</v>
      </c>
      <c r="E18" s="1"/>
      <c r="F18" s="1"/>
      <c r="G18" s="1"/>
    </row>
    <row r="19" spans="1:7" ht="15.75">
      <c r="A19" s="17">
        <v>2223</v>
      </c>
      <c r="B19" s="20" t="s">
        <v>40</v>
      </c>
      <c r="C19" s="19">
        <v>0.46</v>
      </c>
      <c r="E19" s="1"/>
      <c r="F19" s="1"/>
      <c r="G19" s="1"/>
    </row>
    <row r="20" spans="1:7" ht="15.75">
      <c r="A20" s="17">
        <v>2321</v>
      </c>
      <c r="B20" s="20" t="s">
        <v>21</v>
      </c>
      <c r="C20" s="19">
        <v>0.56</v>
      </c>
      <c r="E20" s="1"/>
      <c r="F20" s="1"/>
      <c r="G20" s="1"/>
    </row>
    <row r="21" spans="1:3" ht="15.75">
      <c r="A21" s="17">
        <v>2243</v>
      </c>
      <c r="B21" s="20" t="s">
        <v>11</v>
      </c>
      <c r="C21" s="19">
        <v>0.2</v>
      </c>
    </row>
    <row r="22" spans="1:3" ht="15.75">
      <c r="A22" s="17">
        <v>5232</v>
      </c>
      <c r="B22" s="20" t="s">
        <v>33</v>
      </c>
      <c r="C22" s="19">
        <v>0.2</v>
      </c>
    </row>
    <row r="23" spans="1:3" ht="15.75">
      <c r="A23" s="17">
        <v>2312</v>
      </c>
      <c r="B23" s="20" t="s">
        <v>20</v>
      </c>
      <c r="C23" s="19">
        <v>0.1</v>
      </c>
    </row>
    <row r="24" spans="1:3" ht="15.75">
      <c r="A24" s="17">
        <v>2311</v>
      </c>
      <c r="B24" s="20" t="s">
        <v>19</v>
      </c>
      <c r="C24" s="19">
        <v>0.1</v>
      </c>
    </row>
    <row r="25" spans="1:3" ht="15.75">
      <c r="A25" s="17">
        <v>2361</v>
      </c>
      <c r="B25" s="20" t="s">
        <v>87</v>
      </c>
      <c r="C25" s="19">
        <v>0.2</v>
      </c>
    </row>
    <row r="26" spans="1:3" ht="15.75">
      <c r="A26" s="16"/>
      <c r="B26" s="21" t="s">
        <v>63</v>
      </c>
      <c r="C26" s="22">
        <f>SUM(C15:C25)</f>
        <v>46.80000000000001</v>
      </c>
    </row>
    <row r="27" spans="1:3" ht="15.75">
      <c r="A27" s="23"/>
      <c r="B27" s="18" t="s">
        <v>57</v>
      </c>
      <c r="C27" s="22"/>
    </row>
    <row r="28" spans="1:3" ht="15.75">
      <c r="A28" s="17">
        <v>1100</v>
      </c>
      <c r="B28" s="18" t="s">
        <v>55</v>
      </c>
      <c r="C28" s="19">
        <v>6.6</v>
      </c>
    </row>
    <row r="29" spans="1:3" ht="15.75" customHeight="1">
      <c r="A29" s="17">
        <v>1200</v>
      </c>
      <c r="B29" s="20" t="s">
        <v>56</v>
      </c>
      <c r="C29" s="19">
        <v>1.59</v>
      </c>
    </row>
    <row r="30" spans="1:3" ht="15.75" hidden="1">
      <c r="A30" s="24">
        <v>2210</v>
      </c>
      <c r="B30" s="20" t="s">
        <v>38</v>
      </c>
      <c r="C30" s="19"/>
    </row>
    <row r="31" spans="1:3" ht="15.75">
      <c r="A31" s="17">
        <v>2222</v>
      </c>
      <c r="B31" s="20" t="s">
        <v>39</v>
      </c>
      <c r="C31" s="19">
        <v>0.33</v>
      </c>
    </row>
    <row r="32" spans="1:3" ht="15.75">
      <c r="A32" s="17">
        <v>2223</v>
      </c>
      <c r="B32" s="20" t="s">
        <v>40</v>
      </c>
      <c r="C32" s="19">
        <v>0.62</v>
      </c>
    </row>
    <row r="33" spans="1:3" ht="15.75" hidden="1">
      <c r="A33" s="17">
        <v>2230</v>
      </c>
      <c r="B33" s="20" t="s">
        <v>41</v>
      </c>
      <c r="C33" s="19"/>
    </row>
    <row r="34" spans="1:3" ht="15.75" hidden="1">
      <c r="A34" s="17">
        <v>2241</v>
      </c>
      <c r="B34" s="20" t="s">
        <v>9</v>
      </c>
      <c r="C34" s="19"/>
    </row>
    <row r="35" spans="1:3" ht="15.75">
      <c r="A35" s="17">
        <v>2242</v>
      </c>
      <c r="B35" s="20" t="s">
        <v>10</v>
      </c>
      <c r="C35" s="19">
        <v>0.1</v>
      </c>
    </row>
    <row r="36" spans="1:3" ht="15.75">
      <c r="A36" s="17">
        <v>2243</v>
      </c>
      <c r="B36" s="20" t="s">
        <v>11</v>
      </c>
      <c r="C36" s="19">
        <v>0.12</v>
      </c>
    </row>
    <row r="37" spans="1:3" ht="15.75">
      <c r="A37" s="16">
        <v>2244</v>
      </c>
      <c r="B37" s="20" t="s">
        <v>12</v>
      </c>
      <c r="C37" s="19">
        <f>0.42+0.03*20</f>
        <v>1.02</v>
      </c>
    </row>
    <row r="38" spans="1:3" ht="15.75" hidden="1">
      <c r="A38" s="16">
        <v>2247</v>
      </c>
      <c r="B38" s="15" t="s">
        <v>58</v>
      </c>
      <c r="C38" s="19"/>
    </row>
    <row r="39" spans="1:3" ht="15.75">
      <c r="A39" s="16">
        <v>2249</v>
      </c>
      <c r="B39" s="20" t="s">
        <v>13</v>
      </c>
      <c r="C39" s="19">
        <v>0.1</v>
      </c>
    </row>
    <row r="40" spans="1:3" ht="15.75">
      <c r="A40" s="16">
        <v>2251</v>
      </c>
      <c r="B40" s="20" t="s">
        <v>59</v>
      </c>
      <c r="C40" s="19">
        <v>0.13</v>
      </c>
    </row>
    <row r="41" spans="1:3" ht="15.75" hidden="1">
      <c r="A41" s="16">
        <v>2252</v>
      </c>
      <c r="B41" s="20" t="s">
        <v>7</v>
      </c>
      <c r="C41" s="19"/>
    </row>
    <row r="42" spans="1:3" ht="15.75" hidden="1">
      <c r="A42" s="16">
        <v>2259</v>
      </c>
      <c r="B42" s="20" t="s">
        <v>8</v>
      </c>
      <c r="C42" s="19"/>
    </row>
    <row r="43" spans="1:3" ht="15.75" hidden="1">
      <c r="A43" s="16">
        <v>2261</v>
      </c>
      <c r="B43" s="20" t="s">
        <v>14</v>
      </c>
      <c r="C43" s="19"/>
    </row>
    <row r="44" spans="1:3" ht="15.75">
      <c r="A44" s="16">
        <v>2262</v>
      </c>
      <c r="B44" s="20" t="s">
        <v>15</v>
      </c>
      <c r="C44" s="19">
        <v>0.1</v>
      </c>
    </row>
    <row r="45" spans="1:3" ht="15.75">
      <c r="A45" s="16">
        <v>2263</v>
      </c>
      <c r="B45" s="20" t="s">
        <v>16</v>
      </c>
      <c r="C45" s="19">
        <v>0.4</v>
      </c>
    </row>
    <row r="46" spans="1:3" ht="15.75" hidden="1">
      <c r="A46" s="17">
        <v>2264</v>
      </c>
      <c r="B46" s="20" t="s">
        <v>17</v>
      </c>
      <c r="C46" s="19"/>
    </row>
    <row r="47" spans="1:3" ht="15.75">
      <c r="A47" s="17">
        <v>2279</v>
      </c>
      <c r="B47" s="20" t="s">
        <v>18</v>
      </c>
      <c r="C47" s="19">
        <v>0.45</v>
      </c>
    </row>
    <row r="48" spans="1:3" ht="15.75">
      <c r="A48" s="17">
        <v>2311</v>
      </c>
      <c r="B48" s="20" t="s">
        <v>19</v>
      </c>
      <c r="C48" s="19">
        <v>0.05</v>
      </c>
    </row>
    <row r="49" spans="1:3" ht="15.75">
      <c r="A49" s="17">
        <v>2312</v>
      </c>
      <c r="B49" s="20" t="s">
        <v>20</v>
      </c>
      <c r="C49" s="19">
        <v>0.07</v>
      </c>
    </row>
    <row r="50" spans="1:3" ht="15.75">
      <c r="A50" s="17">
        <v>2321</v>
      </c>
      <c r="B50" s="20" t="s">
        <v>21</v>
      </c>
      <c r="C50" s="19">
        <v>0.72</v>
      </c>
    </row>
    <row r="51" spans="1:3" ht="15.75">
      <c r="A51" s="17">
        <v>2322</v>
      </c>
      <c r="B51" s="20" t="s">
        <v>22</v>
      </c>
      <c r="C51" s="19">
        <v>0.15</v>
      </c>
    </row>
    <row r="52" spans="1:3" ht="15.75">
      <c r="A52" s="17">
        <v>2341</v>
      </c>
      <c r="B52" s="20" t="s">
        <v>23</v>
      </c>
      <c r="C52" s="19">
        <v>0.18</v>
      </c>
    </row>
    <row r="53" spans="1:3" ht="15.75" hidden="1">
      <c r="A53" s="17">
        <v>2344</v>
      </c>
      <c r="B53" s="20" t="s">
        <v>24</v>
      </c>
      <c r="C53" s="19"/>
    </row>
    <row r="54" spans="1:3" ht="15.75">
      <c r="A54" s="17">
        <v>2350</v>
      </c>
      <c r="B54" s="20" t="s">
        <v>25</v>
      </c>
      <c r="C54" s="19">
        <v>0.16</v>
      </c>
    </row>
    <row r="55" spans="1:3" ht="15.75">
      <c r="A55" s="17">
        <v>2361</v>
      </c>
      <c r="B55" s="20" t="s">
        <v>26</v>
      </c>
      <c r="C55" s="19">
        <v>0.24</v>
      </c>
    </row>
    <row r="56" spans="1:3" ht="15.75" hidden="1">
      <c r="A56" s="17">
        <v>2362</v>
      </c>
      <c r="B56" s="20" t="s">
        <v>27</v>
      </c>
      <c r="C56" s="19"/>
    </row>
    <row r="57" spans="1:5" ht="15.75" hidden="1">
      <c r="A57" s="17">
        <v>2363</v>
      </c>
      <c r="B57" s="20" t="s">
        <v>28</v>
      </c>
      <c r="C57" s="19"/>
      <c r="E57">
        <v>2.5</v>
      </c>
    </row>
    <row r="58" spans="1:3" ht="15.75" hidden="1">
      <c r="A58" s="17">
        <v>2370</v>
      </c>
      <c r="B58" s="20" t="s">
        <v>29</v>
      </c>
      <c r="C58" s="19"/>
    </row>
    <row r="59" spans="1:3" ht="15.75" hidden="1">
      <c r="A59" s="17">
        <v>2400</v>
      </c>
      <c r="B59" s="20" t="s">
        <v>42</v>
      </c>
      <c r="C59" s="19"/>
    </row>
    <row r="60" spans="1:3" ht="15.75" hidden="1">
      <c r="A60" s="17">
        <v>2512</v>
      </c>
      <c r="B60" s="20" t="s">
        <v>30</v>
      </c>
      <c r="C60" s="19"/>
    </row>
    <row r="61" spans="1:3" ht="15.75">
      <c r="A61" s="17">
        <v>2513</v>
      </c>
      <c r="B61" s="20" t="s">
        <v>31</v>
      </c>
      <c r="C61" s="19">
        <v>0.1</v>
      </c>
    </row>
    <row r="62" spans="1:3" ht="15.75">
      <c r="A62" s="17">
        <v>2515</v>
      </c>
      <c r="B62" s="20" t="s">
        <v>60</v>
      </c>
      <c r="C62" s="19">
        <v>0.1</v>
      </c>
    </row>
    <row r="63" spans="1:3" ht="15.75">
      <c r="A63" s="17">
        <v>2519</v>
      </c>
      <c r="B63" s="20" t="s">
        <v>34</v>
      </c>
      <c r="C63" s="19">
        <v>0.07</v>
      </c>
    </row>
    <row r="64" spans="1:3" ht="15.75" hidden="1">
      <c r="A64" s="17">
        <v>6240</v>
      </c>
      <c r="B64" s="20"/>
      <c r="C64" s="19"/>
    </row>
    <row r="65" spans="1:3" ht="15.75" hidden="1">
      <c r="A65" s="17">
        <v>6290</v>
      </c>
      <c r="B65" s="20"/>
      <c r="C65" s="19"/>
    </row>
    <row r="66" spans="1:3" ht="15.75" hidden="1">
      <c r="A66" s="17">
        <v>5121</v>
      </c>
      <c r="B66" s="20" t="s">
        <v>32</v>
      </c>
      <c r="C66" s="19"/>
    </row>
    <row r="67" spans="1:3" ht="15.75">
      <c r="A67" s="17">
        <v>5232</v>
      </c>
      <c r="B67" s="20" t="s">
        <v>33</v>
      </c>
      <c r="C67" s="19">
        <v>0.1</v>
      </c>
    </row>
    <row r="68" spans="1:3" ht="15.75">
      <c r="A68" s="17">
        <v>5238</v>
      </c>
      <c r="B68" s="20" t="s">
        <v>35</v>
      </c>
      <c r="C68" s="19">
        <v>0.1</v>
      </c>
    </row>
    <row r="69" spans="1:3" ht="15.75" hidden="1">
      <c r="A69" s="17">
        <v>5240</v>
      </c>
      <c r="B69" s="20" t="s">
        <v>36</v>
      </c>
      <c r="C69" s="19"/>
    </row>
    <row r="70" spans="1:3" ht="15.75" hidden="1">
      <c r="A70" s="16">
        <v>5250</v>
      </c>
      <c r="B70" s="20" t="s">
        <v>37</v>
      </c>
      <c r="C70" s="19"/>
    </row>
    <row r="71" spans="1:3" ht="15.75">
      <c r="A71" s="25"/>
      <c r="B71" s="26" t="s">
        <v>61</v>
      </c>
      <c r="C71" s="22">
        <f>SUM(C28:C70)</f>
        <v>13.599999999999998</v>
      </c>
    </row>
    <row r="72" spans="1:3" ht="15.75">
      <c r="A72" s="25"/>
      <c r="B72" s="26" t="s">
        <v>62</v>
      </c>
      <c r="C72" s="22">
        <f>C71+C26</f>
        <v>60.400000000000006</v>
      </c>
    </row>
    <row r="73" spans="1:3" ht="15.75">
      <c r="A73" s="7"/>
      <c r="B73" s="9"/>
      <c r="C73" s="40"/>
    </row>
    <row r="74" spans="1:3" ht="15.75">
      <c r="A74" s="102" t="s">
        <v>44</v>
      </c>
      <c r="B74" s="103"/>
      <c r="C74" s="12">
        <v>20</v>
      </c>
    </row>
    <row r="75" spans="1:3" ht="15.75">
      <c r="A75" s="102" t="s">
        <v>51</v>
      </c>
      <c r="B75" s="103"/>
      <c r="C75" s="65">
        <f>ROUND(C72/C74,2)</f>
        <v>3.02</v>
      </c>
    </row>
    <row r="76" spans="1:3" ht="15.75">
      <c r="A76" s="32"/>
      <c r="B76" s="30"/>
      <c r="C76" s="33"/>
    </row>
    <row r="77" spans="1:3" ht="15.75">
      <c r="A77" s="99" t="s">
        <v>45</v>
      </c>
      <c r="B77" s="100"/>
      <c r="C77" s="31"/>
    </row>
    <row r="78" spans="1:3" ht="15.75">
      <c r="A78" s="99" t="s">
        <v>52</v>
      </c>
      <c r="B78" s="100"/>
      <c r="C78" s="31"/>
    </row>
    <row r="79" spans="1:3" ht="15.75">
      <c r="A79" s="27"/>
      <c r="B79" s="27"/>
      <c r="C79" s="27"/>
    </row>
    <row r="80" spans="1:3" ht="15.75">
      <c r="A80" s="27" t="s">
        <v>46</v>
      </c>
      <c r="B80" s="27"/>
      <c r="C80" s="27"/>
    </row>
    <row r="81" spans="1:3" ht="15.75">
      <c r="A81" s="27"/>
      <c r="B81" s="27"/>
      <c r="C81" s="27"/>
    </row>
    <row r="82" spans="1:3" ht="15.75">
      <c r="A82" s="27"/>
      <c r="B82" s="28"/>
      <c r="C82" s="27"/>
    </row>
    <row r="83" spans="1:3" ht="15.75">
      <c r="A83" s="27"/>
      <c r="B83" s="29"/>
      <c r="C83" s="27"/>
    </row>
    <row r="84" spans="1:3" ht="15.75">
      <c r="A84" s="10"/>
      <c r="B84" s="8"/>
      <c r="C84" s="63"/>
    </row>
  </sheetData>
  <sheetProtection/>
  <mergeCells count="7">
    <mergeCell ref="A78:B78"/>
    <mergeCell ref="A3:C3"/>
    <mergeCell ref="A5:B5"/>
    <mergeCell ref="A6:B6"/>
    <mergeCell ref="A74:B74"/>
    <mergeCell ref="A75:B75"/>
    <mergeCell ref="A77:B77"/>
  </mergeCells>
  <printOptions/>
  <pageMargins left="0.7" right="0.7" top="0.75" bottom="0.75" header="0.3" footer="0.3"/>
  <pageSetup fitToHeight="1" fitToWidth="1" horizontalDpi="600" verticalDpi="600" orientation="portrait" paperSize="9" scale="64" r:id="rId1"/>
  <headerFooter>
    <oddFooter>&amp;CLManotp4_100519_1002maksas;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83"/>
  <sheetViews>
    <sheetView view="pageLayout" workbookViewId="0" topLeftCell="A3">
      <selection activeCell="A1" sqref="A1:IV5"/>
    </sheetView>
  </sheetViews>
  <sheetFormatPr defaultColWidth="9.140625" defaultRowHeight="12.75"/>
  <cols>
    <col min="1" max="1" width="12.00390625" style="64" customWidth="1"/>
    <col min="2" max="2" width="95.7109375" style="64" customWidth="1"/>
    <col min="3" max="3" width="31.421875" style="10" customWidth="1"/>
  </cols>
  <sheetData>
    <row r="1" spans="1:3" ht="15.75">
      <c r="A1" s="10"/>
      <c r="B1" s="10"/>
      <c r="C1" s="9"/>
    </row>
    <row r="2" spans="1:3" ht="15.75">
      <c r="A2" s="101" t="s">
        <v>6</v>
      </c>
      <c r="B2" s="101"/>
      <c r="C2" s="101"/>
    </row>
    <row r="3" spans="1:3" ht="15.75">
      <c r="A3" s="10"/>
      <c r="B3" s="62"/>
      <c r="C3" s="9"/>
    </row>
    <row r="4" spans="1:3" ht="15.75">
      <c r="A4" s="95" t="s">
        <v>1</v>
      </c>
      <c r="B4" s="95"/>
      <c r="C4" s="9"/>
    </row>
    <row r="5" spans="1:3" ht="15.75">
      <c r="A5" s="95" t="s">
        <v>0</v>
      </c>
      <c r="B5" s="95"/>
      <c r="C5" s="9"/>
    </row>
    <row r="6" spans="1:3" ht="15.75">
      <c r="A6" s="6"/>
      <c r="B6" s="6" t="s">
        <v>43</v>
      </c>
      <c r="C6" s="9"/>
    </row>
    <row r="7" spans="1:3" ht="15.75">
      <c r="A7" s="6"/>
      <c r="B7" s="6" t="s">
        <v>53</v>
      </c>
      <c r="C7" s="9"/>
    </row>
    <row r="8" spans="1:3" ht="15.75">
      <c r="A8" s="6"/>
      <c r="B8" s="6" t="s">
        <v>163</v>
      </c>
      <c r="C8" s="9"/>
    </row>
    <row r="9" spans="1:3" ht="15.75">
      <c r="A9" s="6" t="s">
        <v>2</v>
      </c>
      <c r="B9" s="6" t="s">
        <v>125</v>
      </c>
      <c r="C9" s="9"/>
    </row>
    <row r="10" spans="1:3" ht="15.75" hidden="1">
      <c r="A10" s="10"/>
      <c r="B10" s="11"/>
      <c r="C10" s="9"/>
    </row>
    <row r="11" spans="1:3" ht="47.25">
      <c r="A11" s="37" t="s">
        <v>3</v>
      </c>
      <c r="B11" s="37" t="s">
        <v>4</v>
      </c>
      <c r="C11" s="37" t="s">
        <v>5</v>
      </c>
    </row>
    <row r="12" spans="1:3" ht="15.75">
      <c r="A12" s="13">
        <v>1</v>
      </c>
      <c r="B12" s="14">
        <v>2</v>
      </c>
      <c r="C12" s="14">
        <v>3</v>
      </c>
    </row>
    <row r="13" spans="1:3" ht="15.75">
      <c r="A13" s="13"/>
      <c r="B13" s="15" t="s">
        <v>64</v>
      </c>
      <c r="C13" s="17"/>
    </row>
    <row r="14" spans="1:7" ht="15.75">
      <c r="A14" s="17">
        <v>1100</v>
      </c>
      <c r="B14" s="18" t="s">
        <v>55</v>
      </c>
      <c r="C14" s="19">
        <f>36.04+0.68*20</f>
        <v>49.64</v>
      </c>
      <c r="E14" s="1"/>
      <c r="F14" s="1"/>
      <c r="G14" s="1"/>
    </row>
    <row r="15" spans="1:7" ht="15.75" customHeight="1">
      <c r="A15" s="17">
        <v>1200</v>
      </c>
      <c r="B15" s="20" t="s">
        <v>56</v>
      </c>
      <c r="C15" s="19">
        <f>8.68+20*0.16</f>
        <v>11.879999999999999</v>
      </c>
      <c r="E15" s="1"/>
      <c r="F15" s="1"/>
      <c r="G15" s="1"/>
    </row>
    <row r="16" spans="1:3" ht="15.75">
      <c r="A16" s="24">
        <v>2341</v>
      </c>
      <c r="B16" s="20" t="s">
        <v>23</v>
      </c>
      <c r="C16" s="19">
        <v>25.68</v>
      </c>
    </row>
    <row r="17" spans="1:3" ht="15.75">
      <c r="A17" s="17">
        <v>2222</v>
      </c>
      <c r="B17" s="20" t="s">
        <v>39</v>
      </c>
      <c r="C17" s="19">
        <v>0.22</v>
      </c>
    </row>
    <row r="18" spans="1:3" ht="15.75">
      <c r="A18" s="17">
        <v>2223</v>
      </c>
      <c r="B18" s="20" t="s">
        <v>40</v>
      </c>
      <c r="C18" s="19">
        <v>0.8</v>
      </c>
    </row>
    <row r="19" spans="1:3" ht="15.75">
      <c r="A19" s="17">
        <v>2321</v>
      </c>
      <c r="B19" s="20" t="s">
        <v>21</v>
      </c>
      <c r="C19" s="19">
        <v>0.98</v>
      </c>
    </row>
    <row r="20" spans="1:3" ht="15.75">
      <c r="A20" s="17">
        <v>2243</v>
      </c>
      <c r="B20" s="20" t="s">
        <v>11</v>
      </c>
      <c r="C20" s="19">
        <v>0.4</v>
      </c>
    </row>
    <row r="21" spans="1:3" ht="15.75">
      <c r="A21" s="17">
        <v>5232</v>
      </c>
      <c r="B21" s="20" t="s">
        <v>33</v>
      </c>
      <c r="C21" s="19">
        <v>0.3</v>
      </c>
    </row>
    <row r="22" spans="1:3" ht="15.75">
      <c r="A22" s="17">
        <v>2312</v>
      </c>
      <c r="B22" s="20" t="s">
        <v>20</v>
      </c>
      <c r="C22" s="19">
        <v>0.2</v>
      </c>
    </row>
    <row r="23" spans="1:3" ht="15.75">
      <c r="A23" s="17">
        <v>2311</v>
      </c>
      <c r="B23" s="20" t="s">
        <v>19</v>
      </c>
      <c r="C23" s="19">
        <v>0.1</v>
      </c>
    </row>
    <row r="24" spans="1:3" ht="15.75">
      <c r="A24" s="17">
        <v>2361</v>
      </c>
      <c r="B24" s="20" t="s">
        <v>87</v>
      </c>
      <c r="C24" s="19">
        <v>0.1</v>
      </c>
    </row>
    <row r="25" spans="1:3" ht="15.75">
      <c r="A25" s="16"/>
      <c r="B25" s="21" t="s">
        <v>63</v>
      </c>
      <c r="C25" s="22">
        <f>SUM(C14:C24)</f>
        <v>90.29999999999998</v>
      </c>
    </row>
    <row r="26" spans="1:3" ht="15.75">
      <c r="A26" s="23"/>
      <c r="B26" s="18" t="s">
        <v>57</v>
      </c>
      <c r="C26" s="22"/>
    </row>
    <row r="27" spans="1:3" ht="15.75">
      <c r="A27" s="17">
        <v>1100</v>
      </c>
      <c r="B27" s="18" t="s">
        <v>55</v>
      </c>
      <c r="C27" s="19">
        <v>13.42</v>
      </c>
    </row>
    <row r="28" spans="1:3" ht="15.75" customHeight="1">
      <c r="A28" s="17">
        <v>1200</v>
      </c>
      <c r="B28" s="20" t="s">
        <v>56</v>
      </c>
      <c r="C28" s="19">
        <v>3.23</v>
      </c>
    </row>
    <row r="29" spans="1:3" ht="15.75" hidden="1">
      <c r="A29" s="24">
        <v>2210</v>
      </c>
      <c r="B29" s="20" t="s">
        <v>38</v>
      </c>
      <c r="C29" s="19">
        <v>0</v>
      </c>
    </row>
    <row r="30" spans="1:3" ht="15.75">
      <c r="A30" s="17">
        <v>2222</v>
      </c>
      <c r="B30" s="20" t="s">
        <v>39</v>
      </c>
      <c r="C30" s="19">
        <v>0.66</v>
      </c>
    </row>
    <row r="31" spans="1:3" ht="15.75">
      <c r="A31" s="17">
        <v>2223</v>
      </c>
      <c r="B31" s="20" t="s">
        <v>40</v>
      </c>
      <c r="C31" s="19">
        <v>1.24</v>
      </c>
    </row>
    <row r="32" spans="1:3" ht="15.75" hidden="1">
      <c r="A32" s="17">
        <v>2230</v>
      </c>
      <c r="B32" s="20" t="s">
        <v>41</v>
      </c>
      <c r="C32" s="19"/>
    </row>
    <row r="33" spans="1:3" ht="15.75" hidden="1">
      <c r="A33" s="17">
        <v>2241</v>
      </c>
      <c r="B33" s="20" t="s">
        <v>9</v>
      </c>
      <c r="C33" s="19"/>
    </row>
    <row r="34" spans="1:3" ht="15.75">
      <c r="A34" s="17">
        <v>2242</v>
      </c>
      <c r="B34" s="20" t="s">
        <v>10</v>
      </c>
      <c r="C34" s="19">
        <v>0.1</v>
      </c>
    </row>
    <row r="35" spans="1:3" ht="15.75">
      <c r="A35" s="17">
        <v>2243</v>
      </c>
      <c r="B35" s="20" t="s">
        <v>11</v>
      </c>
      <c r="C35" s="19">
        <v>0.24</v>
      </c>
    </row>
    <row r="36" spans="1:3" ht="15.75">
      <c r="A36" s="16">
        <v>2244</v>
      </c>
      <c r="B36" s="20" t="s">
        <v>12</v>
      </c>
      <c r="C36" s="19">
        <f>0.85+0.06*20</f>
        <v>2.05</v>
      </c>
    </row>
    <row r="37" spans="1:3" ht="15.75" hidden="1">
      <c r="A37" s="16">
        <v>2247</v>
      </c>
      <c r="B37" s="15" t="s">
        <v>58</v>
      </c>
      <c r="C37" s="19">
        <v>0</v>
      </c>
    </row>
    <row r="38" spans="1:3" ht="15.75">
      <c r="A38" s="16">
        <v>2249</v>
      </c>
      <c r="B38" s="20" t="s">
        <v>13</v>
      </c>
      <c r="C38" s="19">
        <v>0.15</v>
      </c>
    </row>
    <row r="39" spans="1:3" ht="15.75">
      <c r="A39" s="16">
        <v>2251</v>
      </c>
      <c r="B39" s="20" t="s">
        <v>59</v>
      </c>
      <c r="C39" s="19">
        <v>0.13</v>
      </c>
    </row>
    <row r="40" spans="1:3" ht="15.75" hidden="1">
      <c r="A40" s="16">
        <v>2252</v>
      </c>
      <c r="B40" s="20" t="s">
        <v>7</v>
      </c>
      <c r="C40" s="19"/>
    </row>
    <row r="41" spans="1:3" ht="15.75" hidden="1">
      <c r="A41" s="16">
        <v>2259</v>
      </c>
      <c r="B41" s="20" t="s">
        <v>8</v>
      </c>
      <c r="C41" s="19"/>
    </row>
    <row r="42" spans="1:3" ht="15.75" hidden="1">
      <c r="A42" s="16">
        <v>2261</v>
      </c>
      <c r="B42" s="20" t="s">
        <v>14</v>
      </c>
      <c r="C42" s="19">
        <v>0</v>
      </c>
    </row>
    <row r="43" spans="1:3" ht="15.75">
      <c r="A43" s="16">
        <v>2262</v>
      </c>
      <c r="B43" s="20" t="s">
        <v>15</v>
      </c>
      <c r="C43" s="19">
        <v>0.21</v>
      </c>
    </row>
    <row r="44" spans="1:3" ht="15.75">
      <c r="A44" s="16">
        <v>2263</v>
      </c>
      <c r="B44" s="20" t="s">
        <v>16</v>
      </c>
      <c r="C44" s="19">
        <v>0.81</v>
      </c>
    </row>
    <row r="45" spans="1:3" ht="15.75" hidden="1">
      <c r="A45" s="17">
        <v>2264</v>
      </c>
      <c r="B45" s="20" t="s">
        <v>17</v>
      </c>
      <c r="C45" s="19"/>
    </row>
    <row r="46" spans="1:3" ht="15.75">
      <c r="A46" s="17">
        <v>2279</v>
      </c>
      <c r="B46" s="20" t="s">
        <v>18</v>
      </c>
      <c r="C46" s="19">
        <v>0.9</v>
      </c>
    </row>
    <row r="47" spans="1:3" ht="15.75">
      <c r="A47" s="17">
        <v>2311</v>
      </c>
      <c r="B47" s="20" t="s">
        <v>19</v>
      </c>
      <c r="C47" s="19">
        <v>0.1</v>
      </c>
    </row>
    <row r="48" spans="1:3" ht="15.75">
      <c r="A48" s="17">
        <v>2312</v>
      </c>
      <c r="B48" s="20" t="s">
        <v>20</v>
      </c>
      <c r="C48" s="19">
        <v>0.15</v>
      </c>
    </row>
    <row r="49" spans="1:3" ht="15.75">
      <c r="A49" s="17">
        <v>2321</v>
      </c>
      <c r="B49" s="20" t="s">
        <v>21</v>
      </c>
      <c r="C49" s="19">
        <v>1.44</v>
      </c>
    </row>
    <row r="50" spans="1:3" ht="15.75">
      <c r="A50" s="17">
        <v>2322</v>
      </c>
      <c r="B50" s="20" t="s">
        <v>22</v>
      </c>
      <c r="C50" s="19">
        <v>0.3</v>
      </c>
    </row>
    <row r="51" spans="1:3" ht="15.75">
      <c r="A51" s="17">
        <v>2341</v>
      </c>
      <c r="B51" s="20" t="s">
        <v>23</v>
      </c>
      <c r="C51" s="19">
        <v>0.36</v>
      </c>
    </row>
    <row r="52" spans="1:3" ht="15.75" hidden="1">
      <c r="A52" s="17">
        <v>2344</v>
      </c>
      <c r="B52" s="20" t="s">
        <v>24</v>
      </c>
      <c r="C52" s="19"/>
    </row>
    <row r="53" spans="1:3" ht="15.75">
      <c r="A53" s="17">
        <v>2350</v>
      </c>
      <c r="B53" s="20" t="s">
        <v>25</v>
      </c>
      <c r="C53" s="19">
        <v>0.72</v>
      </c>
    </row>
    <row r="54" spans="1:3" ht="15.75">
      <c r="A54" s="17">
        <v>2361</v>
      </c>
      <c r="B54" s="20" t="s">
        <v>26</v>
      </c>
      <c r="C54" s="19">
        <v>0.48</v>
      </c>
    </row>
    <row r="55" spans="1:3" ht="15.75" hidden="1">
      <c r="A55" s="17">
        <v>2362</v>
      </c>
      <c r="B55" s="20" t="s">
        <v>27</v>
      </c>
      <c r="C55" s="19"/>
    </row>
    <row r="56" spans="1:3" ht="15.75" hidden="1">
      <c r="A56" s="17">
        <v>2363</v>
      </c>
      <c r="B56" s="20" t="s">
        <v>28</v>
      </c>
      <c r="C56" s="19"/>
    </row>
    <row r="57" spans="1:3" ht="15.75" hidden="1">
      <c r="A57" s="17">
        <v>2370</v>
      </c>
      <c r="B57" s="20" t="s">
        <v>29</v>
      </c>
      <c r="C57" s="19"/>
    </row>
    <row r="58" spans="1:3" ht="15.75" hidden="1">
      <c r="A58" s="17">
        <v>2400</v>
      </c>
      <c r="B58" s="20" t="s">
        <v>42</v>
      </c>
      <c r="C58" s="19">
        <v>0</v>
      </c>
    </row>
    <row r="59" spans="1:3" ht="15.75" hidden="1">
      <c r="A59" s="17">
        <v>2512</v>
      </c>
      <c r="B59" s="20" t="s">
        <v>30</v>
      </c>
      <c r="C59" s="19"/>
    </row>
    <row r="60" spans="1:3" ht="15.75">
      <c r="A60" s="17">
        <v>2513</v>
      </c>
      <c r="B60" s="20" t="s">
        <v>31</v>
      </c>
      <c r="C60" s="19">
        <v>0.57</v>
      </c>
    </row>
    <row r="61" spans="1:3" ht="15.75">
      <c r="A61" s="17">
        <v>2515</v>
      </c>
      <c r="B61" s="20" t="s">
        <v>60</v>
      </c>
      <c r="C61" s="19">
        <v>0.1</v>
      </c>
    </row>
    <row r="62" spans="1:3" ht="15.75">
      <c r="A62" s="17">
        <v>2519</v>
      </c>
      <c r="B62" s="20" t="s">
        <v>34</v>
      </c>
      <c r="C62" s="19">
        <v>0.14</v>
      </c>
    </row>
    <row r="63" spans="1:3" ht="15.75" hidden="1">
      <c r="A63" s="17">
        <v>6240</v>
      </c>
      <c r="B63" s="20"/>
      <c r="C63" s="19"/>
    </row>
    <row r="64" spans="1:3" ht="15.75" hidden="1">
      <c r="A64" s="17">
        <v>6290</v>
      </c>
      <c r="B64" s="20"/>
      <c r="C64" s="19"/>
    </row>
    <row r="65" spans="1:3" ht="15.75" hidden="1">
      <c r="A65" s="17">
        <v>5121</v>
      </c>
      <c r="B65" s="20" t="s">
        <v>32</v>
      </c>
      <c r="C65" s="19">
        <v>0</v>
      </c>
    </row>
    <row r="66" spans="1:3" ht="15.75">
      <c r="A66" s="17">
        <v>5232</v>
      </c>
      <c r="B66" s="20" t="s">
        <v>33</v>
      </c>
      <c r="C66" s="19">
        <v>0.1</v>
      </c>
    </row>
    <row r="67" spans="1:3" ht="15.75">
      <c r="A67" s="17">
        <v>5238</v>
      </c>
      <c r="B67" s="20" t="s">
        <v>35</v>
      </c>
      <c r="C67" s="19">
        <v>0.1</v>
      </c>
    </row>
    <row r="68" spans="1:3" ht="15.75" hidden="1">
      <c r="A68" s="17">
        <v>5240</v>
      </c>
      <c r="B68" s="20" t="s">
        <v>36</v>
      </c>
      <c r="C68" s="19">
        <v>0</v>
      </c>
    </row>
    <row r="69" spans="1:3" ht="15.75" hidden="1">
      <c r="A69" s="16">
        <v>5250</v>
      </c>
      <c r="B69" s="20" t="s">
        <v>37</v>
      </c>
      <c r="C69" s="19"/>
    </row>
    <row r="70" spans="1:3" ht="15.75">
      <c r="A70" s="25"/>
      <c r="B70" s="26" t="s">
        <v>61</v>
      </c>
      <c r="C70" s="22">
        <f>SUM(C27:C69)</f>
        <v>27.7</v>
      </c>
    </row>
    <row r="71" spans="1:3" ht="15.75">
      <c r="A71" s="25"/>
      <c r="B71" s="26" t="s">
        <v>62</v>
      </c>
      <c r="C71" s="22">
        <f>C70+C25</f>
        <v>117.99999999999999</v>
      </c>
    </row>
    <row r="72" spans="1:3" ht="15.75">
      <c r="A72" s="7"/>
      <c r="B72" s="9"/>
      <c r="C72" s="40"/>
    </row>
    <row r="73" spans="1:3" ht="15.75">
      <c r="A73" s="102" t="s">
        <v>44</v>
      </c>
      <c r="B73" s="103"/>
      <c r="C73" s="12">
        <v>20</v>
      </c>
    </row>
    <row r="74" spans="1:3" ht="15.75">
      <c r="A74" s="102" t="s">
        <v>51</v>
      </c>
      <c r="B74" s="103"/>
      <c r="C74" s="65">
        <f>ROUND(C71/C73,2)</f>
        <v>5.9</v>
      </c>
    </row>
    <row r="75" spans="1:3" ht="15.75">
      <c r="A75" s="32"/>
      <c r="B75" s="30"/>
      <c r="C75" s="33"/>
    </row>
    <row r="76" spans="1:3" ht="15.75">
      <c r="A76" s="99" t="s">
        <v>45</v>
      </c>
      <c r="B76" s="100"/>
      <c r="C76" s="31"/>
    </row>
    <row r="77" spans="1:3" ht="15.75">
      <c r="A77" s="99" t="s">
        <v>52</v>
      </c>
      <c r="B77" s="100"/>
      <c r="C77" s="31"/>
    </row>
    <row r="78" spans="1:3" ht="15.75">
      <c r="A78" s="27"/>
      <c r="B78" s="27"/>
      <c r="C78" s="27"/>
    </row>
    <row r="79" spans="1:3" ht="15.75">
      <c r="A79" s="27" t="s">
        <v>46</v>
      </c>
      <c r="B79" s="27"/>
      <c r="C79" s="27"/>
    </row>
    <row r="80" spans="1:3" ht="15.75">
      <c r="A80" s="27"/>
      <c r="B80" s="27"/>
      <c r="C80" s="27"/>
    </row>
    <row r="81" spans="1:3" ht="15.75">
      <c r="A81" s="27"/>
      <c r="B81" s="28"/>
      <c r="C81" s="27"/>
    </row>
    <row r="82" spans="1:3" ht="15.75">
      <c r="A82" s="27"/>
      <c r="B82" s="61"/>
      <c r="C82" s="27"/>
    </row>
    <row r="83" spans="1:3" ht="15.75">
      <c r="A83" s="10"/>
      <c r="B83" s="8"/>
      <c r="C83" s="63"/>
    </row>
  </sheetData>
  <sheetProtection/>
  <mergeCells count="7">
    <mergeCell ref="A77:B77"/>
    <mergeCell ref="A2:C2"/>
    <mergeCell ref="A4:B4"/>
    <mergeCell ref="A5:B5"/>
    <mergeCell ref="A73:B73"/>
    <mergeCell ref="A74:B74"/>
    <mergeCell ref="A76:B76"/>
  </mergeCells>
  <printOptions/>
  <pageMargins left="0.7" right="0.7" top="0.75" bottom="0.75" header="0.3" footer="0.3"/>
  <pageSetup fitToHeight="0" fitToWidth="0" horizontalDpi="600" verticalDpi="600" orientation="portrait" paperSize="9" scale="60" r:id="rId1"/>
  <headerFooter>
    <oddFooter>&amp;C&amp;"Times New Roman,Regular"LManotp4_100519_1002maksas;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view="pageLayout" workbookViewId="0" topLeftCell="A1">
      <selection activeCell="A1" sqref="A1:IV4"/>
    </sheetView>
  </sheetViews>
  <sheetFormatPr defaultColWidth="9.140625" defaultRowHeight="12.75"/>
  <cols>
    <col min="1" max="1" width="12.00390625" style="64" customWidth="1"/>
    <col min="2" max="2" width="94.7109375" style="64" customWidth="1"/>
    <col min="3" max="3" width="31.57421875" style="10" customWidth="1"/>
  </cols>
  <sheetData>
    <row r="1" spans="1:3" ht="15.75">
      <c r="A1" s="10"/>
      <c r="B1" s="41"/>
      <c r="C1" s="7"/>
    </row>
    <row r="2" spans="1:3" ht="15.75">
      <c r="A2" s="10"/>
      <c r="B2" s="10"/>
      <c r="C2" s="9"/>
    </row>
    <row r="3" spans="1:3" ht="15.75">
      <c r="A3" s="101" t="s">
        <v>6</v>
      </c>
      <c r="B3" s="101"/>
      <c r="C3" s="101"/>
    </row>
    <row r="4" spans="1:3" ht="15.75">
      <c r="A4" s="10"/>
      <c r="B4" s="62"/>
      <c r="C4" s="9"/>
    </row>
    <row r="5" spans="1:3" ht="15.75">
      <c r="A5" s="95" t="s">
        <v>1</v>
      </c>
      <c r="B5" s="95"/>
      <c r="C5" s="9"/>
    </row>
    <row r="6" spans="1:3" ht="15.75">
      <c r="A6" s="95" t="s">
        <v>0</v>
      </c>
      <c r="B6" s="95"/>
      <c r="C6" s="9"/>
    </row>
    <row r="7" spans="1:3" ht="15.75">
      <c r="A7" s="6"/>
      <c r="B7" s="6" t="s">
        <v>43</v>
      </c>
      <c r="C7" s="9"/>
    </row>
    <row r="8" spans="1:3" ht="15.75">
      <c r="A8" s="6"/>
      <c r="B8" s="6" t="s">
        <v>53</v>
      </c>
      <c r="C8" s="9"/>
    </row>
    <row r="9" spans="1:3" ht="15.75">
      <c r="A9" s="6"/>
      <c r="B9" s="95" t="s">
        <v>164</v>
      </c>
      <c r="C9" s="106"/>
    </row>
    <row r="10" spans="1:3" ht="15.75">
      <c r="A10" s="6" t="s">
        <v>2</v>
      </c>
      <c r="B10" s="6" t="s">
        <v>125</v>
      </c>
      <c r="C10" s="9"/>
    </row>
    <row r="11" spans="1:3" ht="15.75" hidden="1">
      <c r="A11" s="10"/>
      <c r="B11" s="11"/>
      <c r="C11" s="9"/>
    </row>
    <row r="12" spans="1:3" ht="47.25">
      <c r="A12" s="37" t="s">
        <v>3</v>
      </c>
      <c r="B12" s="37" t="s">
        <v>4</v>
      </c>
      <c r="C12" s="37" t="s">
        <v>5</v>
      </c>
    </row>
    <row r="13" spans="1:3" ht="15.75">
      <c r="A13" s="13">
        <v>1</v>
      </c>
      <c r="B13" s="14">
        <v>2</v>
      </c>
      <c r="C13" s="14">
        <v>3</v>
      </c>
    </row>
    <row r="14" spans="1:3" ht="15.75">
      <c r="A14" s="13"/>
      <c r="B14" s="15" t="s">
        <v>64</v>
      </c>
      <c r="C14" s="17"/>
    </row>
    <row r="15" spans="1:7" s="49" customFormat="1" ht="15.75">
      <c r="A15" s="17">
        <v>1100</v>
      </c>
      <c r="B15" s="18" t="s">
        <v>55</v>
      </c>
      <c r="C15" s="19">
        <f>24.01+10*0.73</f>
        <v>31.310000000000002</v>
      </c>
      <c r="E15" s="1"/>
      <c r="F15" s="1"/>
      <c r="G15" s="1"/>
    </row>
    <row r="16" spans="1:7" s="49" customFormat="1" ht="15.75" customHeight="1">
      <c r="A16" s="17">
        <v>1200</v>
      </c>
      <c r="B16" s="20" t="s">
        <v>111</v>
      </c>
      <c r="C16" s="19">
        <f>5.79+10*0.18</f>
        <v>7.59</v>
      </c>
      <c r="E16" s="1"/>
      <c r="F16" s="1"/>
      <c r="G16" s="1"/>
    </row>
    <row r="17" spans="1:7" s="49" customFormat="1" ht="15.75">
      <c r="A17" s="24">
        <v>2341</v>
      </c>
      <c r="B17" s="20" t="s">
        <v>23</v>
      </c>
      <c r="C17" s="19">
        <v>21.53</v>
      </c>
      <c r="E17" s="1"/>
      <c r="F17" s="1"/>
      <c r="G17" s="1"/>
    </row>
    <row r="18" spans="1:7" s="49" customFormat="1" ht="15.75">
      <c r="A18" s="17">
        <v>2222</v>
      </c>
      <c r="B18" s="20" t="s">
        <v>39</v>
      </c>
      <c r="C18" s="19">
        <v>0.29</v>
      </c>
      <c r="E18" s="1"/>
      <c r="F18" s="1"/>
      <c r="G18" s="1"/>
    </row>
    <row r="19" spans="1:7" s="49" customFormat="1" ht="15.75">
      <c r="A19" s="17">
        <v>2223</v>
      </c>
      <c r="B19" s="20" t="s">
        <v>40</v>
      </c>
      <c r="C19" s="19">
        <v>0.25</v>
      </c>
      <c r="E19" s="1"/>
      <c r="F19" s="1"/>
      <c r="G19" s="1"/>
    </row>
    <row r="20" spans="1:3" s="49" customFormat="1" ht="15.75">
      <c r="A20" s="17">
        <v>2321</v>
      </c>
      <c r="B20" s="20" t="s">
        <v>21</v>
      </c>
      <c r="C20" s="19">
        <v>0.37</v>
      </c>
    </row>
    <row r="21" spans="1:3" s="49" customFormat="1" ht="15.75">
      <c r="A21" s="17">
        <v>2243</v>
      </c>
      <c r="B21" s="20" t="s">
        <v>11</v>
      </c>
      <c r="C21" s="19">
        <v>0.1</v>
      </c>
    </row>
    <row r="22" spans="1:3" s="49" customFormat="1" ht="15.75">
      <c r="A22" s="17">
        <v>5232</v>
      </c>
      <c r="B22" s="20" t="s">
        <v>33</v>
      </c>
      <c r="C22" s="19">
        <v>0.2</v>
      </c>
    </row>
    <row r="23" spans="1:3" s="49" customFormat="1" ht="15.75">
      <c r="A23" s="17">
        <v>2312</v>
      </c>
      <c r="B23" s="20" t="s">
        <v>20</v>
      </c>
      <c r="C23" s="19">
        <v>0.12</v>
      </c>
    </row>
    <row r="24" spans="1:3" s="49" customFormat="1" ht="15.75">
      <c r="A24" s="17">
        <v>2311</v>
      </c>
      <c r="B24" s="20" t="s">
        <v>19</v>
      </c>
      <c r="C24" s="19">
        <v>0.11</v>
      </c>
    </row>
    <row r="25" spans="1:3" s="49" customFormat="1" ht="15.75">
      <c r="A25" s="17">
        <v>2361</v>
      </c>
      <c r="B25" s="20" t="s">
        <v>87</v>
      </c>
      <c r="C25" s="19">
        <v>0.09</v>
      </c>
    </row>
    <row r="26" spans="1:3" s="49" customFormat="1" ht="15.75">
      <c r="A26" s="16"/>
      <c r="B26" s="21" t="s">
        <v>63</v>
      </c>
      <c r="C26" s="22">
        <f>SUM(C15:C25)</f>
        <v>61.96000000000001</v>
      </c>
    </row>
    <row r="27" spans="1:3" s="49" customFormat="1" ht="15.75">
      <c r="A27" s="23"/>
      <c r="B27" s="18" t="s">
        <v>57</v>
      </c>
      <c r="C27" s="22"/>
    </row>
    <row r="28" spans="1:3" s="49" customFormat="1" ht="15.75">
      <c r="A28" s="17">
        <v>1100</v>
      </c>
      <c r="B28" s="18" t="s">
        <v>55</v>
      </c>
      <c r="C28" s="19">
        <v>9.53</v>
      </c>
    </row>
    <row r="29" spans="1:3" s="49" customFormat="1" ht="15.75" customHeight="1">
      <c r="A29" s="17">
        <v>1200</v>
      </c>
      <c r="B29" s="20" t="s">
        <v>56</v>
      </c>
      <c r="C29" s="19">
        <v>2.3</v>
      </c>
    </row>
    <row r="30" spans="1:3" s="49" customFormat="1" ht="15.75">
      <c r="A30" s="24">
        <v>2210</v>
      </c>
      <c r="B30" s="20" t="s">
        <v>38</v>
      </c>
      <c r="C30" s="19">
        <v>0.09</v>
      </c>
    </row>
    <row r="31" spans="1:3" s="49" customFormat="1" ht="15.75">
      <c r="A31" s="17">
        <v>2222</v>
      </c>
      <c r="B31" s="20" t="s">
        <v>39</v>
      </c>
      <c r="C31" s="19">
        <v>0.48</v>
      </c>
    </row>
    <row r="32" spans="1:3" s="49" customFormat="1" ht="15.75">
      <c r="A32" s="17">
        <v>2223</v>
      </c>
      <c r="B32" s="20" t="s">
        <v>40</v>
      </c>
      <c r="C32" s="19">
        <v>0.89</v>
      </c>
    </row>
    <row r="33" spans="1:3" s="49" customFormat="1" ht="15.75" hidden="1">
      <c r="A33" s="17">
        <v>2230</v>
      </c>
      <c r="B33" s="20" t="s">
        <v>41</v>
      </c>
      <c r="C33" s="19"/>
    </row>
    <row r="34" spans="1:3" s="49" customFormat="1" ht="15.75" hidden="1">
      <c r="A34" s="17">
        <v>2241</v>
      </c>
      <c r="B34" s="20" t="s">
        <v>9</v>
      </c>
      <c r="C34" s="19"/>
    </row>
    <row r="35" spans="1:3" s="49" customFormat="1" ht="15.75">
      <c r="A35" s="17">
        <v>2242</v>
      </c>
      <c r="B35" s="20" t="s">
        <v>10</v>
      </c>
      <c r="C35" s="19">
        <v>0.1</v>
      </c>
    </row>
    <row r="36" spans="1:3" s="49" customFormat="1" ht="15.75">
      <c r="A36" s="17">
        <v>2243</v>
      </c>
      <c r="B36" s="20" t="s">
        <v>11</v>
      </c>
      <c r="C36" s="19">
        <v>0.17</v>
      </c>
    </row>
    <row r="37" spans="1:3" s="49" customFormat="1" ht="15.75">
      <c r="A37" s="16">
        <v>2244</v>
      </c>
      <c r="B37" s="20" t="s">
        <v>12</v>
      </c>
      <c r="C37" s="19">
        <f>0.61+0.06*10</f>
        <v>1.21</v>
      </c>
    </row>
    <row r="38" spans="1:3" s="49" customFormat="1" ht="15.75">
      <c r="A38" s="16">
        <v>2247</v>
      </c>
      <c r="B38" s="15" t="s">
        <v>58</v>
      </c>
      <c r="C38" s="19">
        <v>0.02</v>
      </c>
    </row>
    <row r="39" spans="1:3" s="49" customFormat="1" ht="15.75">
      <c r="A39" s="16">
        <v>2249</v>
      </c>
      <c r="B39" s="20" t="s">
        <v>13</v>
      </c>
      <c r="C39" s="19">
        <v>0.1</v>
      </c>
    </row>
    <row r="40" spans="1:3" s="49" customFormat="1" ht="15.75">
      <c r="A40" s="16">
        <v>2251</v>
      </c>
      <c r="B40" s="20" t="s">
        <v>59</v>
      </c>
      <c r="C40" s="19">
        <v>0.19</v>
      </c>
    </row>
    <row r="41" spans="1:3" s="49" customFormat="1" ht="15.75" hidden="1">
      <c r="A41" s="16">
        <v>2252</v>
      </c>
      <c r="B41" s="20" t="s">
        <v>90</v>
      </c>
      <c r="C41" s="19"/>
    </row>
    <row r="42" spans="1:3" s="49" customFormat="1" ht="15.75" hidden="1">
      <c r="A42" s="16">
        <v>2259</v>
      </c>
      <c r="B42" s="20" t="s">
        <v>91</v>
      </c>
      <c r="C42" s="19"/>
    </row>
    <row r="43" spans="1:3" s="49" customFormat="1" ht="15.75" hidden="1">
      <c r="A43" s="16">
        <v>2261</v>
      </c>
      <c r="B43" s="20" t="s">
        <v>14</v>
      </c>
      <c r="C43" s="19"/>
    </row>
    <row r="44" spans="1:3" s="49" customFormat="1" ht="15.75">
      <c r="A44" s="16">
        <v>2262</v>
      </c>
      <c r="B44" s="20" t="s">
        <v>15</v>
      </c>
      <c r="C44" s="19">
        <v>0.15</v>
      </c>
    </row>
    <row r="45" spans="1:3" s="49" customFormat="1" ht="15.75">
      <c r="A45" s="16">
        <v>2263</v>
      </c>
      <c r="B45" s="20" t="s">
        <v>16</v>
      </c>
      <c r="C45" s="19">
        <v>0.59</v>
      </c>
    </row>
    <row r="46" spans="1:3" s="49" customFormat="1" ht="15.75" hidden="1">
      <c r="A46" s="17">
        <v>2264</v>
      </c>
      <c r="B46" s="20" t="s">
        <v>17</v>
      </c>
      <c r="C46" s="19"/>
    </row>
    <row r="47" spans="1:3" s="49" customFormat="1" ht="15.75">
      <c r="A47" s="17">
        <v>2279</v>
      </c>
      <c r="B47" s="20" t="s">
        <v>18</v>
      </c>
      <c r="C47" s="19">
        <v>0.65</v>
      </c>
    </row>
    <row r="48" spans="1:3" s="49" customFormat="1" ht="15.75">
      <c r="A48" s="17">
        <v>2311</v>
      </c>
      <c r="B48" s="20" t="s">
        <v>19</v>
      </c>
      <c r="C48" s="19">
        <v>0.1</v>
      </c>
    </row>
    <row r="49" spans="1:3" s="49" customFormat="1" ht="15.75">
      <c r="A49" s="17">
        <v>2312</v>
      </c>
      <c r="B49" s="20" t="s">
        <v>20</v>
      </c>
      <c r="C49" s="19">
        <v>0.11</v>
      </c>
    </row>
    <row r="50" spans="1:3" s="49" customFormat="1" ht="15.75">
      <c r="A50" s="17">
        <v>2321</v>
      </c>
      <c r="B50" s="20" t="s">
        <v>21</v>
      </c>
      <c r="C50" s="19">
        <v>1.04</v>
      </c>
    </row>
    <row r="51" spans="1:3" s="49" customFormat="1" ht="15.75">
      <c r="A51" s="17">
        <v>2322</v>
      </c>
      <c r="B51" s="20" t="s">
        <v>22</v>
      </c>
      <c r="C51" s="19">
        <v>0.21</v>
      </c>
    </row>
    <row r="52" spans="1:3" s="49" customFormat="1" ht="15.75">
      <c r="A52" s="17">
        <v>2341</v>
      </c>
      <c r="B52" s="20" t="s">
        <v>23</v>
      </c>
      <c r="C52" s="19">
        <v>0.26</v>
      </c>
    </row>
    <row r="53" spans="1:3" s="49" customFormat="1" ht="15.75" hidden="1">
      <c r="A53" s="17">
        <v>2344</v>
      </c>
      <c r="B53" s="20" t="s">
        <v>24</v>
      </c>
      <c r="C53" s="19"/>
    </row>
    <row r="54" spans="1:3" s="49" customFormat="1" ht="15.75">
      <c r="A54" s="17">
        <v>2350</v>
      </c>
      <c r="B54" s="20" t="s">
        <v>25</v>
      </c>
      <c r="C54" s="19">
        <v>0.52</v>
      </c>
    </row>
    <row r="55" spans="1:3" s="49" customFormat="1" ht="15.75">
      <c r="A55" s="17">
        <v>2361</v>
      </c>
      <c r="B55" s="20" t="s">
        <v>26</v>
      </c>
      <c r="C55" s="19">
        <v>0.35</v>
      </c>
    </row>
    <row r="56" spans="1:7" s="49" customFormat="1" ht="15.75" hidden="1">
      <c r="A56" s="17">
        <v>2362</v>
      </c>
      <c r="B56" s="20" t="s">
        <v>27</v>
      </c>
      <c r="C56" s="19"/>
      <c r="E56">
        <v>7.2</v>
      </c>
      <c r="F56"/>
      <c r="G56"/>
    </row>
    <row r="57" spans="1:7" s="49" customFormat="1" ht="15.75" hidden="1">
      <c r="A57" s="17">
        <v>2363</v>
      </c>
      <c r="B57" s="20" t="s">
        <v>28</v>
      </c>
      <c r="C57" s="19"/>
      <c r="E57"/>
      <c r="F57"/>
      <c r="G57"/>
    </row>
    <row r="58" spans="1:7" s="49" customFormat="1" ht="15.75" hidden="1">
      <c r="A58" s="17">
        <v>2370</v>
      </c>
      <c r="B58" s="20" t="s">
        <v>29</v>
      </c>
      <c r="C58" s="19"/>
      <c r="E58"/>
      <c r="F58"/>
      <c r="G58"/>
    </row>
    <row r="59" spans="1:7" s="49" customFormat="1" ht="15.75" hidden="1">
      <c r="A59" s="17">
        <v>2400</v>
      </c>
      <c r="B59" s="20" t="s">
        <v>42</v>
      </c>
      <c r="C59" s="19"/>
      <c r="E59"/>
      <c r="F59"/>
      <c r="G59"/>
    </row>
    <row r="60" spans="1:7" s="49" customFormat="1" ht="15.75" hidden="1">
      <c r="A60" s="17">
        <v>2512</v>
      </c>
      <c r="B60" s="20" t="s">
        <v>30</v>
      </c>
      <c r="C60" s="19"/>
      <c r="E60"/>
      <c r="F60"/>
      <c r="G60"/>
    </row>
    <row r="61" spans="1:7" s="49" customFormat="1" ht="15.75">
      <c r="A61" s="17">
        <v>2513</v>
      </c>
      <c r="B61" s="20" t="s">
        <v>31</v>
      </c>
      <c r="C61" s="19">
        <v>0.41</v>
      </c>
      <c r="E61"/>
      <c r="F61"/>
      <c r="G61"/>
    </row>
    <row r="62" spans="1:7" s="49" customFormat="1" ht="15.75">
      <c r="A62" s="17">
        <v>2515</v>
      </c>
      <c r="B62" s="20" t="s">
        <v>60</v>
      </c>
      <c r="C62" s="19">
        <v>0.09</v>
      </c>
      <c r="E62"/>
      <c r="F62"/>
      <c r="G62"/>
    </row>
    <row r="63" spans="1:7" s="49" customFormat="1" ht="15.75">
      <c r="A63" s="17">
        <v>2519</v>
      </c>
      <c r="B63" s="20" t="s">
        <v>34</v>
      </c>
      <c r="C63" s="19">
        <v>0.08</v>
      </c>
      <c r="E63"/>
      <c r="F63"/>
      <c r="G63"/>
    </row>
    <row r="64" spans="1:7" s="49" customFormat="1" ht="15.75" hidden="1">
      <c r="A64" s="17">
        <v>6240</v>
      </c>
      <c r="B64" s="20"/>
      <c r="C64" s="19"/>
      <c r="E64"/>
      <c r="F64"/>
      <c r="G64"/>
    </row>
    <row r="65" spans="1:7" s="49" customFormat="1" ht="15.75" hidden="1">
      <c r="A65" s="17">
        <v>6290</v>
      </c>
      <c r="B65" s="20"/>
      <c r="C65" s="19"/>
      <c r="E65"/>
      <c r="F65"/>
      <c r="G65"/>
    </row>
    <row r="66" spans="1:7" s="49" customFormat="1" ht="15.75" hidden="1">
      <c r="A66" s="17">
        <v>5121</v>
      </c>
      <c r="B66" s="20" t="s">
        <v>32</v>
      </c>
      <c r="C66" s="19">
        <v>0</v>
      </c>
      <c r="E66"/>
      <c r="F66"/>
      <c r="G66"/>
    </row>
    <row r="67" spans="1:7" s="49" customFormat="1" ht="15.75">
      <c r="A67" s="17">
        <v>5232</v>
      </c>
      <c r="B67" s="20" t="s">
        <v>33</v>
      </c>
      <c r="C67" s="19">
        <v>0.1</v>
      </c>
      <c r="E67"/>
      <c r="F67"/>
      <c r="G67"/>
    </row>
    <row r="68" spans="1:7" s="49" customFormat="1" ht="15.75" hidden="1">
      <c r="A68" s="17">
        <v>5238</v>
      </c>
      <c r="B68" s="20" t="s">
        <v>35</v>
      </c>
      <c r="C68" s="19">
        <v>0</v>
      </c>
      <c r="E68"/>
      <c r="F68"/>
      <c r="G68"/>
    </row>
    <row r="69" spans="1:7" s="49" customFormat="1" ht="15.75" hidden="1">
      <c r="A69" s="17">
        <v>5240</v>
      </c>
      <c r="B69" s="20" t="s">
        <v>36</v>
      </c>
      <c r="C69" s="19">
        <v>0</v>
      </c>
      <c r="E69"/>
      <c r="F69"/>
      <c r="G69"/>
    </row>
    <row r="70" spans="1:7" s="49" customFormat="1" ht="15.75" hidden="1">
      <c r="A70" s="16">
        <v>5250</v>
      </c>
      <c r="B70" s="20" t="s">
        <v>37</v>
      </c>
      <c r="C70" s="19"/>
      <c r="E70"/>
      <c r="F70"/>
      <c r="G70"/>
    </row>
    <row r="71" spans="1:7" s="49" customFormat="1" ht="15.75">
      <c r="A71" s="25"/>
      <c r="B71" s="26" t="s">
        <v>61</v>
      </c>
      <c r="C71" s="22">
        <f>SUM(C28:C70)</f>
        <v>19.740000000000002</v>
      </c>
      <c r="E71"/>
      <c r="F71"/>
      <c r="G71"/>
    </row>
    <row r="72" spans="1:7" s="49" customFormat="1" ht="15.75">
      <c r="A72" s="25"/>
      <c r="B72" s="26" t="s">
        <v>62</v>
      </c>
      <c r="C72" s="22">
        <f>C71+C26</f>
        <v>81.70000000000002</v>
      </c>
      <c r="E72"/>
      <c r="F72"/>
      <c r="G72"/>
    </row>
    <row r="73" spans="1:7" s="49" customFormat="1" ht="15.75">
      <c r="A73" s="7"/>
      <c r="B73" s="9"/>
      <c r="C73" s="40"/>
      <c r="E73"/>
      <c r="F73"/>
      <c r="G73"/>
    </row>
    <row r="74" spans="1:3" ht="15.75">
      <c r="A74" s="102" t="s">
        <v>44</v>
      </c>
      <c r="B74" s="103"/>
      <c r="C74" s="12">
        <v>10</v>
      </c>
    </row>
    <row r="75" spans="1:3" ht="15.75">
      <c r="A75" s="102" t="s">
        <v>51</v>
      </c>
      <c r="B75" s="103"/>
      <c r="C75" s="65">
        <f>ROUND(C72/C74,2)</f>
        <v>8.17</v>
      </c>
    </row>
    <row r="76" spans="1:3" ht="15.75">
      <c r="A76" s="32"/>
      <c r="B76" s="30"/>
      <c r="C76" s="33"/>
    </row>
    <row r="77" spans="1:3" ht="15.75">
      <c r="A77" s="99" t="s">
        <v>45</v>
      </c>
      <c r="B77" s="100"/>
      <c r="C77" s="31"/>
    </row>
    <row r="78" spans="1:3" ht="15.75">
      <c r="A78" s="99" t="s">
        <v>52</v>
      </c>
      <c r="B78" s="100"/>
      <c r="C78" s="31"/>
    </row>
    <row r="79" spans="1:3" ht="15.75">
      <c r="A79" s="27"/>
      <c r="B79" s="27"/>
      <c r="C79" s="27"/>
    </row>
    <row r="80" spans="1:3" ht="15.75">
      <c r="A80" s="27" t="s">
        <v>46</v>
      </c>
      <c r="B80" s="27"/>
      <c r="C80" s="27"/>
    </row>
    <row r="81" spans="1:3" ht="15.75">
      <c r="A81" s="27"/>
      <c r="B81" s="27"/>
      <c r="C81" s="27"/>
    </row>
    <row r="82" spans="1:3" ht="15.75">
      <c r="A82" s="27"/>
      <c r="B82" s="28"/>
      <c r="C82" s="27"/>
    </row>
    <row r="83" spans="1:3" ht="15.75">
      <c r="A83" s="27"/>
      <c r="B83" s="61"/>
      <c r="C83" s="27"/>
    </row>
    <row r="84" spans="1:3" ht="15.75">
      <c r="A84" s="10"/>
      <c r="B84" s="8"/>
      <c r="C84" s="63"/>
    </row>
  </sheetData>
  <sheetProtection/>
  <mergeCells count="8">
    <mergeCell ref="A78:B78"/>
    <mergeCell ref="B9:C9"/>
    <mergeCell ref="A3:C3"/>
    <mergeCell ref="A5:B5"/>
    <mergeCell ref="A6:B6"/>
    <mergeCell ref="A74:B74"/>
    <mergeCell ref="A75:B75"/>
    <mergeCell ref="A77:B77"/>
  </mergeCells>
  <printOptions/>
  <pageMargins left="0.7" right="0.7" top="0.75" bottom="0.75" header="0.3" footer="0.3"/>
  <pageSetup fitToHeight="1" fitToWidth="1" horizontalDpi="600" verticalDpi="600" orientation="portrait" paperSize="9" scale="64" r:id="rId1"/>
  <headerFooter>
    <oddFooter>&amp;C&amp;"Times New Roman,Regular"LManotp4_100519_1002maksas;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view="pageLayout" workbookViewId="0" topLeftCell="A1">
      <selection activeCell="A1" sqref="A1:IV4"/>
    </sheetView>
  </sheetViews>
  <sheetFormatPr defaultColWidth="9.140625" defaultRowHeight="12.75"/>
  <cols>
    <col min="1" max="1" width="11.57421875" style="64" customWidth="1"/>
    <col min="2" max="2" width="97.28125" style="64" bestFit="1" customWidth="1"/>
    <col min="3" max="3" width="31.57421875" style="10" customWidth="1"/>
  </cols>
  <sheetData>
    <row r="1" spans="1:3" ht="15.75">
      <c r="A1" s="10"/>
      <c r="B1" s="41"/>
      <c r="C1" s="7"/>
    </row>
    <row r="2" spans="1:3" ht="15.75">
      <c r="A2" s="10"/>
      <c r="B2" s="10"/>
      <c r="C2" s="9"/>
    </row>
    <row r="3" spans="1:3" ht="15.75">
      <c r="A3" s="101" t="s">
        <v>6</v>
      </c>
      <c r="B3" s="101"/>
      <c r="C3" s="101"/>
    </row>
    <row r="4" spans="1:3" ht="15.75">
      <c r="A4" s="10"/>
      <c r="B4" s="62"/>
      <c r="C4" s="9"/>
    </row>
    <row r="5" spans="1:3" ht="15.75">
      <c r="A5" s="95" t="s">
        <v>1</v>
      </c>
      <c r="B5" s="95"/>
      <c r="C5" s="9"/>
    </row>
    <row r="6" spans="1:3" ht="15.75">
      <c r="A6" s="95" t="s">
        <v>0</v>
      </c>
      <c r="B6" s="95"/>
      <c r="C6" s="9"/>
    </row>
    <row r="7" spans="1:3" ht="15.75">
      <c r="A7" s="6"/>
      <c r="B7" s="6" t="s">
        <v>43</v>
      </c>
      <c r="C7" s="9"/>
    </row>
    <row r="8" spans="1:3" ht="15.75">
      <c r="A8" s="6"/>
      <c r="B8" s="6" t="s">
        <v>53</v>
      </c>
      <c r="C8" s="9"/>
    </row>
    <row r="9" spans="1:3" ht="15.75">
      <c r="A9" s="6"/>
      <c r="B9" s="6" t="s">
        <v>69</v>
      </c>
      <c r="C9" s="9"/>
    </row>
    <row r="10" spans="1:3" ht="15.75">
      <c r="A10" s="6" t="s">
        <v>2</v>
      </c>
      <c r="B10" s="6" t="s">
        <v>125</v>
      </c>
      <c r="C10" s="9"/>
    </row>
    <row r="11" spans="1:3" ht="15.75" hidden="1">
      <c r="A11" s="10"/>
      <c r="B11" s="11"/>
      <c r="C11" s="9"/>
    </row>
    <row r="12" spans="1:3" ht="61.5" customHeight="1">
      <c r="A12" s="37" t="s">
        <v>3</v>
      </c>
      <c r="B12" s="37" t="s">
        <v>4</v>
      </c>
      <c r="C12" s="37" t="s">
        <v>5</v>
      </c>
    </row>
    <row r="13" spans="1:3" ht="15.75">
      <c r="A13" s="13">
        <v>1</v>
      </c>
      <c r="B13" s="14">
        <v>2</v>
      </c>
      <c r="C13" s="14">
        <v>3</v>
      </c>
    </row>
    <row r="14" spans="1:3" s="49" customFormat="1" ht="15.75">
      <c r="A14" s="13"/>
      <c r="B14" s="15" t="s">
        <v>64</v>
      </c>
      <c r="C14" s="17"/>
    </row>
    <row r="15" spans="1:7" s="49" customFormat="1" ht="15.75">
      <c r="A15" s="17">
        <v>1100</v>
      </c>
      <c r="B15" s="18" t="s">
        <v>55</v>
      </c>
      <c r="C15" s="19">
        <f>116.6+10*1.515</f>
        <v>131.75</v>
      </c>
      <c r="E15" s="1"/>
      <c r="F15" s="1"/>
      <c r="G15" s="1"/>
    </row>
    <row r="16" spans="1:7" s="49" customFormat="1" ht="15.75">
      <c r="A16" s="17">
        <v>1200</v>
      </c>
      <c r="B16" s="20" t="s">
        <v>111</v>
      </c>
      <c r="C16" s="19">
        <f>28.09+10*0.365</f>
        <v>31.74</v>
      </c>
      <c r="E16" s="1"/>
      <c r="F16" s="1"/>
      <c r="G16" s="1"/>
    </row>
    <row r="17" spans="1:3" s="49" customFormat="1" ht="15.75">
      <c r="A17" s="24">
        <v>2341</v>
      </c>
      <c r="B17" s="20" t="s">
        <v>23</v>
      </c>
      <c r="C17" s="19">
        <v>68.21</v>
      </c>
    </row>
    <row r="18" spans="1:3" s="49" customFormat="1" ht="15.75">
      <c r="A18" s="17">
        <v>2222</v>
      </c>
      <c r="B18" s="20" t="s">
        <v>39</v>
      </c>
      <c r="C18" s="19">
        <v>0.96</v>
      </c>
    </row>
    <row r="19" spans="1:3" s="49" customFormat="1" ht="15.75">
      <c r="A19" s="17">
        <v>2223</v>
      </c>
      <c r="B19" s="20" t="s">
        <v>40</v>
      </c>
      <c r="C19" s="19">
        <v>1.42</v>
      </c>
    </row>
    <row r="20" spans="1:3" s="49" customFormat="1" ht="15.75">
      <c r="A20" s="17">
        <v>2321</v>
      </c>
      <c r="B20" s="20" t="s">
        <v>21</v>
      </c>
      <c r="C20" s="19">
        <v>1.69</v>
      </c>
    </row>
    <row r="21" spans="1:3" s="49" customFormat="1" ht="15.75">
      <c r="A21" s="17">
        <v>2243</v>
      </c>
      <c r="B21" s="20" t="s">
        <v>11</v>
      </c>
      <c r="C21" s="19">
        <v>0.99</v>
      </c>
    </row>
    <row r="22" spans="1:3" s="49" customFormat="1" ht="15.75">
      <c r="A22" s="17">
        <v>5232</v>
      </c>
      <c r="B22" s="20" t="s">
        <v>33</v>
      </c>
      <c r="C22" s="19">
        <v>1.49</v>
      </c>
    </row>
    <row r="23" spans="1:3" s="49" customFormat="1" ht="15.75">
      <c r="A23" s="17">
        <v>2312</v>
      </c>
      <c r="B23" s="20" t="s">
        <v>20</v>
      </c>
      <c r="C23" s="19">
        <v>0.96</v>
      </c>
    </row>
    <row r="24" spans="1:3" s="49" customFormat="1" ht="15.75">
      <c r="A24" s="17">
        <v>2311</v>
      </c>
      <c r="B24" s="20" t="s">
        <v>19</v>
      </c>
      <c r="C24" s="19">
        <v>0.09</v>
      </c>
    </row>
    <row r="25" spans="1:3" s="49" customFormat="1" ht="15.75">
      <c r="A25" s="17">
        <v>2361</v>
      </c>
      <c r="B25" s="20" t="s">
        <v>87</v>
      </c>
      <c r="C25" s="19">
        <v>0.1</v>
      </c>
    </row>
    <row r="26" spans="1:3" s="49" customFormat="1" ht="15.75">
      <c r="A26" s="16"/>
      <c r="B26" s="21" t="s">
        <v>63</v>
      </c>
      <c r="C26" s="22">
        <f>SUM(C15:C25)</f>
        <v>239.4</v>
      </c>
    </row>
    <row r="27" spans="1:3" s="49" customFormat="1" ht="15.75">
      <c r="A27" s="23"/>
      <c r="B27" s="18" t="s">
        <v>57</v>
      </c>
      <c r="C27" s="22"/>
    </row>
    <row r="28" spans="1:3" s="49" customFormat="1" ht="15.75">
      <c r="A28" s="17">
        <v>1100</v>
      </c>
      <c r="B28" s="18" t="s">
        <v>55</v>
      </c>
      <c r="C28" s="19">
        <v>39.68</v>
      </c>
    </row>
    <row r="29" spans="1:3" s="49" customFormat="1" ht="15.75">
      <c r="A29" s="17">
        <v>1200</v>
      </c>
      <c r="B29" s="20" t="s">
        <v>56</v>
      </c>
      <c r="C29" s="19">
        <v>9.56</v>
      </c>
    </row>
    <row r="30" spans="1:3" s="49" customFormat="1" ht="15.75">
      <c r="A30" s="24">
        <v>2210</v>
      </c>
      <c r="B30" s="20" t="s">
        <v>38</v>
      </c>
      <c r="C30" s="19">
        <v>0.36</v>
      </c>
    </row>
    <row r="31" spans="1:3" s="49" customFormat="1" ht="15.75">
      <c r="A31" s="17">
        <v>2222</v>
      </c>
      <c r="B31" s="20" t="s">
        <v>39</v>
      </c>
      <c r="C31" s="19">
        <v>2.01</v>
      </c>
    </row>
    <row r="32" spans="1:3" s="49" customFormat="1" ht="15.75">
      <c r="A32" s="17">
        <v>2223</v>
      </c>
      <c r="B32" s="20" t="s">
        <v>40</v>
      </c>
      <c r="C32" s="19">
        <v>3.71</v>
      </c>
    </row>
    <row r="33" spans="1:3" s="49" customFormat="1" ht="15.75" hidden="1">
      <c r="A33" s="17">
        <v>2230</v>
      </c>
      <c r="B33" s="20" t="s">
        <v>41</v>
      </c>
      <c r="C33" s="19"/>
    </row>
    <row r="34" spans="1:3" s="49" customFormat="1" ht="15.75" hidden="1">
      <c r="A34" s="17">
        <v>2241</v>
      </c>
      <c r="B34" s="20" t="s">
        <v>9</v>
      </c>
      <c r="C34" s="19"/>
    </row>
    <row r="35" spans="1:3" s="49" customFormat="1" ht="15.75">
      <c r="A35" s="17">
        <v>2242</v>
      </c>
      <c r="B35" s="20" t="s">
        <v>10</v>
      </c>
      <c r="C35" s="19">
        <v>0.17</v>
      </c>
    </row>
    <row r="36" spans="1:3" s="49" customFormat="1" ht="15.75">
      <c r="A36" s="17">
        <v>2243</v>
      </c>
      <c r="B36" s="20" t="s">
        <v>11</v>
      </c>
      <c r="C36" s="19">
        <v>0.72</v>
      </c>
    </row>
    <row r="37" spans="1:3" s="49" customFormat="1" ht="15.75">
      <c r="A37" s="16">
        <v>2244</v>
      </c>
      <c r="B37" s="20" t="s">
        <v>12</v>
      </c>
      <c r="C37" s="19">
        <f>2.55+0.06*10</f>
        <v>3.15</v>
      </c>
    </row>
    <row r="38" spans="1:3" s="49" customFormat="1" ht="15.75">
      <c r="A38" s="16">
        <v>2247</v>
      </c>
      <c r="B38" s="15" t="s">
        <v>58</v>
      </c>
      <c r="C38" s="19">
        <v>0.09</v>
      </c>
    </row>
    <row r="39" spans="1:3" s="49" customFormat="1" ht="15.75">
      <c r="A39" s="16">
        <v>2249</v>
      </c>
      <c r="B39" s="20" t="s">
        <v>13</v>
      </c>
      <c r="C39" s="19">
        <v>0.27</v>
      </c>
    </row>
    <row r="40" spans="1:3" s="49" customFormat="1" ht="15.75">
      <c r="A40" s="16">
        <v>2251</v>
      </c>
      <c r="B40" s="20" t="s">
        <v>59</v>
      </c>
      <c r="C40" s="19">
        <v>0.81</v>
      </c>
    </row>
    <row r="41" spans="1:3" s="49" customFormat="1" ht="15.75" hidden="1">
      <c r="A41" s="16">
        <v>2252</v>
      </c>
      <c r="B41" s="20" t="s">
        <v>7</v>
      </c>
      <c r="C41" s="19"/>
    </row>
    <row r="42" spans="1:3" s="49" customFormat="1" ht="15.75" hidden="1">
      <c r="A42" s="16">
        <v>2259</v>
      </c>
      <c r="B42" s="20" t="s">
        <v>8</v>
      </c>
      <c r="C42" s="19"/>
    </row>
    <row r="43" spans="1:3" s="49" customFormat="1" ht="15.75">
      <c r="A43" s="16">
        <v>2261</v>
      </c>
      <c r="B43" s="20" t="s">
        <v>14</v>
      </c>
      <c r="C43" s="19">
        <v>0.17</v>
      </c>
    </row>
    <row r="44" spans="1:3" s="49" customFormat="1" ht="15.75">
      <c r="A44" s="16">
        <v>2262</v>
      </c>
      <c r="B44" s="20" t="s">
        <v>15</v>
      </c>
      <c r="C44" s="19">
        <v>0.63</v>
      </c>
    </row>
    <row r="45" spans="1:3" s="49" customFormat="1" ht="15.75">
      <c r="A45" s="16">
        <v>2263</v>
      </c>
      <c r="B45" s="20" t="s">
        <v>16</v>
      </c>
      <c r="C45" s="19">
        <v>2.27</v>
      </c>
    </row>
    <row r="46" spans="1:3" s="49" customFormat="1" ht="15.75" hidden="1">
      <c r="A46" s="17">
        <v>2264</v>
      </c>
      <c r="B46" s="20" t="s">
        <v>17</v>
      </c>
      <c r="C46" s="19"/>
    </row>
    <row r="47" spans="1:3" s="49" customFormat="1" ht="15.75">
      <c r="A47" s="17">
        <v>2279</v>
      </c>
      <c r="B47" s="20" t="s">
        <v>18</v>
      </c>
      <c r="C47" s="19">
        <v>2.7</v>
      </c>
    </row>
    <row r="48" spans="1:3" s="49" customFormat="1" ht="15.75">
      <c r="A48" s="17">
        <v>2311</v>
      </c>
      <c r="B48" s="20" t="s">
        <v>19</v>
      </c>
      <c r="C48" s="19">
        <v>0.31</v>
      </c>
    </row>
    <row r="49" spans="1:3" s="49" customFormat="1" ht="15.75">
      <c r="A49" s="17">
        <v>2312</v>
      </c>
      <c r="B49" s="20" t="s">
        <v>20</v>
      </c>
      <c r="C49" s="19">
        <v>0.45</v>
      </c>
    </row>
    <row r="50" spans="1:5" s="49" customFormat="1" ht="15.75">
      <c r="A50" s="17">
        <v>2321</v>
      </c>
      <c r="B50" s="20" t="s">
        <v>21</v>
      </c>
      <c r="C50" s="19">
        <v>4.33</v>
      </c>
      <c r="E50" s="52"/>
    </row>
    <row r="51" spans="1:5" s="49" customFormat="1" ht="15.75">
      <c r="A51" s="17">
        <v>2322</v>
      </c>
      <c r="B51" s="20" t="s">
        <v>22</v>
      </c>
      <c r="C51" s="19">
        <v>0.89</v>
      </c>
      <c r="E51" s="53"/>
    </row>
    <row r="52" spans="1:3" s="49" customFormat="1" ht="15.75">
      <c r="A52" s="17">
        <v>2341</v>
      </c>
      <c r="B52" s="20" t="s">
        <v>23</v>
      </c>
      <c r="C52" s="19">
        <v>1.08</v>
      </c>
    </row>
    <row r="53" spans="1:3" s="49" customFormat="1" ht="15.75" hidden="1">
      <c r="A53" s="17">
        <v>2344</v>
      </c>
      <c r="B53" s="20" t="s">
        <v>24</v>
      </c>
      <c r="C53" s="19"/>
    </row>
    <row r="54" spans="1:3" s="49" customFormat="1" ht="15.75">
      <c r="A54" s="17">
        <v>2350</v>
      </c>
      <c r="B54" s="20" t="s">
        <v>25</v>
      </c>
      <c r="C54" s="19">
        <v>2.17</v>
      </c>
    </row>
    <row r="55" spans="1:3" s="49" customFormat="1" ht="15.75">
      <c r="A55" s="17">
        <v>2361</v>
      </c>
      <c r="B55" s="20" t="s">
        <v>26</v>
      </c>
      <c r="C55" s="19">
        <v>1.44</v>
      </c>
    </row>
    <row r="56" spans="1:7" s="49" customFormat="1" ht="15.75" hidden="1">
      <c r="A56" s="17">
        <v>2362</v>
      </c>
      <c r="B56" s="20" t="s">
        <v>27</v>
      </c>
      <c r="C56" s="19"/>
      <c r="E56"/>
      <c r="F56"/>
      <c r="G56"/>
    </row>
    <row r="57" spans="1:7" s="49" customFormat="1" ht="15.75" hidden="1">
      <c r="A57" s="17">
        <v>2363</v>
      </c>
      <c r="B57" s="20" t="s">
        <v>28</v>
      </c>
      <c r="C57" s="19"/>
      <c r="E57"/>
      <c r="F57"/>
      <c r="G57"/>
    </row>
    <row r="58" spans="1:7" s="49" customFormat="1" ht="15.75" hidden="1">
      <c r="A58" s="17">
        <v>2370</v>
      </c>
      <c r="B58" s="20" t="s">
        <v>29</v>
      </c>
      <c r="C58" s="19"/>
      <c r="E58"/>
      <c r="F58"/>
      <c r="G58"/>
    </row>
    <row r="59" spans="1:7" s="49" customFormat="1" ht="15.75">
      <c r="A59" s="17">
        <v>2400</v>
      </c>
      <c r="B59" s="20" t="s">
        <v>42</v>
      </c>
      <c r="C59" s="19">
        <v>0.09</v>
      </c>
      <c r="E59"/>
      <c r="F59"/>
      <c r="G59"/>
    </row>
    <row r="60" spans="1:7" s="49" customFormat="1" ht="15.75" hidden="1">
      <c r="A60" s="17">
        <v>2512</v>
      </c>
      <c r="B60" s="20" t="s">
        <v>30</v>
      </c>
      <c r="C60" s="19"/>
      <c r="E60"/>
      <c r="F60"/>
      <c r="G60"/>
    </row>
    <row r="61" spans="1:7" s="49" customFormat="1" ht="15.75">
      <c r="A61" s="17">
        <v>2513</v>
      </c>
      <c r="B61" s="20" t="s">
        <v>31</v>
      </c>
      <c r="C61" s="19">
        <v>1.72</v>
      </c>
      <c r="E61"/>
      <c r="F61"/>
      <c r="G61"/>
    </row>
    <row r="62" spans="1:7" s="49" customFormat="1" ht="15.75">
      <c r="A62" s="17">
        <v>2515</v>
      </c>
      <c r="B62" s="20" t="s">
        <v>60</v>
      </c>
      <c r="C62" s="19">
        <v>0.09</v>
      </c>
      <c r="E62"/>
      <c r="F62"/>
      <c r="G62"/>
    </row>
    <row r="63" spans="1:7" s="49" customFormat="1" ht="15.75">
      <c r="A63" s="17">
        <v>2519</v>
      </c>
      <c r="B63" s="20" t="s">
        <v>34</v>
      </c>
      <c r="C63" s="19">
        <v>0.43</v>
      </c>
      <c r="E63"/>
      <c r="F63"/>
      <c r="G63"/>
    </row>
    <row r="64" spans="1:7" s="49" customFormat="1" ht="15.75" hidden="1">
      <c r="A64" s="17">
        <v>6240</v>
      </c>
      <c r="B64" s="20"/>
      <c r="C64" s="19"/>
      <c r="E64"/>
      <c r="F64"/>
      <c r="G64"/>
    </row>
    <row r="65" spans="1:7" s="49" customFormat="1" ht="15.75" hidden="1">
      <c r="A65" s="17">
        <v>6290</v>
      </c>
      <c r="B65" s="20"/>
      <c r="C65" s="19"/>
      <c r="E65"/>
      <c r="F65"/>
      <c r="G65"/>
    </row>
    <row r="66" spans="1:7" s="49" customFormat="1" ht="15.75">
      <c r="A66" s="17">
        <v>5121</v>
      </c>
      <c r="B66" s="20" t="s">
        <v>32</v>
      </c>
      <c r="C66" s="19">
        <v>0.14</v>
      </c>
      <c r="E66"/>
      <c r="F66"/>
      <c r="G66"/>
    </row>
    <row r="67" spans="1:7" s="49" customFormat="1" ht="15.75">
      <c r="A67" s="17">
        <v>5232</v>
      </c>
      <c r="B67" s="20" t="s">
        <v>33</v>
      </c>
      <c r="C67" s="19">
        <v>0.13</v>
      </c>
      <c r="E67"/>
      <c r="F67"/>
      <c r="G67"/>
    </row>
    <row r="68" spans="1:7" s="49" customFormat="1" ht="15.75">
      <c r="A68" s="17">
        <v>5238</v>
      </c>
      <c r="B68" s="20" t="s">
        <v>35</v>
      </c>
      <c r="C68" s="19">
        <v>0.2</v>
      </c>
      <c r="E68"/>
      <c r="F68"/>
      <c r="G68"/>
    </row>
    <row r="69" spans="1:7" s="49" customFormat="1" ht="15.75" hidden="1">
      <c r="A69" s="17">
        <v>5240</v>
      </c>
      <c r="B69" s="20" t="s">
        <v>36</v>
      </c>
      <c r="C69" s="19"/>
      <c r="E69"/>
      <c r="F69"/>
      <c r="G69"/>
    </row>
    <row r="70" spans="1:7" s="49" customFormat="1" ht="15.75">
      <c r="A70" s="16">
        <v>5250</v>
      </c>
      <c r="B70" s="20" t="s">
        <v>37</v>
      </c>
      <c r="C70" s="19">
        <v>0.23</v>
      </c>
      <c r="E70"/>
      <c r="F70"/>
      <c r="G70"/>
    </row>
    <row r="71" spans="1:7" s="49" customFormat="1" ht="15.75">
      <c r="A71" s="25"/>
      <c r="B71" s="26" t="s">
        <v>61</v>
      </c>
      <c r="C71" s="22">
        <f>SUM(C28:C70)</f>
        <v>80.00000000000003</v>
      </c>
      <c r="E71"/>
      <c r="F71"/>
      <c r="G71"/>
    </row>
    <row r="72" spans="1:7" s="49" customFormat="1" ht="15.75">
      <c r="A72" s="25"/>
      <c r="B72" s="26" t="s">
        <v>62</v>
      </c>
      <c r="C72" s="22">
        <f>C71+C26</f>
        <v>319.40000000000003</v>
      </c>
      <c r="E72"/>
      <c r="F72"/>
      <c r="G72"/>
    </row>
    <row r="73" spans="1:7" s="49" customFormat="1" ht="15.75">
      <c r="A73" s="7"/>
      <c r="B73" s="9"/>
      <c r="C73" s="40"/>
      <c r="E73"/>
      <c r="F73"/>
      <c r="G73"/>
    </row>
    <row r="74" spans="1:7" s="49" customFormat="1" ht="15.75">
      <c r="A74" s="102" t="s">
        <v>44</v>
      </c>
      <c r="B74" s="103"/>
      <c r="C74" s="12">
        <v>10</v>
      </c>
      <c r="E74"/>
      <c r="F74"/>
      <c r="G74"/>
    </row>
    <row r="75" spans="1:7" s="49" customFormat="1" ht="15.75">
      <c r="A75" s="102" t="s">
        <v>51</v>
      </c>
      <c r="B75" s="103"/>
      <c r="C75" s="65">
        <f>ROUND(C72/C74,2)</f>
        <v>31.94</v>
      </c>
      <c r="E75"/>
      <c r="F75"/>
      <c r="G75"/>
    </row>
    <row r="76" spans="1:7" s="49" customFormat="1" ht="15.75">
      <c r="A76" s="32"/>
      <c r="B76" s="30"/>
      <c r="C76" s="33"/>
      <c r="E76"/>
      <c r="F76"/>
      <c r="G76"/>
    </row>
    <row r="77" spans="1:3" ht="15.75">
      <c r="A77" s="99" t="s">
        <v>45</v>
      </c>
      <c r="B77" s="100"/>
      <c r="C77" s="31"/>
    </row>
    <row r="78" spans="1:3" ht="15.75">
      <c r="A78" s="99" t="s">
        <v>52</v>
      </c>
      <c r="B78" s="100"/>
      <c r="C78" s="31"/>
    </row>
    <row r="79" spans="1:3" ht="15.75">
      <c r="A79" s="27"/>
      <c r="B79" s="27"/>
      <c r="C79" s="27"/>
    </row>
    <row r="80" spans="1:3" ht="15.75">
      <c r="A80" s="27" t="s">
        <v>46</v>
      </c>
      <c r="B80" s="27"/>
      <c r="C80" s="27"/>
    </row>
    <row r="81" spans="1:3" ht="15.75">
      <c r="A81" s="27"/>
      <c r="B81" s="27"/>
      <c r="C81" s="27"/>
    </row>
    <row r="82" spans="1:3" ht="15.75">
      <c r="A82" s="27"/>
      <c r="B82" s="28"/>
      <c r="C82" s="27"/>
    </row>
    <row r="83" spans="1:3" ht="15.75">
      <c r="A83" s="27"/>
      <c r="B83" s="61"/>
      <c r="C83" s="27"/>
    </row>
    <row r="84" spans="1:3" ht="15.75">
      <c r="A84" s="10"/>
      <c r="B84" s="8"/>
      <c r="C84" s="63"/>
    </row>
  </sheetData>
  <sheetProtection/>
  <mergeCells count="7">
    <mergeCell ref="A78:B78"/>
    <mergeCell ref="A3:C3"/>
    <mergeCell ref="A5:B5"/>
    <mergeCell ref="A6:B6"/>
    <mergeCell ref="A74:B74"/>
    <mergeCell ref="A75:B75"/>
    <mergeCell ref="A77:B77"/>
  </mergeCells>
  <printOptions/>
  <pageMargins left="0.7" right="0.7" top="0.75" bottom="0.75" header="0.3" footer="0.3"/>
  <pageSetup fitToHeight="1" fitToWidth="1" horizontalDpi="600" verticalDpi="600" orientation="portrait" paperSize="9" scale="63" r:id="rId1"/>
  <headerFooter>
    <oddFooter>&amp;C&amp;"Times New Roman,Regular"LManotp4_100519_1002maksas;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84"/>
  <sheetViews>
    <sheetView view="pageLayout" workbookViewId="0" topLeftCell="A1">
      <selection activeCell="B89" sqref="B89"/>
    </sheetView>
  </sheetViews>
  <sheetFormatPr defaultColWidth="9.140625" defaultRowHeight="12.75"/>
  <cols>
    <col min="1" max="1" width="12.140625" style="64" customWidth="1"/>
    <col min="2" max="2" width="97.140625" style="64" customWidth="1"/>
    <col min="3" max="3" width="31.7109375" style="10" customWidth="1"/>
  </cols>
  <sheetData>
    <row r="1" spans="1:3" ht="15.75">
      <c r="A1" s="10"/>
      <c r="B1" s="41"/>
      <c r="C1" s="7"/>
    </row>
    <row r="2" spans="1:3" ht="15.75">
      <c r="A2" s="10"/>
      <c r="B2" s="10"/>
      <c r="C2" s="9"/>
    </row>
    <row r="3" spans="1:3" ht="15.75">
      <c r="A3" s="101" t="s">
        <v>6</v>
      </c>
      <c r="B3" s="101"/>
      <c r="C3" s="101"/>
    </row>
    <row r="4" spans="1:3" ht="15.75">
      <c r="A4" s="10"/>
      <c r="B4" s="62"/>
      <c r="C4" s="9"/>
    </row>
    <row r="5" spans="1:3" ht="15.75">
      <c r="A5" s="95" t="s">
        <v>1</v>
      </c>
      <c r="B5" s="95"/>
      <c r="C5" s="9"/>
    </row>
    <row r="6" spans="1:3" ht="15.75">
      <c r="A6" s="95" t="s">
        <v>0</v>
      </c>
      <c r="B6" s="95"/>
      <c r="C6" s="9"/>
    </row>
    <row r="7" spans="1:3" ht="15.75">
      <c r="A7" s="6"/>
      <c r="B7" s="6" t="s">
        <v>43</v>
      </c>
      <c r="C7" s="9"/>
    </row>
    <row r="8" spans="1:3" ht="15.75">
      <c r="A8" s="6"/>
      <c r="B8" s="6" t="s">
        <v>53</v>
      </c>
      <c r="C8" s="9"/>
    </row>
    <row r="9" spans="1:3" ht="15.75">
      <c r="A9" s="6"/>
      <c r="B9" s="6" t="s">
        <v>94</v>
      </c>
      <c r="C9" s="9"/>
    </row>
    <row r="10" spans="1:3" ht="15.75">
      <c r="A10" s="6" t="s">
        <v>2</v>
      </c>
      <c r="B10" s="6" t="s">
        <v>125</v>
      </c>
      <c r="C10" s="9"/>
    </row>
    <row r="11" spans="1:3" ht="15.75" hidden="1">
      <c r="A11" s="10"/>
      <c r="B11" s="11"/>
      <c r="C11" s="9"/>
    </row>
    <row r="12" spans="1:3" ht="48.75" customHeight="1">
      <c r="A12" s="37" t="s">
        <v>3</v>
      </c>
      <c r="B12" s="37" t="s">
        <v>4</v>
      </c>
      <c r="C12" s="37" t="s">
        <v>5</v>
      </c>
    </row>
    <row r="13" spans="1:8" ht="15.75">
      <c r="A13" s="13">
        <v>1</v>
      </c>
      <c r="B13" s="14">
        <v>2</v>
      </c>
      <c r="C13" s="14">
        <v>3</v>
      </c>
      <c r="H13" s="49"/>
    </row>
    <row r="14" spans="1:7" s="49" customFormat="1" ht="15.75">
      <c r="A14" s="13"/>
      <c r="B14" s="15" t="s">
        <v>64</v>
      </c>
      <c r="C14" s="17"/>
      <c r="E14" s="1"/>
      <c r="F14" s="1"/>
      <c r="G14" s="1"/>
    </row>
    <row r="15" spans="1:7" s="49" customFormat="1" ht="15.75">
      <c r="A15" s="17">
        <v>1100</v>
      </c>
      <c r="B15" s="18" t="s">
        <v>55</v>
      </c>
      <c r="C15" s="19">
        <f>39.21+10*1.265</f>
        <v>51.86</v>
      </c>
      <c r="E15" s="1"/>
      <c r="F15" s="1"/>
      <c r="G15" s="1"/>
    </row>
    <row r="16" spans="1:7" s="49" customFormat="1" ht="15.75" customHeight="1">
      <c r="A16" s="17">
        <v>1200</v>
      </c>
      <c r="B16" s="20" t="s">
        <v>89</v>
      </c>
      <c r="C16" s="19">
        <f>9.45+10*0.305</f>
        <v>12.5</v>
      </c>
      <c r="E16" s="1"/>
      <c r="F16" s="1"/>
      <c r="G16" s="1"/>
    </row>
    <row r="17" spans="1:7" s="49" customFormat="1" ht="15.75">
      <c r="A17" s="24">
        <v>2341</v>
      </c>
      <c r="B17" s="20" t="s">
        <v>23</v>
      </c>
      <c r="C17" s="19">
        <v>21.63</v>
      </c>
      <c r="E17" s="1"/>
      <c r="F17" s="1"/>
      <c r="G17" s="1"/>
    </row>
    <row r="18" spans="1:7" s="49" customFormat="1" ht="15.75">
      <c r="A18" s="17">
        <v>2222</v>
      </c>
      <c r="B18" s="20" t="s">
        <v>39</v>
      </c>
      <c r="C18" s="19">
        <v>0.62</v>
      </c>
      <c r="E18" s="1"/>
      <c r="F18" s="1"/>
      <c r="G18" s="1"/>
    </row>
    <row r="19" spans="1:3" s="49" customFormat="1" ht="15.75">
      <c r="A19" s="17">
        <v>2223</v>
      </c>
      <c r="B19" s="20" t="s">
        <v>40</v>
      </c>
      <c r="C19" s="19">
        <v>0.93</v>
      </c>
    </row>
    <row r="20" spans="1:3" s="49" customFormat="1" ht="15.75">
      <c r="A20" s="17">
        <v>2321</v>
      </c>
      <c r="B20" s="20" t="s">
        <v>21</v>
      </c>
      <c r="C20" s="19">
        <v>0.73</v>
      </c>
    </row>
    <row r="21" spans="1:3" s="49" customFormat="1" ht="15.75">
      <c r="A21" s="17">
        <v>2243</v>
      </c>
      <c r="B21" s="20" t="s">
        <v>11</v>
      </c>
      <c r="C21" s="19">
        <v>0.38</v>
      </c>
    </row>
    <row r="22" spans="1:3" s="49" customFormat="1" ht="15.75">
      <c r="A22" s="17">
        <v>5232</v>
      </c>
      <c r="B22" s="20" t="s">
        <v>33</v>
      </c>
      <c r="C22" s="19">
        <v>0.29</v>
      </c>
    </row>
    <row r="23" spans="1:3" s="49" customFormat="1" ht="15.75">
      <c r="A23" s="17">
        <v>2312</v>
      </c>
      <c r="B23" s="20" t="s">
        <v>20</v>
      </c>
      <c r="C23" s="19">
        <v>0.2</v>
      </c>
    </row>
    <row r="24" spans="1:3" s="49" customFormat="1" ht="15.75">
      <c r="A24" s="17">
        <v>2311</v>
      </c>
      <c r="B24" s="20" t="s">
        <v>19</v>
      </c>
      <c r="C24" s="19">
        <v>0.06</v>
      </c>
    </row>
    <row r="25" spans="1:3" s="49" customFormat="1" ht="15.75">
      <c r="A25" s="17">
        <v>2361</v>
      </c>
      <c r="B25" s="20" t="s">
        <v>87</v>
      </c>
      <c r="C25" s="19">
        <v>0.06</v>
      </c>
    </row>
    <row r="26" spans="1:3" s="49" customFormat="1" ht="15.75">
      <c r="A26" s="16"/>
      <c r="B26" s="21" t="s">
        <v>63</v>
      </c>
      <c r="C26" s="22">
        <f>SUM(C15:C25)</f>
        <v>89.26000000000002</v>
      </c>
    </row>
    <row r="27" spans="1:3" s="49" customFormat="1" ht="15.75">
      <c r="A27" s="23"/>
      <c r="B27" s="18" t="s">
        <v>57</v>
      </c>
      <c r="C27" s="22"/>
    </row>
    <row r="28" spans="1:3" s="49" customFormat="1" ht="15.75">
      <c r="A28" s="17">
        <v>1100</v>
      </c>
      <c r="B28" s="18" t="s">
        <v>55</v>
      </c>
      <c r="C28" s="19">
        <v>13.23</v>
      </c>
    </row>
    <row r="29" spans="1:3" s="49" customFormat="1" ht="15.75">
      <c r="A29" s="17">
        <v>1200</v>
      </c>
      <c r="B29" s="20" t="s">
        <v>56</v>
      </c>
      <c r="C29" s="19">
        <v>3.19</v>
      </c>
    </row>
    <row r="30" spans="1:3" s="49" customFormat="1" ht="15.75">
      <c r="A30" s="24">
        <v>2210</v>
      </c>
      <c r="B30" s="20" t="s">
        <v>38</v>
      </c>
      <c r="C30" s="19">
        <v>0.12</v>
      </c>
    </row>
    <row r="31" spans="1:3" s="49" customFormat="1" ht="15.75">
      <c r="A31" s="17">
        <v>2222</v>
      </c>
      <c r="B31" s="20" t="s">
        <v>39</v>
      </c>
      <c r="C31" s="19">
        <v>0.67</v>
      </c>
    </row>
    <row r="32" spans="1:3" s="49" customFormat="1" ht="15.75">
      <c r="A32" s="17">
        <v>2223</v>
      </c>
      <c r="B32" s="20" t="s">
        <v>40</v>
      </c>
      <c r="C32" s="19">
        <v>1.24</v>
      </c>
    </row>
    <row r="33" spans="1:3" s="49" customFormat="1" ht="15.75" hidden="1">
      <c r="A33" s="17">
        <v>2230</v>
      </c>
      <c r="B33" s="20" t="s">
        <v>41</v>
      </c>
      <c r="C33" s="19"/>
    </row>
    <row r="34" spans="1:3" s="49" customFormat="1" ht="15.75" hidden="1">
      <c r="A34" s="17">
        <v>2241</v>
      </c>
      <c r="B34" s="20" t="s">
        <v>9</v>
      </c>
      <c r="C34" s="19"/>
    </row>
    <row r="35" spans="1:3" s="49" customFormat="1" ht="15.75">
      <c r="A35" s="17">
        <v>2242</v>
      </c>
      <c r="B35" s="20" t="s">
        <v>10</v>
      </c>
      <c r="C35" s="19">
        <v>0.06</v>
      </c>
    </row>
    <row r="36" spans="1:3" s="49" customFormat="1" ht="15.75">
      <c r="A36" s="17">
        <v>2243</v>
      </c>
      <c r="B36" s="20" t="s">
        <v>11</v>
      </c>
      <c r="C36" s="19">
        <v>0.24</v>
      </c>
    </row>
    <row r="37" spans="1:3" s="49" customFormat="1" ht="15.75">
      <c r="A37" s="16">
        <v>2244</v>
      </c>
      <c r="B37" s="20" t="s">
        <v>12</v>
      </c>
      <c r="C37" s="19">
        <f>0.85+10*0.06</f>
        <v>1.45</v>
      </c>
    </row>
    <row r="38" spans="1:3" s="49" customFormat="1" ht="15.75">
      <c r="A38" s="16">
        <v>2247</v>
      </c>
      <c r="B38" s="15" t="s">
        <v>58</v>
      </c>
      <c r="C38" s="19">
        <v>0.03</v>
      </c>
    </row>
    <row r="39" spans="1:3" s="49" customFormat="1" ht="15.75">
      <c r="A39" s="16">
        <v>2249</v>
      </c>
      <c r="B39" s="20" t="s">
        <v>13</v>
      </c>
      <c r="C39" s="19">
        <v>0.09</v>
      </c>
    </row>
    <row r="40" spans="1:3" s="49" customFormat="1" ht="15.75">
      <c r="A40" s="16">
        <v>2251</v>
      </c>
      <c r="B40" s="20" t="s">
        <v>59</v>
      </c>
      <c r="C40" s="19">
        <v>0.27</v>
      </c>
    </row>
    <row r="41" spans="1:3" s="49" customFormat="1" ht="15.75" hidden="1">
      <c r="A41" s="16">
        <v>2252</v>
      </c>
      <c r="B41" s="20" t="s">
        <v>7</v>
      </c>
      <c r="C41" s="19"/>
    </row>
    <row r="42" spans="1:3" s="49" customFormat="1" ht="15.75" hidden="1">
      <c r="A42" s="16">
        <v>2259</v>
      </c>
      <c r="B42" s="20" t="s">
        <v>8</v>
      </c>
      <c r="C42" s="19"/>
    </row>
    <row r="43" spans="1:3" s="49" customFormat="1" ht="15.75">
      <c r="A43" s="16">
        <v>2261</v>
      </c>
      <c r="B43" s="20" t="s">
        <v>14</v>
      </c>
      <c r="C43" s="19">
        <v>0.06</v>
      </c>
    </row>
    <row r="44" spans="1:3" s="49" customFormat="1" ht="15.75">
      <c r="A44" s="16">
        <v>2262</v>
      </c>
      <c r="B44" s="20" t="s">
        <v>15</v>
      </c>
      <c r="C44" s="19">
        <v>0.21</v>
      </c>
    </row>
    <row r="45" spans="1:3" s="49" customFormat="1" ht="15.75">
      <c r="A45" s="16">
        <v>2263</v>
      </c>
      <c r="B45" s="20" t="s">
        <v>16</v>
      </c>
      <c r="C45" s="19">
        <v>0.76</v>
      </c>
    </row>
    <row r="46" spans="1:3" s="49" customFormat="1" ht="15.75" hidden="1">
      <c r="A46" s="17">
        <v>2264</v>
      </c>
      <c r="B46" s="20" t="s">
        <v>17</v>
      </c>
      <c r="C46" s="19"/>
    </row>
    <row r="47" spans="1:3" s="49" customFormat="1" ht="15.75">
      <c r="A47" s="17">
        <v>2279</v>
      </c>
      <c r="B47" s="20" t="s">
        <v>18</v>
      </c>
      <c r="C47" s="19">
        <v>0.9</v>
      </c>
    </row>
    <row r="48" spans="1:3" s="49" customFormat="1" ht="15.75">
      <c r="A48" s="17">
        <v>2311</v>
      </c>
      <c r="B48" s="20" t="s">
        <v>19</v>
      </c>
      <c r="C48" s="19">
        <v>0.1</v>
      </c>
    </row>
    <row r="49" spans="1:3" s="49" customFormat="1" ht="15.75">
      <c r="A49" s="17">
        <v>2312</v>
      </c>
      <c r="B49" s="20" t="s">
        <v>20</v>
      </c>
      <c r="C49" s="19">
        <v>0.15</v>
      </c>
    </row>
    <row r="50" spans="1:3" s="49" customFormat="1" ht="15.75">
      <c r="A50" s="17">
        <v>2321</v>
      </c>
      <c r="B50" s="20" t="s">
        <v>21</v>
      </c>
      <c r="C50" s="19">
        <v>1.44</v>
      </c>
    </row>
    <row r="51" spans="1:3" s="49" customFormat="1" ht="15.75">
      <c r="A51" s="17">
        <v>2322</v>
      </c>
      <c r="B51" s="20" t="s">
        <v>22</v>
      </c>
      <c r="C51" s="19">
        <v>0.3</v>
      </c>
    </row>
    <row r="52" spans="1:3" s="49" customFormat="1" ht="15.75">
      <c r="A52" s="17">
        <v>2341</v>
      </c>
      <c r="B52" s="20" t="s">
        <v>23</v>
      </c>
      <c r="C52" s="19">
        <v>0.36</v>
      </c>
    </row>
    <row r="53" spans="1:3" s="49" customFormat="1" ht="15.75" hidden="1">
      <c r="A53" s="17">
        <v>2344</v>
      </c>
      <c r="B53" s="20" t="s">
        <v>24</v>
      </c>
      <c r="C53" s="19"/>
    </row>
    <row r="54" spans="1:3" s="49" customFormat="1" ht="15.75">
      <c r="A54" s="17">
        <v>2350</v>
      </c>
      <c r="B54" s="20" t="s">
        <v>25</v>
      </c>
      <c r="C54" s="19">
        <v>0.72</v>
      </c>
    </row>
    <row r="55" spans="1:3" s="49" customFormat="1" ht="15.75">
      <c r="A55" s="17">
        <v>2361</v>
      </c>
      <c r="B55" s="20" t="s">
        <v>26</v>
      </c>
      <c r="C55" s="19">
        <v>0.48</v>
      </c>
    </row>
    <row r="56" spans="1:5" s="49" customFormat="1" ht="15.75" hidden="1">
      <c r="A56" s="17">
        <v>2362</v>
      </c>
      <c r="B56" s="20" t="s">
        <v>27</v>
      </c>
      <c r="C56" s="19"/>
      <c r="E56" s="49">
        <v>10</v>
      </c>
    </row>
    <row r="57" spans="1:3" s="49" customFormat="1" ht="15.75" hidden="1">
      <c r="A57" s="17">
        <v>2363</v>
      </c>
      <c r="B57" s="20" t="s">
        <v>28</v>
      </c>
      <c r="C57" s="19"/>
    </row>
    <row r="58" spans="1:8" s="49" customFormat="1" ht="15.75" hidden="1">
      <c r="A58" s="17">
        <v>2370</v>
      </c>
      <c r="B58" s="20" t="s">
        <v>29</v>
      </c>
      <c r="C58" s="19"/>
      <c r="E58"/>
      <c r="F58"/>
      <c r="G58"/>
      <c r="H58"/>
    </row>
    <row r="59" spans="1:8" s="49" customFormat="1" ht="15.75" hidden="1">
      <c r="A59" s="17">
        <v>2400</v>
      </c>
      <c r="B59" s="20" t="s">
        <v>42</v>
      </c>
      <c r="C59" s="19">
        <v>0</v>
      </c>
      <c r="E59"/>
      <c r="F59"/>
      <c r="G59"/>
      <c r="H59"/>
    </row>
    <row r="60" spans="1:8" s="49" customFormat="1" ht="15.75" hidden="1">
      <c r="A60" s="17">
        <v>2512</v>
      </c>
      <c r="B60" s="20" t="s">
        <v>30</v>
      </c>
      <c r="C60" s="19"/>
      <c r="E60"/>
      <c r="F60"/>
      <c r="G60"/>
      <c r="H60"/>
    </row>
    <row r="61" spans="1:8" s="49" customFormat="1" ht="15.75">
      <c r="A61" s="17">
        <v>2513</v>
      </c>
      <c r="B61" s="20" t="s">
        <v>31</v>
      </c>
      <c r="C61" s="19">
        <v>0.57</v>
      </c>
      <c r="E61"/>
      <c r="F61"/>
      <c r="G61"/>
      <c r="H61"/>
    </row>
    <row r="62" spans="1:8" s="49" customFormat="1" ht="15.75">
      <c r="A62" s="17">
        <v>2515</v>
      </c>
      <c r="B62" s="20" t="s">
        <v>60</v>
      </c>
      <c r="C62" s="19">
        <v>0.03</v>
      </c>
      <c r="E62"/>
      <c r="F62"/>
      <c r="G62"/>
      <c r="H62"/>
    </row>
    <row r="63" spans="1:8" s="49" customFormat="1" ht="15.75">
      <c r="A63" s="17">
        <v>2519</v>
      </c>
      <c r="B63" s="20" t="s">
        <v>34</v>
      </c>
      <c r="C63" s="19">
        <v>0.13</v>
      </c>
      <c r="E63"/>
      <c r="F63"/>
      <c r="G63"/>
      <c r="H63"/>
    </row>
    <row r="64" spans="1:8" s="49" customFormat="1" ht="15.75" hidden="1">
      <c r="A64" s="17">
        <v>6240</v>
      </c>
      <c r="B64" s="20"/>
      <c r="C64" s="19"/>
      <c r="E64"/>
      <c r="F64"/>
      <c r="G64"/>
      <c r="H64"/>
    </row>
    <row r="65" spans="1:8" s="49" customFormat="1" ht="15.75" hidden="1">
      <c r="A65" s="17">
        <v>6290</v>
      </c>
      <c r="B65" s="20"/>
      <c r="C65" s="19"/>
      <c r="E65"/>
      <c r="F65"/>
      <c r="G65"/>
      <c r="H65"/>
    </row>
    <row r="66" spans="1:8" s="49" customFormat="1" ht="15.75" hidden="1">
      <c r="A66" s="17">
        <v>5121</v>
      </c>
      <c r="B66" s="20" t="s">
        <v>32</v>
      </c>
      <c r="C66" s="19">
        <v>0</v>
      </c>
      <c r="E66"/>
      <c r="F66"/>
      <c r="G66"/>
      <c r="H66"/>
    </row>
    <row r="67" spans="1:8" s="49" customFormat="1" ht="15.75">
      <c r="A67" s="17">
        <v>5232</v>
      </c>
      <c r="B67" s="20" t="s">
        <v>33</v>
      </c>
      <c r="C67" s="19">
        <v>0.13</v>
      </c>
      <c r="E67"/>
      <c r="F67"/>
      <c r="G67"/>
      <c r="H67"/>
    </row>
    <row r="68" spans="1:8" s="49" customFormat="1" ht="15.75">
      <c r="A68" s="17">
        <v>5238</v>
      </c>
      <c r="B68" s="20" t="s">
        <v>35</v>
      </c>
      <c r="C68" s="19">
        <v>0.11</v>
      </c>
      <c r="E68"/>
      <c r="F68"/>
      <c r="G68"/>
      <c r="H68"/>
    </row>
    <row r="69" spans="1:8" s="49" customFormat="1" ht="15.75" hidden="1">
      <c r="A69" s="17">
        <v>5240</v>
      </c>
      <c r="B69" s="20" t="s">
        <v>36</v>
      </c>
      <c r="C69" s="19">
        <v>0</v>
      </c>
      <c r="E69"/>
      <c r="F69"/>
      <c r="G69"/>
      <c r="H69"/>
    </row>
    <row r="70" spans="1:8" s="49" customFormat="1" ht="15.75" hidden="1">
      <c r="A70" s="16">
        <v>5250</v>
      </c>
      <c r="B70" s="20" t="s">
        <v>37</v>
      </c>
      <c r="C70" s="19"/>
      <c r="E70"/>
      <c r="F70"/>
      <c r="G70"/>
      <c r="H70"/>
    </row>
    <row r="71" spans="1:8" s="49" customFormat="1" ht="15.75">
      <c r="A71" s="25"/>
      <c r="B71" s="26" t="s">
        <v>61</v>
      </c>
      <c r="C71" s="22">
        <f>SUM(C28:C70)</f>
        <v>27.04</v>
      </c>
      <c r="E71"/>
      <c r="F71"/>
      <c r="G71"/>
      <c r="H71"/>
    </row>
    <row r="72" spans="1:8" s="49" customFormat="1" ht="15.75">
      <c r="A72" s="25"/>
      <c r="B72" s="26" t="s">
        <v>62</v>
      </c>
      <c r="C72" s="22">
        <f>C71+C26</f>
        <v>116.30000000000001</v>
      </c>
      <c r="E72"/>
      <c r="F72"/>
      <c r="G72"/>
      <c r="H72"/>
    </row>
    <row r="73" spans="1:8" s="49" customFormat="1" ht="15.75">
      <c r="A73" s="7"/>
      <c r="B73" s="9"/>
      <c r="C73" s="40"/>
      <c r="E73"/>
      <c r="F73"/>
      <c r="G73"/>
      <c r="H73"/>
    </row>
    <row r="74" spans="1:8" s="49" customFormat="1" ht="15.75">
      <c r="A74" s="102" t="s">
        <v>44</v>
      </c>
      <c r="B74" s="103"/>
      <c r="C74" s="12">
        <v>10</v>
      </c>
      <c r="E74"/>
      <c r="F74"/>
      <c r="G74"/>
      <c r="H74"/>
    </row>
    <row r="75" spans="1:8" s="49" customFormat="1" ht="15.75">
      <c r="A75" s="102" t="s">
        <v>51</v>
      </c>
      <c r="B75" s="103"/>
      <c r="C75" s="65">
        <f>ROUND(C72/C74,2)</f>
        <v>11.63</v>
      </c>
      <c r="E75"/>
      <c r="F75"/>
      <c r="G75"/>
      <c r="H75"/>
    </row>
    <row r="76" spans="1:8" s="49" customFormat="1" ht="15.75">
      <c r="A76" s="32"/>
      <c r="B76" s="30"/>
      <c r="C76" s="33"/>
      <c r="E76"/>
      <c r="F76"/>
      <c r="G76"/>
      <c r="H76"/>
    </row>
    <row r="77" spans="1:3" ht="15.75">
      <c r="A77" s="99" t="s">
        <v>45</v>
      </c>
      <c r="B77" s="100"/>
      <c r="C77" s="31"/>
    </row>
    <row r="78" spans="1:3" ht="15.75">
      <c r="A78" s="99" t="s">
        <v>52</v>
      </c>
      <c r="B78" s="100"/>
      <c r="C78" s="31"/>
    </row>
    <row r="79" spans="1:3" ht="15.75">
      <c r="A79" s="27"/>
      <c r="B79" s="27"/>
      <c r="C79" s="27"/>
    </row>
    <row r="80" spans="1:3" ht="15.75">
      <c r="A80" s="27" t="s">
        <v>46</v>
      </c>
      <c r="B80" s="27"/>
      <c r="C80" s="27"/>
    </row>
    <row r="81" spans="1:3" ht="15.75">
      <c r="A81" s="27"/>
      <c r="B81" s="27"/>
      <c r="C81" s="27"/>
    </row>
    <row r="82" spans="1:3" ht="15.75">
      <c r="A82" s="27"/>
      <c r="B82" s="28"/>
      <c r="C82" s="27"/>
    </row>
    <row r="83" spans="1:3" ht="15.75">
      <c r="A83" s="27"/>
      <c r="B83" s="61"/>
      <c r="C83" s="27"/>
    </row>
    <row r="84" spans="1:3" ht="15.75">
      <c r="A84" s="10"/>
      <c r="B84" s="8"/>
      <c r="C84" s="63"/>
    </row>
  </sheetData>
  <sheetProtection/>
  <mergeCells count="7">
    <mergeCell ref="A75:B75"/>
    <mergeCell ref="A77:B77"/>
    <mergeCell ref="A78:B78"/>
    <mergeCell ref="A3:C3"/>
    <mergeCell ref="A5:B5"/>
    <mergeCell ref="A6:B6"/>
    <mergeCell ref="A74:B74"/>
  </mergeCells>
  <printOptions/>
  <pageMargins left="0.7" right="0.7" top="0.75" bottom="0.75" header="0.3" footer="0.3"/>
  <pageSetup fitToHeight="0" fitToWidth="0" horizontalDpi="600" verticalDpi="600" orientation="portrait" paperSize="9" scale="60" r:id="rId1"/>
  <headerFooter>
    <oddFooter>&amp;C&amp;"Times New Roman,Regular"LManotp4_100519_1002maksas;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"/>
  <sheetViews>
    <sheetView view="pageLayout" workbookViewId="0" topLeftCell="A1">
      <selection activeCell="C11" sqref="C11"/>
    </sheetView>
  </sheetViews>
  <sheetFormatPr defaultColWidth="9.140625" defaultRowHeight="12.75"/>
  <cols>
    <col min="1" max="1" width="12.28125" style="64" customWidth="1"/>
    <col min="2" max="2" width="94.7109375" style="64" customWidth="1"/>
    <col min="3" max="3" width="34.8515625" style="10" bestFit="1" customWidth="1"/>
  </cols>
  <sheetData>
    <row r="1" spans="1:3" ht="15.75">
      <c r="A1" s="10"/>
      <c r="B1" s="41"/>
      <c r="C1" s="7"/>
    </row>
    <row r="2" spans="1:3" ht="15.75">
      <c r="A2" s="10"/>
      <c r="B2" s="10"/>
      <c r="C2" s="9"/>
    </row>
    <row r="3" spans="1:3" ht="15.75">
      <c r="A3" s="101" t="s">
        <v>6</v>
      </c>
      <c r="B3" s="101"/>
      <c r="C3" s="101"/>
    </row>
    <row r="4" spans="1:3" ht="15.75">
      <c r="A4" s="10"/>
      <c r="B4" s="62"/>
      <c r="C4" s="9"/>
    </row>
    <row r="5" spans="1:3" ht="15.75">
      <c r="A5" s="95" t="s">
        <v>1</v>
      </c>
      <c r="B5" s="95"/>
      <c r="C5" s="9"/>
    </row>
    <row r="6" spans="1:3" ht="15.75">
      <c r="A6" s="95" t="s">
        <v>0</v>
      </c>
      <c r="B6" s="95"/>
      <c r="C6" s="9"/>
    </row>
    <row r="7" spans="1:3" ht="15.75">
      <c r="A7" s="6"/>
      <c r="B7" s="6" t="s">
        <v>43</v>
      </c>
      <c r="C7" s="9"/>
    </row>
    <row r="8" spans="1:3" ht="15.75">
      <c r="A8" s="6"/>
      <c r="B8" s="6" t="s">
        <v>65</v>
      </c>
      <c r="C8" s="9"/>
    </row>
    <row r="9" spans="1:3" ht="15.75">
      <c r="A9" s="6"/>
      <c r="B9" s="6" t="s">
        <v>66</v>
      </c>
      <c r="C9" s="9"/>
    </row>
    <row r="10" spans="1:3" ht="15.75">
      <c r="A10" s="6"/>
      <c r="B10" s="6" t="s">
        <v>68</v>
      </c>
      <c r="C10" s="9"/>
    </row>
    <row r="11" spans="1:3" ht="15.75">
      <c r="A11" s="6" t="s">
        <v>2</v>
      </c>
      <c r="B11" s="6" t="s">
        <v>125</v>
      </c>
      <c r="C11" s="9"/>
    </row>
    <row r="12" spans="1:3" ht="15.75" hidden="1">
      <c r="A12" s="10"/>
      <c r="B12" s="11"/>
      <c r="C12" s="9"/>
    </row>
    <row r="13" spans="1:3" ht="54" customHeight="1">
      <c r="A13" s="37" t="s">
        <v>3</v>
      </c>
      <c r="B13" s="37" t="s">
        <v>4</v>
      </c>
      <c r="C13" s="37" t="s">
        <v>5</v>
      </c>
    </row>
    <row r="14" spans="1:3" ht="15.75">
      <c r="A14" s="13">
        <v>1</v>
      </c>
      <c r="B14" s="14">
        <v>2</v>
      </c>
      <c r="C14" s="14">
        <v>3</v>
      </c>
    </row>
    <row r="15" spans="1:3" ht="15.75">
      <c r="A15" s="13"/>
      <c r="B15" s="15" t="s">
        <v>64</v>
      </c>
      <c r="C15" s="17"/>
    </row>
    <row r="16" spans="1:3" ht="15.75">
      <c r="A16" s="17">
        <v>1100</v>
      </c>
      <c r="B16" s="18" t="s">
        <v>55</v>
      </c>
      <c r="C16" s="19">
        <f>237.65+100*0.84</f>
        <v>321.65</v>
      </c>
    </row>
    <row r="17" spans="1:3" ht="15" customHeight="1">
      <c r="A17" s="17">
        <v>1200</v>
      </c>
      <c r="B17" s="20" t="s">
        <v>56</v>
      </c>
      <c r="C17" s="19">
        <f>0.2*100+57.25</f>
        <v>77.25</v>
      </c>
    </row>
    <row r="18" spans="1:3" ht="15.75">
      <c r="A18" s="17">
        <v>2222</v>
      </c>
      <c r="B18" s="20" t="s">
        <v>39</v>
      </c>
      <c r="C18" s="19">
        <v>2</v>
      </c>
    </row>
    <row r="19" spans="1:3" ht="15.75">
      <c r="A19" s="24">
        <v>2341</v>
      </c>
      <c r="B19" s="20" t="s">
        <v>23</v>
      </c>
      <c r="C19" s="19">
        <v>29.5</v>
      </c>
    </row>
    <row r="20" spans="1:3" ht="15.75">
      <c r="A20" s="17">
        <v>2223</v>
      </c>
      <c r="B20" s="20" t="s">
        <v>40</v>
      </c>
      <c r="C20" s="19">
        <v>4.7</v>
      </c>
    </row>
    <row r="21" spans="1:3" ht="15.75">
      <c r="A21" s="17">
        <v>2321</v>
      </c>
      <c r="B21" s="20" t="s">
        <v>21</v>
      </c>
      <c r="C21" s="19">
        <v>5.7</v>
      </c>
    </row>
    <row r="22" spans="1:3" ht="15.75" hidden="1">
      <c r="A22" s="17">
        <v>2243</v>
      </c>
      <c r="B22" s="20" t="s">
        <v>11</v>
      </c>
      <c r="C22" s="19">
        <v>0</v>
      </c>
    </row>
    <row r="23" spans="1:3" ht="15.75">
      <c r="A23" s="17">
        <v>5232</v>
      </c>
      <c r="B23" s="20" t="s">
        <v>33</v>
      </c>
      <c r="C23" s="19">
        <v>2.9</v>
      </c>
    </row>
    <row r="24" spans="1:3" ht="15.75">
      <c r="A24" s="17">
        <v>2312</v>
      </c>
      <c r="B24" s="20" t="s">
        <v>20</v>
      </c>
      <c r="C24" s="19">
        <v>1.3</v>
      </c>
    </row>
    <row r="25" spans="1:3" ht="15.75">
      <c r="A25" s="17">
        <v>2311</v>
      </c>
      <c r="B25" s="20" t="s">
        <v>19</v>
      </c>
      <c r="C25" s="19">
        <v>1</v>
      </c>
    </row>
    <row r="26" spans="1:3" ht="15.75" hidden="1">
      <c r="A26" s="17">
        <v>2361</v>
      </c>
      <c r="B26" s="20" t="s">
        <v>87</v>
      </c>
      <c r="C26" s="19">
        <v>0</v>
      </c>
    </row>
    <row r="27" spans="1:3" ht="15.75">
      <c r="A27" s="16"/>
      <c r="B27" s="21" t="s">
        <v>63</v>
      </c>
      <c r="C27" s="22">
        <f>SUM(C16:C26)</f>
        <v>445.99999999999994</v>
      </c>
    </row>
    <row r="28" spans="1:3" ht="15.75">
      <c r="A28" s="23"/>
      <c r="B28" s="18" t="s">
        <v>57</v>
      </c>
      <c r="C28" s="22"/>
    </row>
    <row r="29" spans="1:3" ht="15.75">
      <c r="A29" s="17">
        <v>1100</v>
      </c>
      <c r="B29" s="18" t="s">
        <v>55</v>
      </c>
      <c r="C29" s="19">
        <v>68.21</v>
      </c>
    </row>
    <row r="30" spans="1:3" ht="16.5" customHeight="1">
      <c r="A30" s="17">
        <v>1200</v>
      </c>
      <c r="B30" s="20" t="s">
        <v>56</v>
      </c>
      <c r="C30" s="19">
        <v>16.43</v>
      </c>
    </row>
    <row r="31" spans="1:3" ht="15.75">
      <c r="A31" s="24">
        <v>2210</v>
      </c>
      <c r="B31" s="20" t="s">
        <v>38</v>
      </c>
      <c r="C31" s="19">
        <v>0.61</v>
      </c>
    </row>
    <row r="32" spans="1:3" ht="15.75">
      <c r="A32" s="17">
        <v>2222</v>
      </c>
      <c r="B32" s="20" t="s">
        <v>39</v>
      </c>
      <c r="C32" s="19">
        <v>1.87</v>
      </c>
    </row>
    <row r="33" spans="1:3" ht="15.75">
      <c r="A33" s="17">
        <v>2223</v>
      </c>
      <c r="B33" s="20" t="s">
        <v>40</v>
      </c>
      <c r="C33" s="19">
        <v>3.32</v>
      </c>
    </row>
    <row r="34" spans="1:3" ht="15.75">
      <c r="A34" s="17">
        <v>2230</v>
      </c>
      <c r="B34" s="20" t="s">
        <v>41</v>
      </c>
      <c r="C34" s="19">
        <v>1.18</v>
      </c>
    </row>
    <row r="35" spans="1:3" ht="15.75">
      <c r="A35" s="17">
        <v>2241</v>
      </c>
      <c r="B35" s="20" t="s">
        <v>9</v>
      </c>
      <c r="C35" s="19">
        <v>1.35</v>
      </c>
    </row>
    <row r="36" spans="1:3" ht="15.75">
      <c r="A36" s="17">
        <v>2242</v>
      </c>
      <c r="B36" s="20" t="s">
        <v>10</v>
      </c>
      <c r="C36" s="19">
        <v>0.56</v>
      </c>
    </row>
    <row r="37" spans="1:3" ht="15.75">
      <c r="A37" s="17">
        <v>2243</v>
      </c>
      <c r="B37" s="20" t="s">
        <v>11</v>
      </c>
      <c r="C37" s="19">
        <v>2.26</v>
      </c>
    </row>
    <row r="38" spans="1:3" ht="15.75">
      <c r="A38" s="16">
        <v>2244</v>
      </c>
      <c r="B38" s="20" t="s">
        <v>12</v>
      </c>
      <c r="C38" s="19">
        <v>2.83</v>
      </c>
    </row>
    <row r="39" spans="1:3" ht="15.75">
      <c r="A39" s="16">
        <v>2247</v>
      </c>
      <c r="B39" s="15" t="s">
        <v>58</v>
      </c>
      <c r="C39" s="19">
        <v>0.52</v>
      </c>
    </row>
    <row r="40" spans="1:3" ht="15.75">
      <c r="A40" s="16">
        <v>2249</v>
      </c>
      <c r="B40" s="20" t="s">
        <v>13</v>
      </c>
      <c r="C40" s="19">
        <v>1.64</v>
      </c>
    </row>
    <row r="41" spans="1:3" ht="15.75">
      <c r="A41" s="16">
        <v>2251</v>
      </c>
      <c r="B41" s="20" t="s">
        <v>59</v>
      </c>
      <c r="C41" s="19">
        <v>1.25</v>
      </c>
    </row>
    <row r="42" spans="1:3" ht="15.75" hidden="1">
      <c r="A42" s="16">
        <v>2252</v>
      </c>
      <c r="B42" s="20" t="s">
        <v>7</v>
      </c>
      <c r="C42" s="19"/>
    </row>
    <row r="43" spans="1:3" ht="15.75" hidden="1">
      <c r="A43" s="16">
        <v>2259</v>
      </c>
      <c r="B43" s="20" t="s">
        <v>8</v>
      </c>
      <c r="C43" s="19"/>
    </row>
    <row r="44" spans="1:3" ht="15.75">
      <c r="A44" s="16">
        <v>2261</v>
      </c>
      <c r="B44" s="20" t="s">
        <v>14</v>
      </c>
      <c r="C44" s="19">
        <v>0.57</v>
      </c>
    </row>
    <row r="45" spans="1:3" ht="15.75">
      <c r="A45" s="16">
        <v>2262</v>
      </c>
      <c r="B45" s="20" t="s">
        <v>15</v>
      </c>
      <c r="C45" s="19">
        <v>0.79</v>
      </c>
    </row>
    <row r="46" spans="1:3" ht="15.75">
      <c r="A46" s="16">
        <v>2263</v>
      </c>
      <c r="B46" s="20" t="s">
        <v>16</v>
      </c>
      <c r="C46" s="19">
        <v>1.81</v>
      </c>
    </row>
    <row r="47" spans="1:3" ht="15.75" hidden="1">
      <c r="A47" s="17">
        <v>2264</v>
      </c>
      <c r="B47" s="20" t="s">
        <v>17</v>
      </c>
      <c r="C47" s="19"/>
    </row>
    <row r="48" spans="1:3" ht="15.75">
      <c r="A48" s="17">
        <v>2279</v>
      </c>
      <c r="B48" s="20" t="s">
        <v>18</v>
      </c>
      <c r="C48" s="19">
        <v>3.12</v>
      </c>
    </row>
    <row r="49" spans="1:3" ht="15.75">
      <c r="A49" s="17">
        <v>2311</v>
      </c>
      <c r="B49" s="20" t="s">
        <v>19</v>
      </c>
      <c r="C49" s="19">
        <v>0.32</v>
      </c>
    </row>
    <row r="50" spans="1:3" ht="15.75">
      <c r="A50" s="17">
        <v>2312</v>
      </c>
      <c r="B50" s="20" t="s">
        <v>20</v>
      </c>
      <c r="C50" s="19">
        <v>0.35</v>
      </c>
    </row>
    <row r="51" spans="1:3" ht="15.75">
      <c r="A51" s="17">
        <v>2321</v>
      </c>
      <c r="B51" s="20" t="s">
        <v>21</v>
      </c>
      <c r="C51" s="19">
        <v>5.04</v>
      </c>
    </row>
    <row r="52" spans="1:3" ht="15.75">
      <c r="A52" s="17">
        <v>2322</v>
      </c>
      <c r="B52" s="20" t="s">
        <v>22</v>
      </c>
      <c r="C52" s="19">
        <v>1.28</v>
      </c>
    </row>
    <row r="53" spans="1:3" ht="15.75">
      <c r="A53" s="17">
        <v>2341</v>
      </c>
      <c r="B53" s="20" t="s">
        <v>23</v>
      </c>
      <c r="C53" s="19">
        <v>0.68</v>
      </c>
    </row>
    <row r="54" spans="1:3" ht="15.75" hidden="1">
      <c r="A54" s="17">
        <v>2344</v>
      </c>
      <c r="B54" s="20" t="s">
        <v>24</v>
      </c>
      <c r="C54" s="19"/>
    </row>
    <row r="55" spans="1:3" ht="15.75">
      <c r="A55" s="17">
        <v>2350</v>
      </c>
      <c r="B55" s="20" t="s">
        <v>25</v>
      </c>
      <c r="C55" s="19">
        <v>1.7</v>
      </c>
    </row>
    <row r="56" spans="1:3" ht="15.75">
      <c r="A56" s="17">
        <v>2361</v>
      </c>
      <c r="B56" s="20" t="s">
        <v>26</v>
      </c>
      <c r="C56" s="19">
        <v>0.66</v>
      </c>
    </row>
    <row r="57" spans="1:3" ht="15.75" hidden="1">
      <c r="A57" s="17">
        <v>2362</v>
      </c>
      <c r="B57" s="20" t="s">
        <v>27</v>
      </c>
      <c r="C57" s="19"/>
    </row>
    <row r="58" spans="1:3" ht="15.75" hidden="1">
      <c r="A58" s="17">
        <v>2363</v>
      </c>
      <c r="B58" s="20" t="s">
        <v>28</v>
      </c>
      <c r="C58" s="19"/>
    </row>
    <row r="59" spans="1:5" ht="15.75" hidden="1">
      <c r="A59" s="17">
        <v>2370</v>
      </c>
      <c r="B59" s="20" t="s">
        <v>29</v>
      </c>
      <c r="C59" s="19"/>
      <c r="E59">
        <v>4.64</v>
      </c>
    </row>
    <row r="60" spans="1:3" ht="15.75">
      <c r="A60" s="17">
        <v>2400</v>
      </c>
      <c r="B60" s="20" t="s">
        <v>42</v>
      </c>
      <c r="C60" s="19">
        <v>0.24</v>
      </c>
    </row>
    <row r="61" spans="1:3" ht="15.75" hidden="1">
      <c r="A61" s="17">
        <v>2512</v>
      </c>
      <c r="B61" s="20" t="s">
        <v>30</v>
      </c>
      <c r="C61" s="19"/>
    </row>
    <row r="62" spans="1:3" ht="15.75">
      <c r="A62" s="17">
        <v>2513</v>
      </c>
      <c r="B62" s="20" t="s">
        <v>31</v>
      </c>
      <c r="C62" s="19">
        <v>0.7</v>
      </c>
    </row>
    <row r="63" spans="1:3" ht="15.75">
      <c r="A63" s="17">
        <v>2515</v>
      </c>
      <c r="B63" s="20" t="s">
        <v>60</v>
      </c>
      <c r="C63" s="19">
        <v>0.34</v>
      </c>
    </row>
    <row r="64" spans="1:3" ht="15.75">
      <c r="A64" s="17">
        <v>2519</v>
      </c>
      <c r="B64" s="20" t="s">
        <v>34</v>
      </c>
      <c r="C64" s="19">
        <v>1.38</v>
      </c>
    </row>
    <row r="65" spans="1:3" ht="15.75" hidden="1">
      <c r="A65" s="17">
        <v>6240</v>
      </c>
      <c r="B65" s="20"/>
      <c r="C65" s="19"/>
    </row>
    <row r="66" spans="1:3" ht="15.75" hidden="1">
      <c r="A66" s="17">
        <v>6290</v>
      </c>
      <c r="B66" s="20"/>
      <c r="C66" s="19"/>
    </row>
    <row r="67" spans="1:3" ht="15.75">
      <c r="A67" s="17">
        <v>5121</v>
      </c>
      <c r="B67" s="20" t="s">
        <v>32</v>
      </c>
      <c r="C67" s="19">
        <v>0.25</v>
      </c>
    </row>
    <row r="68" spans="1:3" ht="15.75">
      <c r="A68" s="17">
        <v>5232</v>
      </c>
      <c r="B68" s="20" t="s">
        <v>33</v>
      </c>
      <c r="C68" s="19">
        <v>0.23</v>
      </c>
    </row>
    <row r="69" spans="1:3" ht="15.75" hidden="1">
      <c r="A69" s="17">
        <v>5238</v>
      </c>
      <c r="B69" s="20" t="s">
        <v>35</v>
      </c>
      <c r="C69" s="19"/>
    </row>
    <row r="70" spans="1:3" ht="15.75" hidden="1">
      <c r="A70" s="17">
        <v>5240</v>
      </c>
      <c r="B70" s="20" t="s">
        <v>36</v>
      </c>
      <c r="C70" s="19"/>
    </row>
    <row r="71" spans="1:3" ht="15.75">
      <c r="A71" s="16">
        <v>5250</v>
      </c>
      <c r="B71" s="20" t="s">
        <v>37</v>
      </c>
      <c r="C71" s="19">
        <v>0.51</v>
      </c>
    </row>
    <row r="72" spans="1:3" ht="15.75">
      <c r="A72" s="25"/>
      <c r="B72" s="26" t="s">
        <v>61</v>
      </c>
      <c r="C72" s="22">
        <f>SUM(C29:C71)</f>
        <v>122</v>
      </c>
    </row>
    <row r="73" spans="1:3" ht="15.75">
      <c r="A73" s="25"/>
      <c r="B73" s="26" t="s">
        <v>62</v>
      </c>
      <c r="C73" s="22">
        <f>C72+C27</f>
        <v>568</v>
      </c>
    </row>
    <row r="74" spans="1:3" ht="15.75">
      <c r="A74" s="45"/>
      <c r="B74" s="46"/>
      <c r="C74" s="40"/>
    </row>
    <row r="75" spans="1:3" ht="15.75">
      <c r="A75" s="102" t="s">
        <v>44</v>
      </c>
      <c r="B75" s="103"/>
      <c r="C75" s="12">
        <v>100</v>
      </c>
    </row>
    <row r="76" spans="1:3" ht="15.75">
      <c r="A76" s="102" t="s">
        <v>51</v>
      </c>
      <c r="B76" s="103"/>
      <c r="C76" s="65">
        <f>ROUND(C73/C75,2)</f>
        <v>5.68</v>
      </c>
    </row>
    <row r="77" spans="1:3" ht="15.75">
      <c r="A77" s="32"/>
      <c r="B77" s="30"/>
      <c r="C77" s="33"/>
    </row>
    <row r="78" spans="1:3" ht="15.75">
      <c r="A78" s="99" t="s">
        <v>45</v>
      </c>
      <c r="B78" s="100"/>
      <c r="C78" s="31"/>
    </row>
    <row r="79" spans="1:3" ht="15.75">
      <c r="A79" s="99" t="s">
        <v>52</v>
      </c>
      <c r="B79" s="100"/>
      <c r="C79" s="31"/>
    </row>
    <row r="80" spans="1:3" ht="15.75">
      <c r="A80" s="27"/>
      <c r="B80" s="27"/>
      <c r="C80" s="27"/>
    </row>
    <row r="81" spans="1:3" ht="15.75">
      <c r="A81" s="27" t="s">
        <v>46</v>
      </c>
      <c r="B81" s="27"/>
      <c r="C81" s="27"/>
    </row>
    <row r="82" spans="1:3" ht="15.75">
      <c r="A82" s="27"/>
      <c r="B82" s="27"/>
      <c r="C82" s="27"/>
    </row>
    <row r="83" spans="1:3" ht="15.75">
      <c r="A83" s="27"/>
      <c r="B83" s="28"/>
      <c r="C83" s="27"/>
    </row>
    <row r="84" spans="1:3" ht="15.75">
      <c r="A84" s="27"/>
      <c r="B84" s="61"/>
      <c r="C84" s="27"/>
    </row>
    <row r="85" spans="1:3" ht="15.75">
      <c r="A85" s="10"/>
      <c r="B85" s="8"/>
      <c r="C85" s="63"/>
    </row>
  </sheetData>
  <sheetProtection/>
  <mergeCells count="7">
    <mergeCell ref="A79:B79"/>
    <mergeCell ref="A3:C3"/>
    <mergeCell ref="A5:B5"/>
    <mergeCell ref="A6:B6"/>
    <mergeCell ref="A75:B75"/>
    <mergeCell ref="A76:B76"/>
    <mergeCell ref="A78:B78"/>
  </mergeCells>
  <printOptions/>
  <pageMargins left="0.7" right="0.7" top="0.75" bottom="0.75" header="0.3" footer="0.3"/>
  <pageSetup fitToHeight="1" fitToWidth="1" horizontalDpi="600" verticalDpi="600" orientation="portrait" paperSize="9" scale="63" r:id="rId1"/>
  <headerFooter>
    <oddFooter>&amp;C&amp;"Times New Roman,Regular"LManotp4_100519_1002maksas;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85"/>
  <sheetViews>
    <sheetView view="pageLayout" workbookViewId="0" topLeftCell="A1">
      <selection activeCell="B10" sqref="B10"/>
    </sheetView>
  </sheetViews>
  <sheetFormatPr defaultColWidth="9.140625" defaultRowHeight="12.75"/>
  <cols>
    <col min="1" max="1" width="12.00390625" style="64" customWidth="1"/>
    <col min="2" max="2" width="96.7109375" style="64" customWidth="1"/>
    <col min="3" max="3" width="33.7109375" style="10" customWidth="1"/>
  </cols>
  <sheetData>
    <row r="1" spans="1:3" ht="15.75">
      <c r="A1" s="10"/>
      <c r="B1" s="41"/>
      <c r="C1" s="7"/>
    </row>
    <row r="2" spans="1:3" ht="15.75">
      <c r="A2" s="10"/>
      <c r="B2" s="10"/>
      <c r="C2" s="9"/>
    </row>
    <row r="3" spans="1:3" ht="15.75">
      <c r="A3" s="101" t="s">
        <v>6</v>
      </c>
      <c r="B3" s="101"/>
      <c r="C3" s="101"/>
    </row>
    <row r="4" spans="1:3" ht="15.75">
      <c r="A4" s="10"/>
      <c r="B4" s="62"/>
      <c r="C4" s="9"/>
    </row>
    <row r="5" spans="1:3" ht="15.75">
      <c r="A5" s="95" t="s">
        <v>1</v>
      </c>
      <c r="B5" s="95"/>
      <c r="C5" s="9"/>
    </row>
    <row r="6" spans="1:3" ht="15.75">
      <c r="A6" s="95" t="s">
        <v>0</v>
      </c>
      <c r="B6" s="95"/>
      <c r="C6" s="9"/>
    </row>
    <row r="7" spans="1:3" ht="15.75">
      <c r="A7" s="6"/>
      <c r="B7" s="6" t="s">
        <v>43</v>
      </c>
      <c r="C7" s="9"/>
    </row>
    <row r="8" spans="1:3" ht="15.75">
      <c r="A8" s="6"/>
      <c r="B8" s="6" t="s">
        <v>65</v>
      </c>
      <c r="C8" s="9"/>
    </row>
    <row r="9" spans="1:3" ht="15.75">
      <c r="A9" s="6"/>
      <c r="B9" s="6" t="s">
        <v>66</v>
      </c>
      <c r="C9" s="9"/>
    </row>
    <row r="10" spans="1:3" ht="15.75">
      <c r="A10" s="6"/>
      <c r="B10" s="6" t="s">
        <v>88</v>
      </c>
      <c r="C10" s="9"/>
    </row>
    <row r="11" spans="1:3" ht="15.75">
      <c r="A11" s="6" t="s">
        <v>2</v>
      </c>
      <c r="B11" s="6" t="s">
        <v>125</v>
      </c>
      <c r="C11" s="9"/>
    </row>
    <row r="12" spans="1:3" ht="15.75" hidden="1">
      <c r="A12" s="10"/>
      <c r="B12" s="11"/>
      <c r="C12" s="9"/>
    </row>
    <row r="13" spans="1:3" ht="48" customHeight="1">
      <c r="A13" s="37" t="s">
        <v>3</v>
      </c>
      <c r="B13" s="37" t="s">
        <v>4</v>
      </c>
      <c r="C13" s="37" t="s">
        <v>5</v>
      </c>
    </row>
    <row r="14" spans="1:3" ht="15.75">
      <c r="A14" s="13">
        <v>1</v>
      </c>
      <c r="B14" s="14">
        <v>2</v>
      </c>
      <c r="C14" s="14">
        <v>3</v>
      </c>
    </row>
    <row r="15" spans="1:3" ht="15.75">
      <c r="A15" s="13"/>
      <c r="B15" s="15" t="s">
        <v>64</v>
      </c>
      <c r="C15" s="43"/>
    </row>
    <row r="16" spans="1:3" ht="15.75">
      <c r="A16" s="17">
        <v>1100</v>
      </c>
      <c r="B16" s="18" t="s">
        <v>55</v>
      </c>
      <c r="C16" s="19">
        <f>237.65+100*0.84</f>
        <v>321.65</v>
      </c>
    </row>
    <row r="17" spans="1:3" ht="15.75" customHeight="1">
      <c r="A17" s="17">
        <v>1200</v>
      </c>
      <c r="B17" s="20" t="s">
        <v>56</v>
      </c>
      <c r="C17" s="19">
        <f>0.2*100+57.25</f>
        <v>77.25</v>
      </c>
    </row>
    <row r="18" spans="1:3" ht="15.75">
      <c r="A18" s="17">
        <v>2222</v>
      </c>
      <c r="B18" s="20" t="s">
        <v>39</v>
      </c>
      <c r="C18" s="19">
        <v>2</v>
      </c>
    </row>
    <row r="19" spans="1:3" ht="15.75">
      <c r="A19" s="24">
        <v>2341</v>
      </c>
      <c r="B19" s="20" t="s">
        <v>23</v>
      </c>
      <c r="C19" s="19">
        <v>93.8</v>
      </c>
    </row>
    <row r="20" spans="1:3" ht="15.75">
      <c r="A20" s="17">
        <v>2223</v>
      </c>
      <c r="B20" s="20" t="s">
        <v>40</v>
      </c>
      <c r="C20" s="19">
        <v>4.7</v>
      </c>
    </row>
    <row r="21" spans="1:3" ht="15.75">
      <c r="A21" s="17">
        <v>2321</v>
      </c>
      <c r="B21" s="20" t="s">
        <v>21</v>
      </c>
      <c r="C21" s="19">
        <v>5.7</v>
      </c>
    </row>
    <row r="22" spans="1:3" ht="15.75" hidden="1">
      <c r="A22" s="17">
        <v>2243</v>
      </c>
      <c r="B22" s="20" t="s">
        <v>11</v>
      </c>
      <c r="C22" s="19">
        <v>0</v>
      </c>
    </row>
    <row r="23" spans="1:3" ht="15.75">
      <c r="A23" s="17">
        <v>5232</v>
      </c>
      <c r="B23" s="20" t="s">
        <v>33</v>
      </c>
      <c r="C23" s="19">
        <v>2.9</v>
      </c>
    </row>
    <row r="24" spans="1:3" ht="15.75">
      <c r="A24" s="17">
        <v>2312</v>
      </c>
      <c r="B24" s="20" t="s">
        <v>20</v>
      </c>
      <c r="C24" s="19">
        <v>1.3</v>
      </c>
    </row>
    <row r="25" spans="1:3" ht="15.75">
      <c r="A25" s="17">
        <v>2311</v>
      </c>
      <c r="B25" s="20" t="s">
        <v>19</v>
      </c>
      <c r="C25" s="19">
        <v>1</v>
      </c>
    </row>
    <row r="26" spans="1:3" ht="15.75" hidden="1">
      <c r="A26" s="17">
        <v>2361</v>
      </c>
      <c r="B26" s="20" t="s">
        <v>87</v>
      </c>
      <c r="C26" s="19">
        <v>0</v>
      </c>
    </row>
    <row r="27" spans="1:3" ht="15.75">
      <c r="A27" s="16"/>
      <c r="B27" s="21" t="s">
        <v>63</v>
      </c>
      <c r="C27" s="22">
        <f>SUM(C16:C26)</f>
        <v>510.29999999999995</v>
      </c>
    </row>
    <row r="28" spans="1:3" ht="15.75">
      <c r="A28" s="23"/>
      <c r="B28" s="18" t="s">
        <v>57</v>
      </c>
      <c r="C28" s="22"/>
    </row>
    <row r="29" spans="1:3" ht="15.75">
      <c r="A29" s="17">
        <v>1100</v>
      </c>
      <c r="B29" s="18" t="s">
        <v>55</v>
      </c>
      <c r="C29" s="19">
        <v>81.77</v>
      </c>
    </row>
    <row r="30" spans="1:3" ht="15.75" customHeight="1">
      <c r="A30" s="17">
        <v>1200</v>
      </c>
      <c r="B30" s="20" t="s">
        <v>56</v>
      </c>
      <c r="C30" s="19">
        <v>19.7</v>
      </c>
    </row>
    <row r="31" spans="1:3" ht="15.75">
      <c r="A31" s="24">
        <v>2210</v>
      </c>
      <c r="B31" s="20" t="s">
        <v>38</v>
      </c>
      <c r="C31" s="19">
        <v>0.72</v>
      </c>
    </row>
    <row r="32" spans="1:3" ht="15.75">
      <c r="A32" s="17">
        <v>2222</v>
      </c>
      <c r="B32" s="20" t="s">
        <v>39</v>
      </c>
      <c r="C32" s="19">
        <v>2.22</v>
      </c>
    </row>
    <row r="33" spans="1:3" ht="15.75">
      <c r="A33" s="17">
        <v>2223</v>
      </c>
      <c r="B33" s="20" t="s">
        <v>40</v>
      </c>
      <c r="C33" s="19">
        <v>3.94</v>
      </c>
    </row>
    <row r="34" spans="1:3" ht="15.75">
      <c r="A34" s="17">
        <v>2230</v>
      </c>
      <c r="B34" s="20" t="s">
        <v>41</v>
      </c>
      <c r="C34" s="19">
        <v>1.4</v>
      </c>
    </row>
    <row r="35" spans="1:3" ht="15.75">
      <c r="A35" s="17">
        <v>2241</v>
      </c>
      <c r="B35" s="20" t="s">
        <v>9</v>
      </c>
      <c r="C35" s="19">
        <v>1.6</v>
      </c>
    </row>
    <row r="36" spans="1:3" ht="15.75">
      <c r="A36" s="17">
        <v>2242</v>
      </c>
      <c r="B36" s="20" t="s">
        <v>10</v>
      </c>
      <c r="C36" s="19">
        <v>0.66</v>
      </c>
    </row>
    <row r="37" spans="1:3" ht="15.75">
      <c r="A37" s="17">
        <v>2243</v>
      </c>
      <c r="B37" s="20" t="s">
        <v>11</v>
      </c>
      <c r="C37" s="19">
        <v>2.68</v>
      </c>
    </row>
    <row r="38" spans="1:3" ht="15.75">
      <c r="A38" s="16">
        <v>2244</v>
      </c>
      <c r="B38" s="20" t="s">
        <v>12</v>
      </c>
      <c r="C38" s="19">
        <v>3.36</v>
      </c>
    </row>
    <row r="39" spans="1:3" ht="15.75">
      <c r="A39" s="16">
        <v>2247</v>
      </c>
      <c r="B39" s="15" t="s">
        <v>58</v>
      </c>
      <c r="C39" s="19">
        <v>0.62</v>
      </c>
    </row>
    <row r="40" spans="1:3" ht="15.75">
      <c r="A40" s="16">
        <v>2249</v>
      </c>
      <c r="B40" s="20" t="s">
        <v>13</v>
      </c>
      <c r="C40" s="19">
        <v>1.95</v>
      </c>
    </row>
    <row r="41" spans="1:3" ht="15.75">
      <c r="A41" s="16">
        <v>2251</v>
      </c>
      <c r="B41" s="20" t="s">
        <v>59</v>
      </c>
      <c r="C41" s="19">
        <v>1.48</v>
      </c>
    </row>
    <row r="42" spans="1:3" ht="15.75" hidden="1">
      <c r="A42" s="16">
        <v>2252</v>
      </c>
      <c r="B42" s="20" t="s">
        <v>7</v>
      </c>
      <c r="C42" s="19"/>
    </row>
    <row r="43" spans="1:3" ht="15.75" hidden="1">
      <c r="A43" s="16">
        <v>2259</v>
      </c>
      <c r="B43" s="20" t="s">
        <v>8</v>
      </c>
      <c r="C43" s="19"/>
    </row>
    <row r="44" spans="1:3" ht="15.75">
      <c r="A44" s="16">
        <v>2261</v>
      </c>
      <c r="B44" s="20" t="s">
        <v>14</v>
      </c>
      <c r="C44" s="19">
        <v>0.68</v>
      </c>
    </row>
    <row r="45" spans="1:3" ht="15.75">
      <c r="A45" s="16">
        <v>2262</v>
      </c>
      <c r="B45" s="20" t="s">
        <v>15</v>
      </c>
      <c r="C45" s="19">
        <v>0.94</v>
      </c>
    </row>
    <row r="46" spans="1:3" ht="15.75">
      <c r="A46" s="16">
        <v>2263</v>
      </c>
      <c r="B46" s="20" t="s">
        <v>16</v>
      </c>
      <c r="C46" s="19">
        <v>2.15</v>
      </c>
    </row>
    <row r="47" spans="1:3" ht="15.75" hidden="1">
      <c r="A47" s="17">
        <v>2264</v>
      </c>
      <c r="B47" s="20" t="s">
        <v>17</v>
      </c>
      <c r="C47" s="19"/>
    </row>
    <row r="48" spans="1:3" ht="15.75">
      <c r="A48" s="17">
        <v>2279</v>
      </c>
      <c r="B48" s="20" t="s">
        <v>18</v>
      </c>
      <c r="C48" s="19">
        <v>3.7</v>
      </c>
    </row>
    <row r="49" spans="1:3" ht="15.75">
      <c r="A49" s="17">
        <v>2311</v>
      </c>
      <c r="B49" s="20" t="s">
        <v>19</v>
      </c>
      <c r="C49" s="19">
        <v>0.38</v>
      </c>
    </row>
    <row r="50" spans="1:3" ht="15.75">
      <c r="A50" s="17">
        <v>2312</v>
      </c>
      <c r="B50" s="20" t="s">
        <v>20</v>
      </c>
      <c r="C50" s="19">
        <v>0.42</v>
      </c>
    </row>
    <row r="51" spans="1:3" ht="15.75">
      <c r="A51" s="17">
        <v>2321</v>
      </c>
      <c r="B51" s="20" t="s">
        <v>21</v>
      </c>
      <c r="C51" s="19">
        <v>5.98</v>
      </c>
    </row>
    <row r="52" spans="1:3" ht="15.75">
      <c r="A52" s="17">
        <v>2322</v>
      </c>
      <c r="B52" s="20" t="s">
        <v>22</v>
      </c>
      <c r="C52" s="19">
        <v>1.52</v>
      </c>
    </row>
    <row r="53" spans="1:3" ht="15.75">
      <c r="A53" s="17">
        <v>2341</v>
      </c>
      <c r="B53" s="20" t="s">
        <v>23</v>
      </c>
      <c r="C53" s="19">
        <v>0.81</v>
      </c>
    </row>
    <row r="54" spans="1:3" ht="15.75" hidden="1">
      <c r="A54" s="17">
        <v>2344</v>
      </c>
      <c r="B54" s="20" t="s">
        <v>24</v>
      </c>
      <c r="C54" s="19"/>
    </row>
    <row r="55" spans="1:3" ht="15.75">
      <c r="A55" s="17">
        <v>2350</v>
      </c>
      <c r="B55" s="20" t="s">
        <v>25</v>
      </c>
      <c r="C55" s="19">
        <v>2.02</v>
      </c>
    </row>
    <row r="56" spans="1:3" ht="15.75">
      <c r="A56" s="17">
        <v>2361</v>
      </c>
      <c r="B56" s="20" t="s">
        <v>26</v>
      </c>
      <c r="C56" s="19">
        <v>0.78</v>
      </c>
    </row>
    <row r="57" spans="1:3" ht="15.75" hidden="1">
      <c r="A57" s="17">
        <v>2362</v>
      </c>
      <c r="B57" s="20" t="s">
        <v>27</v>
      </c>
      <c r="C57" s="19"/>
    </row>
    <row r="58" spans="1:3" ht="15.75" hidden="1">
      <c r="A58" s="17">
        <v>2363</v>
      </c>
      <c r="B58" s="20" t="s">
        <v>28</v>
      </c>
      <c r="C58" s="19"/>
    </row>
    <row r="59" spans="1:3" ht="15.75" hidden="1">
      <c r="A59" s="17">
        <v>2370</v>
      </c>
      <c r="B59" s="20" t="s">
        <v>29</v>
      </c>
      <c r="C59" s="19"/>
    </row>
    <row r="60" spans="1:3" ht="15.75">
      <c r="A60" s="17">
        <v>2400</v>
      </c>
      <c r="B60" s="20" t="s">
        <v>42</v>
      </c>
      <c r="C60" s="19">
        <v>0.28</v>
      </c>
    </row>
    <row r="61" spans="1:3" ht="15.75" hidden="1">
      <c r="A61" s="17">
        <v>2512</v>
      </c>
      <c r="B61" s="20" t="s">
        <v>30</v>
      </c>
      <c r="C61" s="19"/>
    </row>
    <row r="62" spans="1:3" ht="15.75">
      <c r="A62" s="17">
        <v>2513</v>
      </c>
      <c r="B62" s="20" t="s">
        <v>31</v>
      </c>
      <c r="C62" s="19">
        <v>1.52</v>
      </c>
    </row>
    <row r="63" spans="1:3" ht="15.75">
      <c r="A63" s="17">
        <v>2515</v>
      </c>
      <c r="B63" s="20" t="s">
        <v>60</v>
      </c>
      <c r="C63" s="19">
        <v>0.4</v>
      </c>
    </row>
    <row r="64" spans="1:3" ht="15.75">
      <c r="A64" s="17">
        <v>2519</v>
      </c>
      <c r="B64" s="20" t="s">
        <v>34</v>
      </c>
      <c r="C64" s="19">
        <v>1.14</v>
      </c>
    </row>
    <row r="65" spans="1:3" ht="15.75" hidden="1">
      <c r="A65" s="17">
        <v>6240</v>
      </c>
      <c r="B65" s="20"/>
      <c r="C65" s="19"/>
    </row>
    <row r="66" spans="1:3" ht="15.75" hidden="1">
      <c r="A66" s="17">
        <v>6290</v>
      </c>
      <c r="B66" s="20"/>
      <c r="C66" s="19"/>
    </row>
    <row r="67" spans="1:3" ht="15.75">
      <c r="A67" s="17">
        <v>5121</v>
      </c>
      <c r="B67" s="20" t="s">
        <v>32</v>
      </c>
      <c r="C67" s="19">
        <v>0.21</v>
      </c>
    </row>
    <row r="68" spans="1:3" ht="15.75">
      <c r="A68" s="17">
        <v>5232</v>
      </c>
      <c r="B68" s="20" t="s">
        <v>33</v>
      </c>
      <c r="C68" s="19">
        <v>0.31</v>
      </c>
    </row>
    <row r="69" spans="1:3" ht="15.75" hidden="1">
      <c r="A69" s="17">
        <v>5238</v>
      </c>
      <c r="B69" s="20" t="s">
        <v>35</v>
      </c>
      <c r="C69" s="19"/>
    </row>
    <row r="70" spans="1:3" ht="15.75" hidden="1">
      <c r="A70" s="17">
        <v>5240</v>
      </c>
      <c r="B70" s="20" t="s">
        <v>36</v>
      </c>
      <c r="C70" s="19">
        <v>0</v>
      </c>
    </row>
    <row r="71" spans="1:3" ht="15.75">
      <c r="A71" s="16">
        <v>5250</v>
      </c>
      <c r="B71" s="20" t="s">
        <v>37</v>
      </c>
      <c r="C71" s="19">
        <v>0.36</v>
      </c>
    </row>
    <row r="72" spans="1:3" ht="15.75">
      <c r="A72" s="25"/>
      <c r="B72" s="26" t="s">
        <v>61</v>
      </c>
      <c r="C72" s="22">
        <f>SUM(C29:C71)</f>
        <v>145.70000000000005</v>
      </c>
    </row>
    <row r="73" spans="1:3" ht="15.75">
      <c r="A73" s="25"/>
      <c r="B73" s="26" t="s">
        <v>62</v>
      </c>
      <c r="C73" s="22">
        <f>C72+C27</f>
        <v>656</v>
      </c>
    </row>
    <row r="74" spans="1:3" ht="15.75">
      <c r="A74" s="7"/>
      <c r="B74" s="9"/>
      <c r="C74" s="40"/>
    </row>
    <row r="75" spans="1:3" ht="15.75">
      <c r="A75" s="102" t="s">
        <v>44</v>
      </c>
      <c r="B75" s="103"/>
      <c r="C75" s="12">
        <v>100</v>
      </c>
    </row>
    <row r="76" spans="1:3" ht="15.75">
      <c r="A76" s="102" t="s">
        <v>51</v>
      </c>
      <c r="B76" s="103"/>
      <c r="C76" s="65">
        <f>ROUND(C73/C75,2)</f>
        <v>6.56</v>
      </c>
    </row>
    <row r="77" spans="1:3" ht="15.75">
      <c r="A77" s="32"/>
      <c r="B77" s="30"/>
      <c r="C77" s="33"/>
    </row>
    <row r="78" spans="1:3" ht="15.75">
      <c r="A78" s="99" t="s">
        <v>45</v>
      </c>
      <c r="B78" s="100"/>
      <c r="C78" s="31"/>
    </row>
    <row r="79" spans="1:3" ht="15.75">
      <c r="A79" s="99" t="s">
        <v>52</v>
      </c>
      <c r="B79" s="100"/>
      <c r="C79" s="31"/>
    </row>
    <row r="80" spans="1:3" ht="15.75">
      <c r="A80" s="27"/>
      <c r="B80" s="27"/>
      <c r="C80" s="27"/>
    </row>
    <row r="81" spans="1:3" ht="15.75">
      <c r="A81" s="27" t="s">
        <v>46</v>
      </c>
      <c r="B81" s="27"/>
      <c r="C81" s="27"/>
    </row>
    <row r="82" spans="1:3" ht="15.75">
      <c r="A82" s="27"/>
      <c r="B82" s="27"/>
      <c r="C82" s="27"/>
    </row>
    <row r="83" spans="1:3" ht="15.75">
      <c r="A83" s="27"/>
      <c r="B83" s="28"/>
      <c r="C83" s="27"/>
    </row>
    <row r="84" spans="1:3" ht="15.75">
      <c r="A84" s="27"/>
      <c r="B84" s="61"/>
      <c r="C84" s="27"/>
    </row>
    <row r="85" spans="1:3" ht="15.75">
      <c r="A85" s="10"/>
      <c r="B85" s="8"/>
      <c r="C85" s="63"/>
    </row>
  </sheetData>
  <sheetProtection/>
  <mergeCells count="7">
    <mergeCell ref="A76:B76"/>
    <mergeCell ref="A78:B78"/>
    <mergeCell ref="A79:B79"/>
    <mergeCell ref="A3:C3"/>
    <mergeCell ref="A5:B5"/>
    <mergeCell ref="A6:B6"/>
    <mergeCell ref="A75:B75"/>
  </mergeCells>
  <printOptions/>
  <pageMargins left="0.6979166666666666" right="0.7" top="0.75" bottom="0.75" header="0.3" footer="0.3"/>
  <pageSetup horizontalDpi="600" verticalDpi="600" orientation="portrait" paperSize="9" scale="60" r:id="rId1"/>
  <headerFooter>
    <oddFooter>&amp;C&amp;"Times New Roman,Regular"LManotp4_100519_1002maksas;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view="pageLayout" workbookViewId="0" topLeftCell="A1">
      <selection activeCell="C8" sqref="C8"/>
    </sheetView>
  </sheetViews>
  <sheetFormatPr defaultColWidth="9.140625" defaultRowHeight="12.75"/>
  <cols>
    <col min="1" max="1" width="11.8515625" style="64" customWidth="1"/>
    <col min="2" max="2" width="94.8515625" style="64" customWidth="1"/>
    <col min="3" max="3" width="31.8515625" style="10" customWidth="1"/>
  </cols>
  <sheetData>
    <row r="1" spans="1:3" ht="15.75">
      <c r="A1" s="10"/>
      <c r="B1" s="41"/>
      <c r="C1" s="7"/>
    </row>
    <row r="2" spans="1:3" ht="15.75">
      <c r="A2" s="101" t="s">
        <v>6</v>
      </c>
      <c r="B2" s="101"/>
      <c r="C2" s="101"/>
    </row>
    <row r="3" spans="1:3" ht="15.75" customHeight="1">
      <c r="A3" s="95" t="s">
        <v>1</v>
      </c>
      <c r="B3" s="95"/>
      <c r="C3" s="9"/>
    </row>
    <row r="4" spans="1:3" ht="15.75" customHeight="1">
      <c r="A4" s="95" t="s">
        <v>0</v>
      </c>
      <c r="B4" s="95"/>
      <c r="C4" s="9"/>
    </row>
    <row r="5" spans="1:3" ht="15.75">
      <c r="A5" s="6"/>
      <c r="B5" s="6" t="s">
        <v>43</v>
      </c>
      <c r="C5" s="9"/>
    </row>
    <row r="6" spans="1:3" ht="15.75">
      <c r="A6" s="6"/>
      <c r="B6" s="6" t="s">
        <v>95</v>
      </c>
      <c r="C6" s="9"/>
    </row>
    <row r="7" spans="1:3" ht="15.75">
      <c r="A7" s="6"/>
      <c r="B7" s="6" t="s">
        <v>96</v>
      </c>
      <c r="C7" s="9"/>
    </row>
    <row r="8" spans="1:3" ht="15.75">
      <c r="A8" s="6"/>
      <c r="B8" s="6" t="s">
        <v>133</v>
      </c>
      <c r="C8" s="9"/>
    </row>
    <row r="9" spans="1:3" ht="15.75">
      <c r="A9" s="6" t="s">
        <v>2</v>
      </c>
      <c r="B9" s="6" t="s">
        <v>125</v>
      </c>
      <c r="C9" s="9"/>
    </row>
    <row r="10" spans="1:3" ht="15.75" hidden="1">
      <c r="A10" s="10"/>
      <c r="B10" s="11"/>
      <c r="C10" s="9"/>
    </row>
    <row r="11" spans="1:3" ht="47.25">
      <c r="A11" s="37" t="s">
        <v>3</v>
      </c>
      <c r="B11" s="37" t="s">
        <v>4</v>
      </c>
      <c r="C11" s="37" t="s">
        <v>5</v>
      </c>
    </row>
    <row r="12" spans="1:4" ht="15.75">
      <c r="A12" s="13">
        <v>1</v>
      </c>
      <c r="B12" s="14">
        <v>2</v>
      </c>
      <c r="C12" s="14">
        <v>3</v>
      </c>
      <c r="D12" s="51"/>
    </row>
    <row r="13" spans="1:3" ht="15.75">
      <c r="A13" s="42"/>
      <c r="B13" s="15" t="s">
        <v>64</v>
      </c>
      <c r="C13" s="43"/>
    </row>
    <row r="14" spans="1:3" ht="15.75">
      <c r="A14" s="17">
        <v>1100</v>
      </c>
      <c r="B14" s="17" t="s">
        <v>97</v>
      </c>
      <c r="C14" s="19">
        <f>11.88+0.49*5</f>
        <v>14.330000000000002</v>
      </c>
    </row>
    <row r="15" spans="1:3" ht="15.75" customHeight="1">
      <c r="A15" s="17">
        <v>1200</v>
      </c>
      <c r="B15" s="54" t="s">
        <v>98</v>
      </c>
      <c r="C15" s="19">
        <f>2.86+0.12*5</f>
        <v>3.46</v>
      </c>
    </row>
    <row r="16" spans="1:3" ht="15.75">
      <c r="A16" s="17">
        <v>2223</v>
      </c>
      <c r="B16" s="20" t="s">
        <v>40</v>
      </c>
      <c r="C16" s="19">
        <v>3.06</v>
      </c>
    </row>
    <row r="17" spans="1:3" ht="15.75">
      <c r="A17" s="17">
        <v>2243</v>
      </c>
      <c r="B17" s="55" t="s">
        <v>99</v>
      </c>
      <c r="C17" s="19">
        <v>5.49</v>
      </c>
    </row>
    <row r="18" spans="1:3" ht="15.75">
      <c r="A18" s="17">
        <v>2341</v>
      </c>
      <c r="B18" s="54" t="s">
        <v>23</v>
      </c>
      <c r="C18" s="19">
        <v>1.06</v>
      </c>
    </row>
    <row r="19" spans="1:3" ht="15.75">
      <c r="A19" s="17">
        <v>2350</v>
      </c>
      <c r="B19" s="54" t="s">
        <v>25</v>
      </c>
      <c r="C19" s="19">
        <v>0.96</v>
      </c>
    </row>
    <row r="20" spans="1:3" ht="15.75">
      <c r="A20" s="16"/>
      <c r="B20" s="21" t="s">
        <v>63</v>
      </c>
      <c r="C20" s="22">
        <f>SUM(C14:C19)</f>
        <v>28.360000000000003</v>
      </c>
    </row>
    <row r="21" spans="1:3" ht="15.75">
      <c r="A21" s="23"/>
      <c r="B21" s="18" t="s">
        <v>57</v>
      </c>
      <c r="C21" s="22"/>
    </row>
    <row r="22" spans="1:3" ht="15.75">
      <c r="A22" s="17">
        <v>1100</v>
      </c>
      <c r="B22" s="18" t="s">
        <v>55</v>
      </c>
      <c r="C22" s="19">
        <v>4.59</v>
      </c>
    </row>
    <row r="23" spans="1:3" ht="15.75" customHeight="1">
      <c r="A23" s="17">
        <v>1200</v>
      </c>
      <c r="B23" s="20" t="s">
        <v>56</v>
      </c>
      <c r="C23" s="19">
        <v>1.1</v>
      </c>
    </row>
    <row r="24" spans="1:3" ht="15.75">
      <c r="A24" s="24">
        <v>2210</v>
      </c>
      <c r="B24" s="20" t="s">
        <v>38</v>
      </c>
      <c r="C24" s="19">
        <v>0.06</v>
      </c>
    </row>
    <row r="25" spans="1:3" ht="15.75">
      <c r="A25" s="17">
        <v>2222</v>
      </c>
      <c r="B25" s="20" t="s">
        <v>39</v>
      </c>
      <c r="C25" s="19">
        <v>0.18</v>
      </c>
    </row>
    <row r="26" spans="1:3" ht="15.75">
      <c r="A26" s="17">
        <v>2223</v>
      </c>
      <c r="B26" s="20" t="s">
        <v>40</v>
      </c>
      <c r="C26" s="19">
        <v>0.33</v>
      </c>
    </row>
    <row r="27" spans="1:3" ht="15.75">
      <c r="A27" s="17">
        <v>2230</v>
      </c>
      <c r="B27" s="20" t="s">
        <v>41</v>
      </c>
      <c r="C27" s="19">
        <v>0.12</v>
      </c>
    </row>
    <row r="28" spans="1:3" ht="15.75">
      <c r="A28" s="17">
        <v>2241</v>
      </c>
      <c r="B28" s="20" t="s">
        <v>9</v>
      </c>
      <c r="C28" s="19">
        <v>0.13</v>
      </c>
    </row>
    <row r="29" spans="1:3" ht="15.75">
      <c r="A29" s="17">
        <v>2242</v>
      </c>
      <c r="B29" s="20" t="s">
        <v>10</v>
      </c>
      <c r="C29" s="19">
        <v>0.05</v>
      </c>
    </row>
    <row r="30" spans="1:3" ht="15.75">
      <c r="A30" s="17">
        <v>2243</v>
      </c>
      <c r="B30" s="20" t="s">
        <v>11</v>
      </c>
      <c r="C30" s="19">
        <v>0.22</v>
      </c>
    </row>
    <row r="31" spans="1:3" ht="15.75">
      <c r="A31" s="16">
        <v>2244</v>
      </c>
      <c r="B31" s="20" t="s">
        <v>12</v>
      </c>
      <c r="C31" s="19">
        <f>0.28+0.09*5</f>
        <v>0.73</v>
      </c>
    </row>
    <row r="32" spans="1:3" ht="15.75">
      <c r="A32" s="16">
        <v>2247</v>
      </c>
      <c r="B32" s="15" t="s">
        <v>58</v>
      </c>
      <c r="C32" s="19">
        <v>0.05</v>
      </c>
    </row>
    <row r="33" spans="1:3" ht="15.75">
      <c r="A33" s="16">
        <v>2249</v>
      </c>
      <c r="B33" s="20" t="s">
        <v>13</v>
      </c>
      <c r="C33" s="19">
        <v>0.16</v>
      </c>
    </row>
    <row r="34" spans="1:3" ht="15.75">
      <c r="A34" s="16">
        <v>2251</v>
      </c>
      <c r="B34" s="20" t="s">
        <v>59</v>
      </c>
      <c r="C34" s="19">
        <v>0.12</v>
      </c>
    </row>
    <row r="35" spans="1:3" ht="15.75" hidden="1">
      <c r="A35" s="16">
        <v>2252</v>
      </c>
      <c r="B35" s="20" t="s">
        <v>7</v>
      </c>
      <c r="C35" s="19"/>
    </row>
    <row r="36" spans="1:3" ht="15.75" hidden="1">
      <c r="A36" s="16">
        <v>2259</v>
      </c>
      <c r="B36" s="20" t="s">
        <v>8</v>
      </c>
      <c r="C36" s="19"/>
    </row>
    <row r="37" spans="1:3" ht="15.75">
      <c r="A37" s="16">
        <v>2261</v>
      </c>
      <c r="B37" s="20" t="s">
        <v>14</v>
      </c>
      <c r="C37" s="19">
        <v>0.06</v>
      </c>
    </row>
    <row r="38" spans="1:3" ht="15.75">
      <c r="A38" s="16">
        <v>2262</v>
      </c>
      <c r="B38" s="20" t="s">
        <v>15</v>
      </c>
      <c r="C38" s="19">
        <v>0.08</v>
      </c>
    </row>
    <row r="39" spans="1:3" ht="15.75">
      <c r="A39" s="16">
        <v>2263</v>
      </c>
      <c r="B39" s="20" t="s">
        <v>16</v>
      </c>
      <c r="C39" s="19">
        <v>0.18</v>
      </c>
    </row>
    <row r="40" spans="1:3" ht="15.75" hidden="1">
      <c r="A40" s="17">
        <v>2264</v>
      </c>
      <c r="B40" s="20" t="s">
        <v>17</v>
      </c>
      <c r="C40" s="19"/>
    </row>
    <row r="41" spans="1:3" ht="15.75">
      <c r="A41" s="17">
        <v>2279</v>
      </c>
      <c r="B41" s="20" t="s">
        <v>18</v>
      </c>
      <c r="C41" s="19">
        <v>0.31</v>
      </c>
    </row>
    <row r="42" spans="1:3" ht="15.75">
      <c r="A42" s="17">
        <v>2311</v>
      </c>
      <c r="B42" s="20" t="s">
        <v>19</v>
      </c>
      <c r="C42" s="19">
        <v>0.03</v>
      </c>
    </row>
    <row r="43" spans="1:3" ht="15.75">
      <c r="A43" s="17">
        <v>2312</v>
      </c>
      <c r="B43" s="20" t="s">
        <v>20</v>
      </c>
      <c r="C43" s="19">
        <v>0.03</v>
      </c>
    </row>
    <row r="44" spans="1:3" ht="15.75">
      <c r="A44" s="17">
        <v>2321</v>
      </c>
      <c r="B44" s="20" t="s">
        <v>21</v>
      </c>
      <c r="C44" s="19">
        <v>0.26</v>
      </c>
    </row>
    <row r="45" spans="1:3" ht="15.75">
      <c r="A45" s="17">
        <v>2322</v>
      </c>
      <c r="B45" s="20" t="s">
        <v>22</v>
      </c>
      <c r="C45" s="19">
        <v>0.13</v>
      </c>
    </row>
    <row r="46" spans="1:3" ht="15.75">
      <c r="A46" s="17">
        <v>2341</v>
      </c>
      <c r="B46" s="20" t="s">
        <v>23</v>
      </c>
      <c r="C46" s="19">
        <v>0.07</v>
      </c>
    </row>
    <row r="47" spans="1:3" ht="15.75" hidden="1">
      <c r="A47" s="17">
        <v>2344</v>
      </c>
      <c r="B47" s="20" t="s">
        <v>24</v>
      </c>
      <c r="C47" s="19"/>
    </row>
    <row r="48" spans="1:3" ht="15.75">
      <c r="A48" s="17">
        <v>2350</v>
      </c>
      <c r="B48" s="20" t="s">
        <v>25</v>
      </c>
      <c r="C48" s="19">
        <v>0.17</v>
      </c>
    </row>
    <row r="49" spans="1:3" ht="15.75">
      <c r="A49" s="17">
        <v>2361</v>
      </c>
      <c r="B49" s="20" t="s">
        <v>26</v>
      </c>
      <c r="C49" s="19">
        <v>0.14</v>
      </c>
    </row>
    <row r="50" spans="1:5" ht="15.75" hidden="1">
      <c r="A50" s="17">
        <v>2362</v>
      </c>
      <c r="B50" s="20" t="s">
        <v>27</v>
      </c>
      <c r="C50" s="19"/>
      <c r="E50">
        <v>6.9</v>
      </c>
    </row>
    <row r="51" spans="1:3" ht="15.75" hidden="1">
      <c r="A51" s="17">
        <v>2363</v>
      </c>
      <c r="B51" s="20" t="s">
        <v>28</v>
      </c>
      <c r="C51" s="19"/>
    </row>
    <row r="52" spans="1:3" ht="15.75" hidden="1">
      <c r="A52" s="17">
        <v>2370</v>
      </c>
      <c r="B52" s="20" t="s">
        <v>29</v>
      </c>
      <c r="C52" s="19"/>
    </row>
    <row r="53" spans="1:3" ht="15.75">
      <c r="A53" s="17">
        <v>2400</v>
      </c>
      <c r="B53" s="20" t="s">
        <v>42</v>
      </c>
      <c r="C53" s="19">
        <v>0.02</v>
      </c>
    </row>
    <row r="54" spans="1:3" ht="15.75" hidden="1">
      <c r="A54" s="17">
        <v>2512</v>
      </c>
      <c r="B54" s="20" t="s">
        <v>30</v>
      </c>
      <c r="C54" s="19"/>
    </row>
    <row r="55" spans="1:3" ht="15.75">
      <c r="A55" s="17">
        <v>2513</v>
      </c>
      <c r="B55" s="20" t="s">
        <v>31</v>
      </c>
      <c r="C55" s="19">
        <v>0.16</v>
      </c>
    </row>
    <row r="56" spans="1:3" ht="15.75">
      <c r="A56" s="17">
        <v>2515</v>
      </c>
      <c r="B56" s="20" t="s">
        <v>60</v>
      </c>
      <c r="C56" s="19">
        <v>0.03</v>
      </c>
    </row>
    <row r="57" spans="1:3" ht="15.75">
      <c r="A57" s="17">
        <v>2519</v>
      </c>
      <c r="B57" s="20" t="s">
        <v>34</v>
      </c>
      <c r="C57" s="19">
        <v>0.06</v>
      </c>
    </row>
    <row r="58" spans="1:3" ht="15.75" hidden="1">
      <c r="A58" s="17">
        <v>6240</v>
      </c>
      <c r="B58" s="20"/>
      <c r="C58" s="19"/>
    </row>
    <row r="59" spans="1:3" ht="15.75" hidden="1">
      <c r="A59" s="17">
        <v>6290</v>
      </c>
      <c r="B59" s="20"/>
      <c r="C59" s="19"/>
    </row>
    <row r="60" spans="1:3" ht="15.75">
      <c r="A60" s="17">
        <v>5121</v>
      </c>
      <c r="B60" s="20" t="s">
        <v>32</v>
      </c>
      <c r="C60" s="19">
        <v>0.01</v>
      </c>
    </row>
    <row r="61" spans="1:3" ht="15.75">
      <c r="A61" s="17">
        <v>5232</v>
      </c>
      <c r="B61" s="20" t="s">
        <v>33</v>
      </c>
      <c r="C61" s="19">
        <v>0.02</v>
      </c>
    </row>
    <row r="62" spans="1:3" ht="15.75">
      <c r="A62" s="17">
        <v>5238</v>
      </c>
      <c r="B62" s="20" t="s">
        <v>35</v>
      </c>
      <c r="C62" s="19">
        <v>0.01</v>
      </c>
    </row>
    <row r="63" spans="1:3" ht="15.75" hidden="1">
      <c r="A63" s="17">
        <v>5240</v>
      </c>
      <c r="B63" s="20" t="s">
        <v>36</v>
      </c>
      <c r="C63" s="19">
        <v>0</v>
      </c>
    </row>
    <row r="64" spans="1:3" ht="15.75">
      <c r="A64" s="16">
        <v>5250</v>
      </c>
      <c r="B64" s="20" t="s">
        <v>37</v>
      </c>
      <c r="C64" s="19">
        <v>0.03</v>
      </c>
    </row>
    <row r="65" spans="1:3" ht="15.75">
      <c r="A65" s="25"/>
      <c r="B65" s="26" t="s">
        <v>61</v>
      </c>
      <c r="C65" s="22">
        <f>SUM(C22:C64)</f>
        <v>9.639999999999997</v>
      </c>
    </row>
    <row r="66" spans="1:3" ht="15.75">
      <c r="A66" s="25"/>
      <c r="B66" s="26" t="s">
        <v>62</v>
      </c>
      <c r="C66" s="22">
        <f>C20+C65</f>
        <v>38</v>
      </c>
    </row>
    <row r="67" spans="1:3" ht="16.5" customHeight="1">
      <c r="A67" s="7"/>
      <c r="B67" s="9"/>
      <c r="C67" s="40"/>
    </row>
    <row r="68" spans="1:3" ht="15.75">
      <c r="A68" s="102" t="s">
        <v>44</v>
      </c>
      <c r="B68" s="103"/>
      <c r="C68" s="12">
        <v>5</v>
      </c>
    </row>
    <row r="69" spans="1:3" ht="15.75">
      <c r="A69" s="102" t="s">
        <v>51</v>
      </c>
      <c r="B69" s="103"/>
      <c r="C69" s="65">
        <f>ROUND(C66/C68,2)</f>
        <v>7.6</v>
      </c>
    </row>
    <row r="70" spans="1:3" ht="15.75" customHeight="1">
      <c r="A70" s="47"/>
      <c r="B70" s="48"/>
      <c r="C70" s="33"/>
    </row>
    <row r="71" spans="1:3" ht="15.75" customHeight="1">
      <c r="A71" s="99" t="s">
        <v>45</v>
      </c>
      <c r="B71" s="100"/>
      <c r="C71" s="31"/>
    </row>
    <row r="72" spans="1:3" ht="15.75" customHeight="1">
      <c r="A72" s="99" t="s">
        <v>52</v>
      </c>
      <c r="B72" s="100"/>
      <c r="C72" s="31"/>
    </row>
    <row r="73" spans="1:3" ht="15.75" customHeight="1">
      <c r="A73" s="27" t="s">
        <v>46</v>
      </c>
      <c r="B73" s="27"/>
      <c r="C73" s="27"/>
    </row>
    <row r="74" spans="1:3" ht="15.75" customHeight="1">
      <c r="A74" s="27"/>
      <c r="B74" s="27"/>
      <c r="C74" s="27"/>
    </row>
    <row r="75" spans="1:3" ht="15.75">
      <c r="A75" s="27"/>
      <c r="B75" s="28"/>
      <c r="C75" s="27"/>
    </row>
    <row r="76" spans="1:3" ht="15.75">
      <c r="A76" s="27"/>
      <c r="B76" s="61"/>
      <c r="C76" s="27"/>
    </row>
    <row r="77" spans="1:3" ht="15.75">
      <c r="A77" s="10"/>
      <c r="B77" s="8"/>
      <c r="C77" s="63"/>
    </row>
  </sheetData>
  <sheetProtection/>
  <mergeCells count="7">
    <mergeCell ref="A69:B69"/>
    <mergeCell ref="A71:B71"/>
    <mergeCell ref="A72:B72"/>
    <mergeCell ref="A2:C2"/>
    <mergeCell ref="A3:B3"/>
    <mergeCell ref="A4:B4"/>
    <mergeCell ref="A68:B68"/>
  </mergeCells>
  <printOptions/>
  <pageMargins left="0.7" right="0.7" top="0.75" bottom="0.75" header="0.3" footer="0.3"/>
  <pageSetup fitToHeight="1" fitToWidth="1" horizontalDpi="600" verticalDpi="600" orientation="portrait" paperSize="9" scale="64" r:id="rId1"/>
  <headerFooter>
    <oddFooter>&amp;C&amp;"Times New Roman,Regular"LManotp4_100519_1002maksas;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78"/>
  <sheetViews>
    <sheetView view="pageLayout" workbookViewId="0" topLeftCell="A1">
      <selection activeCell="B7" sqref="B7"/>
    </sheetView>
  </sheetViews>
  <sheetFormatPr defaultColWidth="9.140625" defaultRowHeight="12.75"/>
  <cols>
    <col min="1" max="1" width="12.7109375" style="64" customWidth="1"/>
    <col min="2" max="2" width="94.7109375" style="64" customWidth="1"/>
    <col min="3" max="3" width="36.57421875" style="10" customWidth="1"/>
  </cols>
  <sheetData>
    <row r="1" spans="1:3" ht="15.75">
      <c r="A1" s="10"/>
      <c r="B1" s="8"/>
      <c r="C1" s="61"/>
    </row>
    <row r="2" spans="1:3" ht="15.75">
      <c r="A2" s="10"/>
      <c r="B2" s="41"/>
      <c r="C2" s="7"/>
    </row>
    <row r="3" spans="1:3" ht="15.75">
      <c r="A3" s="101" t="s">
        <v>6</v>
      </c>
      <c r="B3" s="101"/>
      <c r="C3" s="101"/>
    </row>
    <row r="4" spans="1:3" ht="15.75" customHeight="1">
      <c r="A4" s="95" t="s">
        <v>1</v>
      </c>
      <c r="B4" s="95"/>
      <c r="C4" s="9"/>
    </row>
    <row r="5" spans="1:3" ht="15.75" customHeight="1">
      <c r="A5" s="95" t="s">
        <v>0</v>
      </c>
      <c r="B5" s="95"/>
      <c r="C5" s="9"/>
    </row>
    <row r="6" spans="1:3" ht="15.75">
      <c r="A6" s="6"/>
      <c r="B6" s="6" t="s">
        <v>43</v>
      </c>
      <c r="C6" s="9"/>
    </row>
    <row r="7" spans="1:3" ht="15.75">
      <c r="A7" s="6"/>
      <c r="B7" s="6" t="s">
        <v>95</v>
      </c>
      <c r="C7" s="9"/>
    </row>
    <row r="8" spans="1:3" ht="15.75">
      <c r="A8" s="6"/>
      <c r="B8" s="6" t="s">
        <v>96</v>
      </c>
      <c r="C8" s="9"/>
    </row>
    <row r="9" spans="1:3" ht="15.75">
      <c r="A9" s="6"/>
      <c r="B9" s="6" t="s">
        <v>132</v>
      </c>
      <c r="C9" s="9"/>
    </row>
    <row r="10" spans="1:3" ht="15.75">
      <c r="A10" s="6" t="s">
        <v>2</v>
      </c>
      <c r="B10" s="6" t="s">
        <v>125</v>
      </c>
      <c r="C10" s="9"/>
    </row>
    <row r="11" spans="1:3" ht="15.75" hidden="1">
      <c r="A11" s="10"/>
      <c r="B11" s="11"/>
      <c r="C11" s="9"/>
    </row>
    <row r="12" spans="1:3" ht="47.25">
      <c r="A12" s="37" t="s">
        <v>3</v>
      </c>
      <c r="B12" s="37" t="s">
        <v>4</v>
      </c>
      <c r="C12" s="37" t="s">
        <v>5</v>
      </c>
    </row>
    <row r="13" spans="1:3" ht="15.75">
      <c r="A13" s="13">
        <v>1</v>
      </c>
      <c r="B13" s="14">
        <v>2</v>
      </c>
      <c r="C13" s="14">
        <v>3</v>
      </c>
    </row>
    <row r="14" spans="1:3" ht="15.75">
      <c r="A14" s="42"/>
      <c r="B14" s="15" t="s">
        <v>64</v>
      </c>
      <c r="C14" s="43"/>
    </row>
    <row r="15" spans="1:3" ht="15.75">
      <c r="A15" s="17">
        <v>1100</v>
      </c>
      <c r="B15" s="17" t="s">
        <v>97</v>
      </c>
      <c r="C15" s="19">
        <f>17.83+5*0.725</f>
        <v>21.455</v>
      </c>
    </row>
    <row r="16" spans="1:3" ht="15.75" customHeight="1">
      <c r="A16" s="17">
        <v>1200</v>
      </c>
      <c r="B16" s="54" t="s">
        <v>98</v>
      </c>
      <c r="C16" s="19">
        <f>4.29+0.175*5</f>
        <v>5.165</v>
      </c>
    </row>
    <row r="17" spans="1:3" ht="15.75">
      <c r="A17" s="17">
        <v>2223</v>
      </c>
      <c r="B17" s="20" t="s">
        <v>40</v>
      </c>
      <c r="C17" s="19">
        <v>4.59</v>
      </c>
    </row>
    <row r="18" spans="1:3" ht="15.75">
      <c r="A18" s="17">
        <v>2243</v>
      </c>
      <c r="B18" s="55" t="s">
        <v>99</v>
      </c>
      <c r="C18" s="19">
        <v>8.25</v>
      </c>
    </row>
    <row r="19" spans="1:3" ht="15.75">
      <c r="A19" s="17">
        <v>2341</v>
      </c>
      <c r="B19" s="54" t="s">
        <v>23</v>
      </c>
      <c r="C19" s="19">
        <v>1.6</v>
      </c>
    </row>
    <row r="20" spans="1:3" ht="15.75">
      <c r="A20" s="17">
        <v>2350</v>
      </c>
      <c r="B20" s="54" t="s">
        <v>25</v>
      </c>
      <c r="C20" s="19">
        <v>1.44</v>
      </c>
    </row>
    <row r="21" spans="1:3" ht="15.75">
      <c r="A21" s="16"/>
      <c r="B21" s="21" t="s">
        <v>63</v>
      </c>
      <c r="C21" s="22">
        <f>SUM(C15:C20)</f>
        <v>42.49999999999999</v>
      </c>
    </row>
    <row r="22" spans="1:3" ht="15.75">
      <c r="A22" s="23"/>
      <c r="B22" s="18" t="s">
        <v>57</v>
      </c>
      <c r="C22" s="22"/>
    </row>
    <row r="23" spans="1:3" ht="15.75">
      <c r="A23" s="17">
        <v>1100</v>
      </c>
      <c r="B23" s="18" t="s">
        <v>55</v>
      </c>
      <c r="C23" s="19">
        <v>6.83</v>
      </c>
    </row>
    <row r="24" spans="1:3" ht="15.75" customHeight="1">
      <c r="A24" s="17">
        <v>1200</v>
      </c>
      <c r="B24" s="20" t="s">
        <v>56</v>
      </c>
      <c r="C24" s="19">
        <v>1.64</v>
      </c>
    </row>
    <row r="25" spans="1:3" ht="15.75">
      <c r="A25" s="24">
        <v>2210</v>
      </c>
      <c r="B25" s="20" t="s">
        <v>38</v>
      </c>
      <c r="C25" s="56">
        <v>0.09</v>
      </c>
    </row>
    <row r="26" spans="1:3" ht="15.75">
      <c r="A26" s="17">
        <v>2222</v>
      </c>
      <c r="B26" s="20" t="s">
        <v>39</v>
      </c>
      <c r="C26" s="56">
        <v>0.27</v>
      </c>
    </row>
    <row r="27" spans="1:3" ht="15.75">
      <c r="A27" s="17">
        <v>2223</v>
      </c>
      <c r="B27" s="20" t="s">
        <v>40</v>
      </c>
      <c r="C27" s="56">
        <v>0.5</v>
      </c>
    </row>
    <row r="28" spans="1:3" ht="15.75">
      <c r="A28" s="17">
        <v>2230</v>
      </c>
      <c r="B28" s="20" t="s">
        <v>41</v>
      </c>
      <c r="C28" s="56">
        <v>0.18</v>
      </c>
    </row>
    <row r="29" spans="1:3" ht="15.75">
      <c r="A29" s="17">
        <v>2241</v>
      </c>
      <c r="B29" s="20" t="s">
        <v>9</v>
      </c>
      <c r="C29" s="56">
        <v>0.2</v>
      </c>
    </row>
    <row r="30" spans="1:3" ht="15.75">
      <c r="A30" s="17">
        <v>2242</v>
      </c>
      <c r="B30" s="20" t="s">
        <v>10</v>
      </c>
      <c r="C30" s="56">
        <v>0.08</v>
      </c>
    </row>
    <row r="31" spans="1:3" ht="15.75">
      <c r="A31" s="17">
        <v>2243</v>
      </c>
      <c r="B31" s="20" t="s">
        <v>11</v>
      </c>
      <c r="C31" s="56">
        <v>0.33</v>
      </c>
    </row>
    <row r="32" spans="1:3" ht="15.75">
      <c r="A32" s="16">
        <v>2244</v>
      </c>
      <c r="B32" s="20" t="s">
        <v>12</v>
      </c>
      <c r="C32" s="56">
        <f>0.42+0.09*5</f>
        <v>0.8699999999999999</v>
      </c>
    </row>
    <row r="33" spans="1:3" ht="15.75">
      <c r="A33" s="16">
        <v>2247</v>
      </c>
      <c r="B33" s="15" t="s">
        <v>58</v>
      </c>
      <c r="C33" s="56">
        <v>0.07</v>
      </c>
    </row>
    <row r="34" spans="1:3" ht="15.75">
      <c r="A34" s="16">
        <v>2249</v>
      </c>
      <c r="B34" s="20" t="s">
        <v>13</v>
      </c>
      <c r="C34" s="56">
        <v>0.24</v>
      </c>
    </row>
    <row r="35" spans="1:3" ht="15.75">
      <c r="A35" s="16">
        <v>2251</v>
      </c>
      <c r="B35" s="20" t="s">
        <v>59</v>
      </c>
      <c r="C35" s="56">
        <v>0.18</v>
      </c>
    </row>
    <row r="36" spans="1:3" ht="15.75" hidden="1">
      <c r="A36" s="16">
        <v>2252</v>
      </c>
      <c r="B36" s="20" t="s">
        <v>7</v>
      </c>
      <c r="C36" s="56"/>
    </row>
    <row r="37" spans="1:3" ht="15.75" hidden="1">
      <c r="A37" s="16">
        <v>2259</v>
      </c>
      <c r="B37" s="20" t="s">
        <v>8</v>
      </c>
      <c r="C37" s="56"/>
    </row>
    <row r="38" spans="1:3" ht="15.75">
      <c r="A38" s="16">
        <v>2261</v>
      </c>
      <c r="B38" s="20" t="s">
        <v>14</v>
      </c>
      <c r="C38" s="56">
        <v>0.09</v>
      </c>
    </row>
    <row r="39" spans="1:3" ht="15.75">
      <c r="A39" s="16">
        <v>2262</v>
      </c>
      <c r="B39" s="20" t="s">
        <v>15</v>
      </c>
      <c r="C39" s="56">
        <v>0.12</v>
      </c>
    </row>
    <row r="40" spans="1:3" ht="15.75">
      <c r="A40" s="16">
        <v>2263</v>
      </c>
      <c r="B40" s="20" t="s">
        <v>16</v>
      </c>
      <c r="C40" s="56">
        <v>0.27</v>
      </c>
    </row>
    <row r="41" spans="1:3" ht="15.75" hidden="1">
      <c r="A41" s="17">
        <v>2264</v>
      </c>
      <c r="B41" s="20" t="s">
        <v>17</v>
      </c>
      <c r="C41" s="56"/>
    </row>
    <row r="42" spans="1:3" ht="15.75">
      <c r="A42" s="17">
        <v>2279</v>
      </c>
      <c r="B42" s="20" t="s">
        <v>18</v>
      </c>
      <c r="C42" s="56">
        <v>0.46</v>
      </c>
    </row>
    <row r="43" spans="1:3" ht="15.75">
      <c r="A43" s="17">
        <v>2311</v>
      </c>
      <c r="B43" s="20" t="s">
        <v>19</v>
      </c>
      <c r="C43" s="56">
        <v>0.05</v>
      </c>
    </row>
    <row r="44" spans="1:3" ht="15.75">
      <c r="A44" s="17">
        <v>2312</v>
      </c>
      <c r="B44" s="20" t="s">
        <v>20</v>
      </c>
      <c r="C44" s="56">
        <v>0.05</v>
      </c>
    </row>
    <row r="45" spans="1:3" ht="15.75">
      <c r="A45" s="17">
        <v>2321</v>
      </c>
      <c r="B45" s="20" t="s">
        <v>21</v>
      </c>
      <c r="C45" s="56">
        <v>0.39</v>
      </c>
    </row>
    <row r="46" spans="1:3" ht="15.75">
      <c r="A46" s="17">
        <v>2322</v>
      </c>
      <c r="B46" s="20" t="s">
        <v>22</v>
      </c>
      <c r="C46" s="56">
        <v>0.2</v>
      </c>
    </row>
    <row r="47" spans="1:3" ht="15.75">
      <c r="A47" s="17">
        <v>2341</v>
      </c>
      <c r="B47" s="20" t="s">
        <v>23</v>
      </c>
      <c r="C47" s="56">
        <v>0.11</v>
      </c>
    </row>
    <row r="48" spans="1:3" ht="15.75" hidden="1">
      <c r="A48" s="17">
        <v>2344</v>
      </c>
      <c r="B48" s="20" t="s">
        <v>24</v>
      </c>
      <c r="C48" s="56"/>
    </row>
    <row r="49" spans="1:3" ht="15.75">
      <c r="A49" s="17">
        <v>2350</v>
      </c>
      <c r="B49" s="20" t="s">
        <v>25</v>
      </c>
      <c r="C49" s="56">
        <v>0.24</v>
      </c>
    </row>
    <row r="50" spans="1:3" ht="15.75">
      <c r="A50" s="17">
        <v>2361</v>
      </c>
      <c r="B50" s="20" t="s">
        <v>26</v>
      </c>
      <c r="C50" s="56">
        <v>0.16</v>
      </c>
    </row>
    <row r="51" spans="1:3" ht="15.75" hidden="1">
      <c r="A51" s="17">
        <v>2362</v>
      </c>
      <c r="B51" s="20" t="s">
        <v>27</v>
      </c>
      <c r="C51" s="56"/>
    </row>
    <row r="52" spans="1:4" ht="15.75" hidden="1">
      <c r="A52" s="17">
        <v>2363</v>
      </c>
      <c r="B52" s="20" t="s">
        <v>28</v>
      </c>
      <c r="C52" s="56"/>
      <c r="D52">
        <v>10.34</v>
      </c>
    </row>
    <row r="53" spans="1:3" ht="15.75" hidden="1">
      <c r="A53" s="17">
        <v>2370</v>
      </c>
      <c r="B53" s="20" t="s">
        <v>29</v>
      </c>
      <c r="C53" s="56"/>
    </row>
    <row r="54" spans="1:3" ht="15.75">
      <c r="A54" s="17">
        <v>2400</v>
      </c>
      <c r="B54" s="20" t="s">
        <v>42</v>
      </c>
      <c r="C54" s="56">
        <v>0.03</v>
      </c>
    </row>
    <row r="55" spans="1:3" ht="15.75" hidden="1">
      <c r="A55" s="17">
        <v>2512</v>
      </c>
      <c r="B55" s="20" t="s">
        <v>30</v>
      </c>
      <c r="C55" s="56"/>
    </row>
    <row r="56" spans="1:3" ht="15.75">
      <c r="A56" s="17">
        <v>2513</v>
      </c>
      <c r="B56" s="20" t="s">
        <v>31</v>
      </c>
      <c r="C56" s="56">
        <v>0.24</v>
      </c>
    </row>
    <row r="57" spans="1:3" ht="15.75">
      <c r="A57" s="17">
        <v>2515</v>
      </c>
      <c r="B57" s="20" t="s">
        <v>60</v>
      </c>
      <c r="C57" s="56">
        <v>0.05</v>
      </c>
    </row>
    <row r="58" spans="1:3" ht="15.75">
      <c r="A58" s="17">
        <v>2519</v>
      </c>
      <c r="B58" s="20" t="s">
        <v>34</v>
      </c>
      <c r="C58" s="56">
        <v>0.09</v>
      </c>
    </row>
    <row r="59" spans="1:3" ht="15.75" hidden="1">
      <c r="A59" s="17">
        <v>6240</v>
      </c>
      <c r="B59" s="20"/>
      <c r="C59" s="56"/>
    </row>
    <row r="60" spans="1:3" ht="15.75" hidden="1">
      <c r="A60" s="17">
        <v>6290</v>
      </c>
      <c r="B60" s="20"/>
      <c r="C60" s="56"/>
    </row>
    <row r="61" spans="1:3" ht="15.75">
      <c r="A61" s="17">
        <v>5121</v>
      </c>
      <c r="B61" s="20" t="s">
        <v>32</v>
      </c>
      <c r="C61" s="56">
        <v>0.02</v>
      </c>
    </row>
    <row r="62" spans="1:3" ht="15.75">
      <c r="A62" s="17">
        <v>5232</v>
      </c>
      <c r="B62" s="20" t="s">
        <v>33</v>
      </c>
      <c r="C62" s="56">
        <v>0.03</v>
      </c>
    </row>
    <row r="63" spans="1:3" ht="15.75">
      <c r="A63" s="17">
        <v>5238</v>
      </c>
      <c r="B63" s="20" t="s">
        <v>35</v>
      </c>
      <c r="C63" s="56">
        <v>0.02</v>
      </c>
    </row>
    <row r="64" spans="1:3" ht="15.75" hidden="1">
      <c r="A64" s="17">
        <v>5240</v>
      </c>
      <c r="B64" s="20" t="s">
        <v>36</v>
      </c>
      <c r="C64" s="56"/>
    </row>
    <row r="65" spans="1:3" ht="15.75">
      <c r="A65" s="16">
        <v>5250</v>
      </c>
      <c r="B65" s="20" t="s">
        <v>37</v>
      </c>
      <c r="C65" s="56">
        <v>0.05</v>
      </c>
    </row>
    <row r="66" spans="1:3" ht="15.75">
      <c r="A66" s="25"/>
      <c r="B66" s="26" t="s">
        <v>61</v>
      </c>
      <c r="C66" s="22">
        <f>SUM(C23:C65)</f>
        <v>14.149999999999999</v>
      </c>
    </row>
    <row r="67" spans="1:3" ht="15.75">
      <c r="A67" s="25"/>
      <c r="B67" s="26" t="s">
        <v>62</v>
      </c>
      <c r="C67" s="22">
        <f>C21+C66</f>
        <v>56.64999999999999</v>
      </c>
    </row>
    <row r="68" spans="1:3" ht="15" customHeight="1">
      <c r="A68" s="7"/>
      <c r="B68" s="9"/>
      <c r="C68" s="40"/>
    </row>
    <row r="69" spans="1:3" ht="15.75">
      <c r="A69" s="102" t="s">
        <v>44</v>
      </c>
      <c r="B69" s="103"/>
      <c r="C69" s="12">
        <v>5</v>
      </c>
    </row>
    <row r="70" spans="1:3" ht="15.75">
      <c r="A70" s="102" t="s">
        <v>51</v>
      </c>
      <c r="B70" s="103"/>
      <c r="C70" s="65">
        <f>ROUND(C67/C69,2)</f>
        <v>11.33</v>
      </c>
    </row>
    <row r="71" spans="1:3" ht="15.75" customHeight="1">
      <c r="A71" s="47"/>
      <c r="B71" s="48"/>
      <c r="C71" s="33"/>
    </row>
    <row r="72" spans="1:3" ht="15.75" customHeight="1">
      <c r="A72" s="99" t="s">
        <v>45</v>
      </c>
      <c r="B72" s="100"/>
      <c r="C72" s="31"/>
    </row>
    <row r="73" spans="1:3" ht="15.75" customHeight="1">
      <c r="A73" s="99" t="s">
        <v>52</v>
      </c>
      <c r="B73" s="100"/>
      <c r="C73" s="31"/>
    </row>
    <row r="74" spans="1:3" ht="15.75" customHeight="1">
      <c r="A74" s="27" t="s">
        <v>46</v>
      </c>
      <c r="B74" s="27"/>
      <c r="C74" s="27"/>
    </row>
    <row r="75" spans="1:3" ht="15.75" customHeight="1">
      <c r="A75" s="27"/>
      <c r="B75" s="27"/>
      <c r="C75" s="27"/>
    </row>
    <row r="76" spans="1:3" ht="15.75">
      <c r="A76" s="27"/>
      <c r="B76" s="28"/>
      <c r="C76" s="27"/>
    </row>
    <row r="77" spans="1:3" ht="15.75">
      <c r="A77" s="27"/>
      <c r="B77" s="61"/>
      <c r="C77" s="27"/>
    </row>
    <row r="78" spans="1:3" ht="15.75">
      <c r="A78" s="10"/>
      <c r="B78" s="8"/>
      <c r="C78" s="63"/>
    </row>
  </sheetData>
  <sheetProtection/>
  <mergeCells count="7">
    <mergeCell ref="A70:B70"/>
    <mergeCell ref="A72:B72"/>
    <mergeCell ref="A73:B73"/>
    <mergeCell ref="A3:C3"/>
    <mergeCell ref="A4:B4"/>
    <mergeCell ref="A5:B5"/>
    <mergeCell ref="A69:B69"/>
  </mergeCells>
  <printOptions/>
  <pageMargins left="0.7" right="0.7" top="0.75" bottom="0.75" header="0.3" footer="0.3"/>
  <pageSetup fitToHeight="0" fitToWidth="0" horizontalDpi="600" verticalDpi="600" orientation="portrait" paperSize="9" scale="60" r:id="rId1"/>
  <headerFooter>
    <oddFooter>&amp;C&amp;"Times New Roman,Regular"LManotp4_100519_1002maksas;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view="pageLayout" workbookViewId="0" topLeftCell="A1">
      <selection activeCell="B6" sqref="B6"/>
    </sheetView>
  </sheetViews>
  <sheetFormatPr defaultColWidth="9.140625" defaultRowHeight="12.75"/>
  <cols>
    <col min="1" max="1" width="13.140625" style="1" customWidth="1"/>
    <col min="2" max="2" width="95.00390625" style="1" customWidth="1"/>
    <col min="3" max="3" width="31.421875" style="4" customWidth="1"/>
  </cols>
  <sheetData>
    <row r="1" spans="1:3" ht="15.75">
      <c r="A1" s="4"/>
      <c r="B1" s="8"/>
      <c r="C1" s="61"/>
    </row>
    <row r="2" spans="1:3" ht="15.75">
      <c r="A2" s="4"/>
      <c r="B2" s="41"/>
      <c r="C2" s="7"/>
    </row>
    <row r="3" spans="1:3" ht="18.75">
      <c r="A3" s="98" t="s">
        <v>6</v>
      </c>
      <c r="B3" s="98"/>
      <c r="C3" s="98"/>
    </row>
    <row r="4" spans="1:3" ht="15.75" customHeight="1">
      <c r="A4" s="95" t="s">
        <v>1</v>
      </c>
      <c r="B4" s="95"/>
      <c r="C4" s="9"/>
    </row>
    <row r="5" spans="1:3" ht="15.75" customHeight="1">
      <c r="A5" s="95" t="s">
        <v>0</v>
      </c>
      <c r="B5" s="95"/>
      <c r="C5" s="9"/>
    </row>
    <row r="6" spans="1:3" ht="15.75">
      <c r="A6" s="6"/>
      <c r="B6" s="6" t="s">
        <v>43</v>
      </c>
      <c r="C6" s="9"/>
    </row>
    <row r="7" spans="1:3" ht="15.75">
      <c r="A7" s="6"/>
      <c r="B7" s="6" t="s">
        <v>95</v>
      </c>
      <c r="C7" s="9"/>
    </row>
    <row r="8" spans="1:3" ht="15.75">
      <c r="A8" s="6"/>
      <c r="B8" s="6" t="s">
        <v>96</v>
      </c>
      <c r="C8" s="9"/>
    </row>
    <row r="9" spans="1:3" ht="15.75">
      <c r="A9" s="6"/>
      <c r="B9" s="6" t="s">
        <v>131</v>
      </c>
      <c r="C9" s="9"/>
    </row>
    <row r="10" spans="1:3" ht="15.75">
      <c r="A10" s="6" t="s">
        <v>2</v>
      </c>
      <c r="B10" s="6" t="s">
        <v>125</v>
      </c>
      <c r="C10" s="9"/>
    </row>
    <row r="11" spans="1:3" ht="15.75" hidden="1">
      <c r="A11" s="10"/>
      <c r="B11" s="11"/>
      <c r="C11" s="9"/>
    </row>
    <row r="12" spans="1:3" ht="47.25">
      <c r="A12" s="37" t="s">
        <v>3</v>
      </c>
      <c r="B12" s="37" t="s">
        <v>4</v>
      </c>
      <c r="C12" s="37" t="s">
        <v>5</v>
      </c>
    </row>
    <row r="13" spans="1:3" ht="15.75">
      <c r="A13" s="13">
        <v>1</v>
      </c>
      <c r="B13" s="14">
        <v>2</v>
      </c>
      <c r="C13" s="14">
        <v>3</v>
      </c>
    </row>
    <row r="14" spans="1:6" ht="15.75">
      <c r="A14" s="42"/>
      <c r="B14" s="15" t="s">
        <v>64</v>
      </c>
      <c r="C14" s="67"/>
      <c r="E14" s="50"/>
      <c r="F14" s="50"/>
    </row>
    <row r="15" spans="1:3" ht="15.75">
      <c r="A15" s="17">
        <v>1100</v>
      </c>
      <c r="B15" s="17" t="s">
        <v>97</v>
      </c>
      <c r="C15" s="66">
        <v>32.19</v>
      </c>
    </row>
    <row r="16" spans="1:3" ht="15.75" customHeight="1">
      <c r="A16" s="17">
        <v>1200</v>
      </c>
      <c r="B16" s="54" t="s">
        <v>98</v>
      </c>
      <c r="C16" s="66">
        <v>7.76</v>
      </c>
    </row>
    <row r="17" spans="1:3" ht="15.75">
      <c r="A17" s="17">
        <v>2222</v>
      </c>
      <c r="B17" s="54" t="s">
        <v>39</v>
      </c>
      <c r="C17" s="66">
        <v>0</v>
      </c>
    </row>
    <row r="18" spans="1:3" ht="15.75">
      <c r="A18" s="17">
        <v>2223</v>
      </c>
      <c r="B18" s="20" t="s">
        <v>40</v>
      </c>
      <c r="C18" s="66">
        <v>1.2</v>
      </c>
    </row>
    <row r="19" spans="1:3" ht="15.75">
      <c r="A19" s="17">
        <v>2243</v>
      </c>
      <c r="B19" s="55" t="s">
        <v>99</v>
      </c>
      <c r="C19" s="66">
        <v>1.45</v>
      </c>
    </row>
    <row r="20" spans="1:3" ht="15.75" hidden="1">
      <c r="A20" s="17">
        <v>2244</v>
      </c>
      <c r="B20" s="20" t="s">
        <v>12</v>
      </c>
      <c r="C20" s="66">
        <v>0</v>
      </c>
    </row>
    <row r="21" spans="1:3" ht="15.75">
      <c r="A21" s="17">
        <v>2312</v>
      </c>
      <c r="B21" s="20" t="s">
        <v>20</v>
      </c>
      <c r="C21" s="66">
        <v>0.45</v>
      </c>
    </row>
    <row r="22" spans="1:3" ht="15.75">
      <c r="A22" s="17">
        <v>2341</v>
      </c>
      <c r="B22" s="54" t="s">
        <v>23</v>
      </c>
      <c r="C22" s="66">
        <v>1.54</v>
      </c>
    </row>
    <row r="23" spans="1:3" ht="15.75">
      <c r="A23" s="17">
        <v>2350</v>
      </c>
      <c r="B23" s="54" t="s">
        <v>25</v>
      </c>
      <c r="C23" s="66">
        <v>0.64</v>
      </c>
    </row>
    <row r="24" spans="1:3" ht="15.75">
      <c r="A24" s="17">
        <v>5220</v>
      </c>
      <c r="B24" s="20" t="s">
        <v>136</v>
      </c>
      <c r="C24" s="70">
        <v>3.13</v>
      </c>
    </row>
    <row r="25" spans="1:3" ht="15.75">
      <c r="A25" s="16"/>
      <c r="B25" s="21" t="s">
        <v>63</v>
      </c>
      <c r="C25" s="69">
        <f>SUM(C15:C24)</f>
        <v>48.36000000000001</v>
      </c>
    </row>
    <row r="26" spans="1:3" ht="15.75">
      <c r="A26" s="23"/>
      <c r="B26" s="18" t="s">
        <v>57</v>
      </c>
      <c r="C26" s="69"/>
    </row>
    <row r="27" spans="1:3" ht="15.75">
      <c r="A27" s="17">
        <v>1100</v>
      </c>
      <c r="B27" s="18" t="s">
        <v>55</v>
      </c>
      <c r="C27" s="66">
        <v>6.62</v>
      </c>
    </row>
    <row r="28" spans="1:3" ht="15.75" customHeight="1">
      <c r="A28" s="17">
        <v>1200</v>
      </c>
      <c r="B28" s="20" t="s">
        <v>56</v>
      </c>
      <c r="C28" s="66">
        <v>1.6</v>
      </c>
    </row>
    <row r="29" spans="1:3" ht="15.75">
      <c r="A29" s="24">
        <v>2210</v>
      </c>
      <c r="B29" s="20" t="s">
        <v>38</v>
      </c>
      <c r="C29" s="70">
        <v>0.09</v>
      </c>
    </row>
    <row r="30" spans="1:3" ht="15.75">
      <c r="A30" s="17">
        <v>2222</v>
      </c>
      <c r="B30" s="20" t="s">
        <v>39</v>
      </c>
      <c r="C30" s="70">
        <v>1.03</v>
      </c>
    </row>
    <row r="31" spans="1:3" ht="15.75">
      <c r="A31" s="17">
        <v>2223</v>
      </c>
      <c r="B31" s="20" t="s">
        <v>40</v>
      </c>
      <c r="C31" s="68">
        <v>1.25</v>
      </c>
    </row>
    <row r="32" spans="1:3" ht="15.75">
      <c r="A32" s="17">
        <v>2230</v>
      </c>
      <c r="B32" s="20" t="s">
        <v>41</v>
      </c>
      <c r="C32" s="70">
        <v>0.18</v>
      </c>
    </row>
    <row r="33" spans="1:3" ht="15.75">
      <c r="A33" s="17">
        <v>2241</v>
      </c>
      <c r="B33" s="20" t="s">
        <v>9</v>
      </c>
      <c r="C33" s="68">
        <v>0.2</v>
      </c>
    </row>
    <row r="34" spans="1:3" ht="15.75">
      <c r="A34" s="17">
        <v>2242</v>
      </c>
      <c r="B34" s="20" t="s">
        <v>10</v>
      </c>
      <c r="C34" s="70">
        <v>0.08</v>
      </c>
    </row>
    <row r="35" spans="1:3" ht="15.75">
      <c r="A35" s="17">
        <v>2243</v>
      </c>
      <c r="B35" s="20" t="s">
        <v>11</v>
      </c>
      <c r="C35" s="70">
        <v>0.33</v>
      </c>
    </row>
    <row r="36" spans="1:3" ht="15.75">
      <c r="A36" s="16">
        <v>2244</v>
      </c>
      <c r="B36" s="20" t="s">
        <v>12</v>
      </c>
      <c r="C36" s="70">
        <v>1.65</v>
      </c>
    </row>
    <row r="37" spans="1:3" ht="15.75">
      <c r="A37" s="16">
        <v>2247</v>
      </c>
      <c r="B37" s="15" t="s">
        <v>58</v>
      </c>
      <c r="C37" s="70">
        <v>0.07</v>
      </c>
    </row>
    <row r="38" spans="1:3" ht="15.75">
      <c r="A38" s="16">
        <v>2249</v>
      </c>
      <c r="B38" s="20" t="s">
        <v>13</v>
      </c>
      <c r="C38" s="70">
        <v>0.05</v>
      </c>
    </row>
    <row r="39" spans="1:3" ht="15.75">
      <c r="A39" s="16">
        <v>2251</v>
      </c>
      <c r="B39" s="20" t="s">
        <v>59</v>
      </c>
      <c r="C39" s="70">
        <v>0.18</v>
      </c>
    </row>
    <row r="40" spans="1:3" ht="15.75" hidden="1">
      <c r="A40" s="16">
        <v>2252</v>
      </c>
      <c r="B40" s="20" t="s">
        <v>7</v>
      </c>
      <c r="C40" s="70"/>
    </row>
    <row r="41" spans="1:3" ht="15.75" hidden="1">
      <c r="A41" s="16">
        <v>2259</v>
      </c>
      <c r="B41" s="20" t="s">
        <v>8</v>
      </c>
      <c r="C41" s="70"/>
    </row>
    <row r="42" spans="1:3" ht="15.75">
      <c r="A42" s="16">
        <v>2261</v>
      </c>
      <c r="B42" s="20" t="s">
        <v>14</v>
      </c>
      <c r="C42" s="70">
        <v>0.09</v>
      </c>
    </row>
    <row r="43" spans="1:3" ht="15.75">
      <c r="A43" s="16">
        <v>2262</v>
      </c>
      <c r="B43" s="20" t="s">
        <v>15</v>
      </c>
      <c r="C43" s="70">
        <v>0.02</v>
      </c>
    </row>
    <row r="44" spans="1:3" ht="15.75">
      <c r="A44" s="16">
        <v>2263</v>
      </c>
      <c r="B44" s="20" t="s">
        <v>16</v>
      </c>
      <c r="C44" s="70">
        <v>0.27</v>
      </c>
    </row>
    <row r="45" spans="1:3" ht="15.75" hidden="1">
      <c r="A45" s="17">
        <v>2264</v>
      </c>
      <c r="B45" s="20" t="s">
        <v>17</v>
      </c>
      <c r="C45" s="70"/>
    </row>
    <row r="46" spans="1:3" ht="15.75">
      <c r="A46" s="17">
        <v>2279</v>
      </c>
      <c r="B46" s="20" t="s">
        <v>18</v>
      </c>
      <c r="C46" s="70">
        <v>0.02</v>
      </c>
    </row>
    <row r="47" spans="1:3" ht="15.75">
      <c r="A47" s="17">
        <v>2311</v>
      </c>
      <c r="B47" s="20" t="s">
        <v>19</v>
      </c>
      <c r="C47" s="70">
        <v>0.05</v>
      </c>
    </row>
    <row r="48" spans="1:3" ht="15.75">
      <c r="A48" s="17">
        <v>2312</v>
      </c>
      <c r="B48" s="20" t="s">
        <v>20</v>
      </c>
      <c r="C48" s="70">
        <v>0.05</v>
      </c>
    </row>
    <row r="49" spans="1:3" ht="15.75">
      <c r="A49" s="17">
        <v>2321</v>
      </c>
      <c r="B49" s="20" t="s">
        <v>21</v>
      </c>
      <c r="C49" s="70">
        <v>1.11</v>
      </c>
    </row>
    <row r="50" spans="1:3" ht="15.75">
      <c r="A50" s="17">
        <v>2322</v>
      </c>
      <c r="B50" s="20" t="s">
        <v>22</v>
      </c>
      <c r="C50" s="68">
        <v>0.02</v>
      </c>
    </row>
    <row r="51" spans="1:3" ht="15.75">
      <c r="A51" s="17">
        <v>2341</v>
      </c>
      <c r="B51" s="20" t="s">
        <v>23</v>
      </c>
      <c r="C51" s="56">
        <v>0.11</v>
      </c>
    </row>
    <row r="52" spans="1:3" ht="15.75" hidden="1">
      <c r="A52" s="17">
        <v>2344</v>
      </c>
      <c r="B52" s="20" t="s">
        <v>24</v>
      </c>
      <c r="C52" s="56"/>
    </row>
    <row r="53" spans="1:3" ht="15.75">
      <c r="A53" s="17">
        <v>2350</v>
      </c>
      <c r="B53" s="20" t="s">
        <v>25</v>
      </c>
      <c r="C53" s="56">
        <v>0.24</v>
      </c>
    </row>
    <row r="54" spans="1:3" ht="15.75">
      <c r="A54" s="17">
        <v>2361</v>
      </c>
      <c r="B54" s="20" t="s">
        <v>26</v>
      </c>
      <c r="C54" s="56">
        <v>0.12</v>
      </c>
    </row>
    <row r="55" spans="1:3" ht="15.75" hidden="1">
      <c r="A55" s="17">
        <v>2362</v>
      </c>
      <c r="B55" s="20" t="s">
        <v>27</v>
      </c>
      <c r="C55" s="56"/>
    </row>
    <row r="56" spans="1:5" ht="15.75" hidden="1">
      <c r="A56" s="17">
        <v>2363</v>
      </c>
      <c r="B56" s="20" t="s">
        <v>28</v>
      </c>
      <c r="C56" s="56"/>
      <c r="E56">
        <v>10.9</v>
      </c>
    </row>
    <row r="57" spans="1:5" ht="15.75" hidden="1">
      <c r="A57" s="17">
        <v>2370</v>
      </c>
      <c r="B57" s="20" t="s">
        <v>29</v>
      </c>
      <c r="C57" s="56"/>
      <c r="E57" s="59"/>
    </row>
    <row r="58" spans="1:3" ht="15.75" hidden="1">
      <c r="A58" s="17">
        <v>2400</v>
      </c>
      <c r="B58" s="20" t="s">
        <v>42</v>
      </c>
      <c r="C58" s="56">
        <v>0</v>
      </c>
    </row>
    <row r="59" spans="1:3" ht="15.75" hidden="1">
      <c r="A59" s="17">
        <v>2512</v>
      </c>
      <c r="B59" s="20" t="s">
        <v>30</v>
      </c>
      <c r="C59" s="56"/>
    </row>
    <row r="60" spans="1:3" ht="15.75">
      <c r="A60" s="17">
        <v>2513</v>
      </c>
      <c r="B60" s="20" t="s">
        <v>31</v>
      </c>
      <c r="C60" s="57">
        <v>0.1</v>
      </c>
    </row>
    <row r="61" spans="1:3" ht="15.75">
      <c r="A61" s="17">
        <v>2515</v>
      </c>
      <c r="B61" s="20" t="s">
        <v>60</v>
      </c>
      <c r="C61" s="56">
        <v>0.05</v>
      </c>
    </row>
    <row r="62" spans="1:3" ht="15.75">
      <c r="A62" s="17">
        <v>2519</v>
      </c>
      <c r="B62" s="20" t="s">
        <v>34</v>
      </c>
      <c r="C62" s="56">
        <v>0.09</v>
      </c>
    </row>
    <row r="63" spans="1:3" ht="15.75" hidden="1">
      <c r="A63" s="17">
        <v>6240</v>
      </c>
      <c r="B63" s="20"/>
      <c r="C63" s="56"/>
    </row>
    <row r="64" spans="1:3" ht="15.75" hidden="1">
      <c r="A64" s="17">
        <v>6290</v>
      </c>
      <c r="B64" s="20"/>
      <c r="C64" s="56"/>
    </row>
    <row r="65" spans="1:3" ht="15.75">
      <c r="A65" s="17">
        <v>5121</v>
      </c>
      <c r="B65" s="20" t="s">
        <v>32</v>
      </c>
      <c r="C65" s="56">
        <v>0.02</v>
      </c>
    </row>
    <row r="66" spans="1:3" ht="15.75">
      <c r="A66" s="17">
        <v>5232</v>
      </c>
      <c r="B66" s="20" t="s">
        <v>33</v>
      </c>
      <c r="C66" s="56">
        <v>0.08</v>
      </c>
    </row>
    <row r="67" spans="1:3" ht="15.75">
      <c r="A67" s="17">
        <v>5238</v>
      </c>
      <c r="B67" s="20" t="s">
        <v>35</v>
      </c>
      <c r="C67" s="56">
        <v>0.02</v>
      </c>
    </row>
    <row r="68" spans="1:3" ht="15.75" hidden="1">
      <c r="A68" s="17">
        <v>5240</v>
      </c>
      <c r="B68" s="20" t="s">
        <v>36</v>
      </c>
      <c r="C68" s="56"/>
    </row>
    <row r="69" spans="1:3" ht="15.75">
      <c r="A69" s="16">
        <v>5250</v>
      </c>
      <c r="B69" s="20" t="s">
        <v>37</v>
      </c>
      <c r="C69" s="56">
        <v>0.05</v>
      </c>
    </row>
    <row r="70" spans="1:3" ht="15.75">
      <c r="A70" s="25"/>
      <c r="B70" s="26" t="s">
        <v>61</v>
      </c>
      <c r="C70" s="22">
        <f>SUM(C27:C69)</f>
        <v>15.839999999999998</v>
      </c>
    </row>
    <row r="71" spans="1:3" ht="15.75">
      <c r="A71" s="25"/>
      <c r="B71" s="26" t="s">
        <v>62</v>
      </c>
      <c r="C71" s="22">
        <f>C25+C70</f>
        <v>64.2</v>
      </c>
    </row>
    <row r="72" spans="1:3" ht="15" customHeight="1">
      <c r="A72" s="7"/>
      <c r="B72" s="9"/>
      <c r="C72" s="40"/>
    </row>
    <row r="73" spans="1:3" ht="15.75">
      <c r="A73" s="102" t="s">
        <v>44</v>
      </c>
      <c r="B73" s="103"/>
      <c r="C73" s="12">
        <v>5</v>
      </c>
    </row>
    <row r="74" spans="1:3" ht="15.75">
      <c r="A74" s="102" t="s">
        <v>51</v>
      </c>
      <c r="B74" s="103"/>
      <c r="C74" s="65">
        <f>ROUND(C71/C73,2)</f>
        <v>12.84</v>
      </c>
    </row>
    <row r="75" spans="1:3" ht="15.75" customHeight="1">
      <c r="A75" s="47"/>
      <c r="B75" s="48"/>
      <c r="C75" s="33"/>
    </row>
    <row r="76" spans="1:3" ht="15.75" customHeight="1">
      <c r="A76" s="99" t="s">
        <v>45</v>
      </c>
      <c r="B76" s="100"/>
      <c r="C76" s="31"/>
    </row>
    <row r="77" spans="1:3" ht="15.75" customHeight="1">
      <c r="A77" s="99" t="s">
        <v>52</v>
      </c>
      <c r="B77" s="100"/>
      <c r="C77" s="31"/>
    </row>
    <row r="78" spans="1:3" ht="15.75" customHeight="1">
      <c r="A78" s="27" t="s">
        <v>46</v>
      </c>
      <c r="B78" s="27"/>
      <c r="C78" s="27"/>
    </row>
    <row r="79" spans="1:3" ht="15.75" customHeight="1">
      <c r="A79" s="27"/>
      <c r="B79" s="27"/>
      <c r="C79" s="27"/>
    </row>
    <row r="80" spans="1:3" ht="15.75">
      <c r="A80" s="27"/>
      <c r="B80" s="28"/>
      <c r="C80" s="27"/>
    </row>
    <row r="81" spans="1:3" ht="15.75">
      <c r="A81" s="27"/>
      <c r="B81" s="61"/>
      <c r="C81" s="27"/>
    </row>
    <row r="82" spans="1:3" ht="15">
      <c r="A82" s="4"/>
      <c r="B82" s="39"/>
      <c r="C82" s="5"/>
    </row>
  </sheetData>
  <sheetProtection/>
  <mergeCells count="7">
    <mergeCell ref="A74:B74"/>
    <mergeCell ref="A76:B76"/>
    <mergeCell ref="A77:B77"/>
    <mergeCell ref="A3:C3"/>
    <mergeCell ref="A4:B4"/>
    <mergeCell ref="A5:B5"/>
    <mergeCell ref="A73:B73"/>
  </mergeCells>
  <printOptions/>
  <pageMargins left="0.7" right="0.7" top="0.75" bottom="0.75" header="0.3" footer="0.3"/>
  <pageSetup fitToHeight="1" fitToWidth="1" horizontalDpi="600" verticalDpi="600" orientation="portrait" paperSize="9" scale="64" r:id="rId1"/>
  <headerFooter>
    <oddFooter>&amp;C&amp;"Times New Roman,Regular"LManotp4_100519_1002maksas;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view="pageLayout" workbookViewId="0" topLeftCell="A1">
      <selection activeCell="B6" sqref="B6"/>
    </sheetView>
  </sheetViews>
  <sheetFormatPr defaultColWidth="9.140625" defaultRowHeight="12.75"/>
  <cols>
    <col min="1" max="1" width="13.140625" style="1" customWidth="1"/>
    <col min="2" max="2" width="95.00390625" style="1" customWidth="1"/>
    <col min="3" max="3" width="31.421875" style="4" customWidth="1"/>
  </cols>
  <sheetData>
    <row r="1" spans="1:3" ht="15.75">
      <c r="A1" s="4"/>
      <c r="B1" s="8"/>
      <c r="C1" s="61"/>
    </row>
    <row r="2" spans="1:3" ht="15.75">
      <c r="A2" s="4"/>
      <c r="B2" s="41"/>
      <c r="C2" s="7"/>
    </row>
    <row r="3" spans="1:3" ht="18.75">
      <c r="A3" s="98" t="s">
        <v>6</v>
      </c>
      <c r="B3" s="98"/>
      <c r="C3" s="98"/>
    </row>
    <row r="4" spans="1:3" ht="15.75" customHeight="1">
      <c r="A4" s="95" t="s">
        <v>1</v>
      </c>
      <c r="B4" s="95"/>
      <c r="C4" s="9"/>
    </row>
    <row r="5" spans="1:3" ht="15.75" customHeight="1">
      <c r="A5" s="95" t="s">
        <v>0</v>
      </c>
      <c r="B5" s="95"/>
      <c r="C5" s="9"/>
    </row>
    <row r="6" spans="1:3" ht="15.75">
      <c r="A6" s="6"/>
      <c r="B6" s="6" t="s">
        <v>43</v>
      </c>
      <c r="C6" s="9"/>
    </row>
    <row r="7" spans="1:3" ht="15.75">
      <c r="A7" s="6"/>
      <c r="B7" s="6" t="s">
        <v>95</v>
      </c>
      <c r="C7" s="9"/>
    </row>
    <row r="8" spans="1:3" ht="15.75">
      <c r="A8" s="6"/>
      <c r="B8" s="6" t="s">
        <v>96</v>
      </c>
      <c r="C8" s="9"/>
    </row>
    <row r="9" spans="1:3" ht="15.75">
      <c r="A9" s="6"/>
      <c r="B9" s="6" t="s">
        <v>165</v>
      </c>
      <c r="C9" s="9"/>
    </row>
    <row r="10" spans="1:3" ht="15.75">
      <c r="A10" s="6" t="s">
        <v>2</v>
      </c>
      <c r="B10" s="6" t="s">
        <v>125</v>
      </c>
      <c r="C10" s="9"/>
    </row>
    <row r="11" spans="1:3" ht="15.75" customHeight="1" hidden="1">
      <c r="A11" s="10"/>
      <c r="B11" s="11"/>
      <c r="C11" s="9"/>
    </row>
    <row r="12" spans="1:3" ht="47.25">
      <c r="A12" s="37" t="s">
        <v>3</v>
      </c>
      <c r="B12" s="37" t="s">
        <v>4</v>
      </c>
      <c r="C12" s="37" t="s">
        <v>5</v>
      </c>
    </row>
    <row r="13" spans="1:3" ht="15.75">
      <c r="A13" s="13">
        <v>1</v>
      </c>
      <c r="B13" s="14">
        <v>2</v>
      </c>
      <c r="C13" s="14">
        <v>3</v>
      </c>
    </row>
    <row r="14" spans="1:3" ht="15.75">
      <c r="A14" s="42"/>
      <c r="B14" s="15" t="s">
        <v>64</v>
      </c>
      <c r="C14" s="43"/>
    </row>
    <row r="15" spans="1:3" ht="15.75">
      <c r="A15" s="17">
        <v>1100</v>
      </c>
      <c r="B15" s="17" t="s">
        <v>97</v>
      </c>
      <c r="C15" s="66">
        <v>30.84</v>
      </c>
    </row>
    <row r="16" spans="1:3" ht="15.75" customHeight="1">
      <c r="A16" s="17">
        <v>1200</v>
      </c>
      <c r="B16" s="54" t="s">
        <v>98</v>
      </c>
      <c r="C16" s="66">
        <v>7.43</v>
      </c>
    </row>
    <row r="17" spans="1:3" ht="15.75" hidden="1">
      <c r="A17" s="17">
        <v>2222</v>
      </c>
      <c r="B17" s="54" t="s">
        <v>39</v>
      </c>
      <c r="C17" s="19">
        <v>0</v>
      </c>
    </row>
    <row r="18" spans="1:3" ht="15.75">
      <c r="A18" s="17">
        <v>2223</v>
      </c>
      <c r="B18" s="20" t="s">
        <v>40</v>
      </c>
      <c r="C18" s="19">
        <v>1.55</v>
      </c>
    </row>
    <row r="19" spans="1:3" ht="15.75">
      <c r="A19" s="17">
        <v>2243</v>
      </c>
      <c r="B19" s="55" t="s">
        <v>99</v>
      </c>
      <c r="C19" s="19">
        <v>1.45</v>
      </c>
    </row>
    <row r="20" spans="1:3" ht="15.75" hidden="1">
      <c r="A20" s="17">
        <v>2244</v>
      </c>
      <c r="B20" s="20" t="s">
        <v>12</v>
      </c>
      <c r="C20" s="19">
        <v>0</v>
      </c>
    </row>
    <row r="21" spans="1:3" ht="15.75">
      <c r="A21" s="17">
        <v>2312</v>
      </c>
      <c r="B21" s="20" t="s">
        <v>20</v>
      </c>
      <c r="C21" s="19">
        <v>0.6</v>
      </c>
    </row>
    <row r="22" spans="1:3" ht="15.75">
      <c r="A22" s="17">
        <v>2341</v>
      </c>
      <c r="B22" s="54" t="s">
        <v>23</v>
      </c>
      <c r="C22" s="19">
        <v>1.54</v>
      </c>
    </row>
    <row r="23" spans="1:3" ht="15.75">
      <c r="A23" s="17">
        <v>2350</v>
      </c>
      <c r="B23" s="54" t="s">
        <v>25</v>
      </c>
      <c r="C23" s="19">
        <v>0.64</v>
      </c>
    </row>
    <row r="24" spans="1:3" ht="15.75">
      <c r="A24" s="17">
        <v>5220</v>
      </c>
      <c r="B24" s="20" t="s">
        <v>136</v>
      </c>
      <c r="C24" s="70">
        <v>3.55</v>
      </c>
    </row>
    <row r="25" spans="1:3" ht="15.75">
      <c r="A25" s="16"/>
      <c r="B25" s="21" t="s">
        <v>63</v>
      </c>
      <c r="C25" s="22">
        <f>SUM(C15:C24)</f>
        <v>47.599999999999994</v>
      </c>
    </row>
    <row r="26" spans="1:3" ht="15.75" customHeight="1">
      <c r="A26" s="23"/>
      <c r="B26" s="18" t="s">
        <v>57</v>
      </c>
      <c r="C26" s="22"/>
    </row>
    <row r="27" spans="1:3" ht="15.75">
      <c r="A27" s="17">
        <v>1100</v>
      </c>
      <c r="B27" s="18" t="s">
        <v>55</v>
      </c>
      <c r="C27" s="19">
        <v>6.42</v>
      </c>
    </row>
    <row r="28" spans="1:3" ht="14.25" customHeight="1">
      <c r="A28" s="17">
        <v>1200</v>
      </c>
      <c r="B28" s="20" t="s">
        <v>56</v>
      </c>
      <c r="C28" s="19">
        <v>1.55</v>
      </c>
    </row>
    <row r="29" spans="1:3" ht="15.75">
      <c r="A29" s="24">
        <v>2210</v>
      </c>
      <c r="B29" s="20" t="s">
        <v>38</v>
      </c>
      <c r="C29" s="56">
        <v>0.09</v>
      </c>
    </row>
    <row r="30" spans="1:3" ht="15.75">
      <c r="A30" s="17">
        <v>2222</v>
      </c>
      <c r="B30" s="20" t="s">
        <v>39</v>
      </c>
      <c r="C30" s="56">
        <v>1.42</v>
      </c>
    </row>
    <row r="31" spans="1:3" ht="15.75">
      <c r="A31" s="17">
        <v>2223</v>
      </c>
      <c r="B31" s="20" t="s">
        <v>40</v>
      </c>
      <c r="C31" s="57">
        <v>1.52</v>
      </c>
    </row>
    <row r="32" spans="1:3" ht="15.75">
      <c r="A32" s="17">
        <v>2230</v>
      </c>
      <c r="B32" s="20" t="s">
        <v>41</v>
      </c>
      <c r="C32" s="56">
        <v>0.18</v>
      </c>
    </row>
    <row r="33" spans="1:3" ht="15.75">
      <c r="A33" s="17">
        <v>2241</v>
      </c>
      <c r="B33" s="20" t="s">
        <v>9</v>
      </c>
      <c r="C33" s="57">
        <v>0.2</v>
      </c>
    </row>
    <row r="34" spans="1:3" ht="15.75">
      <c r="A34" s="17">
        <v>2242</v>
      </c>
      <c r="B34" s="20" t="s">
        <v>10</v>
      </c>
      <c r="C34" s="56">
        <v>0.08</v>
      </c>
    </row>
    <row r="35" spans="1:3" ht="15.75">
      <c r="A35" s="17">
        <v>2243</v>
      </c>
      <c r="B35" s="20" t="s">
        <v>11</v>
      </c>
      <c r="C35" s="56">
        <v>0.33</v>
      </c>
    </row>
    <row r="36" spans="1:3" ht="15.75">
      <c r="A36" s="16">
        <v>2244</v>
      </c>
      <c r="B36" s="20" t="s">
        <v>12</v>
      </c>
      <c r="C36" s="56">
        <v>1.85</v>
      </c>
    </row>
    <row r="37" spans="1:3" ht="15.75">
      <c r="A37" s="16">
        <v>2247</v>
      </c>
      <c r="B37" s="15" t="s">
        <v>58</v>
      </c>
      <c r="C37" s="56">
        <v>0.07</v>
      </c>
    </row>
    <row r="38" spans="1:3" ht="15.75" customHeight="1" hidden="1">
      <c r="A38" s="16">
        <v>2249</v>
      </c>
      <c r="B38" s="20" t="s">
        <v>13</v>
      </c>
      <c r="C38" s="56">
        <v>0.05</v>
      </c>
    </row>
    <row r="39" spans="1:3" ht="15.75" customHeight="1" hidden="1">
      <c r="A39" s="16">
        <v>2251</v>
      </c>
      <c r="B39" s="20" t="s">
        <v>59</v>
      </c>
      <c r="C39" s="56">
        <v>0.18</v>
      </c>
    </row>
    <row r="40" spans="1:3" ht="15.75" hidden="1">
      <c r="A40" s="16">
        <v>2252</v>
      </c>
      <c r="B40" s="20" t="s">
        <v>7</v>
      </c>
      <c r="C40" s="56"/>
    </row>
    <row r="41" spans="1:3" ht="15.75" hidden="1">
      <c r="A41" s="16">
        <v>2259</v>
      </c>
      <c r="B41" s="20" t="s">
        <v>8</v>
      </c>
      <c r="C41" s="56"/>
    </row>
    <row r="42" spans="1:3" ht="15.75">
      <c r="A42" s="16">
        <v>2261</v>
      </c>
      <c r="B42" s="20" t="s">
        <v>14</v>
      </c>
      <c r="C42" s="56">
        <v>0.09</v>
      </c>
    </row>
    <row r="43" spans="1:3" ht="15.75" customHeight="1" hidden="1">
      <c r="A43" s="16">
        <v>2262</v>
      </c>
      <c r="B43" s="20" t="s">
        <v>15</v>
      </c>
      <c r="C43" s="56">
        <v>0.02</v>
      </c>
    </row>
    <row r="44" spans="1:3" ht="15.75">
      <c r="A44" s="16">
        <v>2263</v>
      </c>
      <c r="B44" s="20" t="s">
        <v>16</v>
      </c>
      <c r="C44" s="56">
        <v>0.27</v>
      </c>
    </row>
    <row r="45" spans="1:3" ht="15.75" hidden="1">
      <c r="A45" s="17">
        <v>2264</v>
      </c>
      <c r="B45" s="20" t="s">
        <v>17</v>
      </c>
      <c r="C45" s="56"/>
    </row>
    <row r="46" spans="1:3" ht="15.75">
      <c r="A46" s="17">
        <v>2279</v>
      </c>
      <c r="B46" s="20" t="s">
        <v>18</v>
      </c>
      <c r="C46" s="56">
        <v>0.02</v>
      </c>
    </row>
    <row r="47" spans="1:3" ht="15.75">
      <c r="A47" s="17">
        <v>2311</v>
      </c>
      <c r="B47" s="20" t="s">
        <v>19</v>
      </c>
      <c r="C47" s="56">
        <v>0.05</v>
      </c>
    </row>
    <row r="48" spans="1:3" ht="15.75">
      <c r="A48" s="17">
        <v>2312</v>
      </c>
      <c r="B48" s="20" t="s">
        <v>20</v>
      </c>
      <c r="C48" s="56">
        <v>0.05</v>
      </c>
    </row>
    <row r="49" spans="1:3" ht="15.75">
      <c r="A49" s="17">
        <v>2321</v>
      </c>
      <c r="B49" s="20" t="s">
        <v>21</v>
      </c>
      <c r="C49" s="56">
        <v>1.18</v>
      </c>
    </row>
    <row r="50" spans="1:3" ht="15.75" customHeight="1" hidden="1">
      <c r="A50" s="17">
        <v>2322</v>
      </c>
      <c r="B50" s="20" t="s">
        <v>22</v>
      </c>
      <c r="C50" s="57">
        <v>0.02</v>
      </c>
    </row>
    <row r="51" spans="1:3" ht="15.75">
      <c r="A51" s="17">
        <v>2341</v>
      </c>
      <c r="B51" s="20" t="s">
        <v>23</v>
      </c>
      <c r="C51" s="56">
        <v>0.11</v>
      </c>
    </row>
    <row r="52" spans="1:3" ht="15.75" hidden="1">
      <c r="A52" s="17">
        <v>2344</v>
      </c>
      <c r="B52" s="20" t="s">
        <v>24</v>
      </c>
      <c r="C52" s="56"/>
    </row>
    <row r="53" spans="1:3" ht="15.75" customHeight="1" hidden="1">
      <c r="A53" s="17">
        <v>2350</v>
      </c>
      <c r="B53" s="20" t="s">
        <v>25</v>
      </c>
      <c r="C53" s="56">
        <v>0.24</v>
      </c>
    </row>
    <row r="54" spans="1:3" ht="15.75" customHeight="1" hidden="1">
      <c r="A54" s="17">
        <v>2361</v>
      </c>
      <c r="B54" s="20" t="s">
        <v>26</v>
      </c>
      <c r="C54" s="56">
        <v>0.12</v>
      </c>
    </row>
    <row r="55" spans="1:3" ht="15.75" customHeight="1" hidden="1">
      <c r="A55" s="17">
        <v>2362</v>
      </c>
      <c r="B55" s="20" t="s">
        <v>27</v>
      </c>
      <c r="C55" s="56"/>
    </row>
    <row r="56" spans="1:3" ht="15.75" hidden="1">
      <c r="A56" s="17">
        <v>2363</v>
      </c>
      <c r="B56" s="20" t="s">
        <v>28</v>
      </c>
      <c r="C56" s="56"/>
    </row>
    <row r="57" spans="1:3" ht="15.75" customHeight="1" hidden="1">
      <c r="A57" s="17">
        <v>2370</v>
      </c>
      <c r="B57" s="20" t="s">
        <v>29</v>
      </c>
      <c r="C57" s="56"/>
    </row>
    <row r="58" spans="1:3" ht="15.75" hidden="1">
      <c r="A58" s="17">
        <v>2400</v>
      </c>
      <c r="B58" s="20" t="s">
        <v>42</v>
      </c>
      <c r="C58" s="56">
        <v>0</v>
      </c>
    </row>
    <row r="59" spans="1:3" ht="15.75" hidden="1">
      <c r="A59" s="17">
        <v>2512</v>
      </c>
      <c r="B59" s="20" t="s">
        <v>30</v>
      </c>
      <c r="C59" s="56"/>
    </row>
    <row r="60" spans="1:3" ht="15.75">
      <c r="A60" s="17">
        <v>2513</v>
      </c>
      <c r="B60" s="20" t="s">
        <v>31</v>
      </c>
      <c r="C60" s="57">
        <v>0.06</v>
      </c>
    </row>
    <row r="61" spans="1:3" ht="15.75" customHeight="1" hidden="1">
      <c r="A61" s="17">
        <v>2515</v>
      </c>
      <c r="B61" s="20" t="s">
        <v>60</v>
      </c>
      <c r="C61" s="56">
        <v>0.05</v>
      </c>
    </row>
    <row r="62" spans="1:3" ht="15.75" customHeight="1" hidden="1">
      <c r="A62" s="17">
        <v>2519</v>
      </c>
      <c r="B62" s="20" t="s">
        <v>34</v>
      </c>
      <c r="C62" s="56">
        <v>0.09</v>
      </c>
    </row>
    <row r="63" spans="1:3" ht="15.75" hidden="1">
      <c r="A63" s="17">
        <v>6240</v>
      </c>
      <c r="B63" s="20"/>
      <c r="C63" s="56"/>
    </row>
    <row r="64" spans="1:3" ht="15.75" hidden="1">
      <c r="A64" s="17">
        <v>6290</v>
      </c>
      <c r="B64" s="20"/>
      <c r="C64" s="56"/>
    </row>
    <row r="65" spans="1:3" ht="15.75">
      <c r="A65" s="17">
        <v>5121</v>
      </c>
      <c r="B65" s="20" t="s">
        <v>32</v>
      </c>
      <c r="C65" s="56">
        <v>0.08</v>
      </c>
    </row>
    <row r="66" spans="1:3" ht="15.75" customHeight="1" hidden="1">
      <c r="A66" s="17">
        <v>5232</v>
      </c>
      <c r="B66" s="20" t="s">
        <v>33</v>
      </c>
      <c r="C66" s="56">
        <v>0.08</v>
      </c>
    </row>
    <row r="67" spans="1:3" ht="15.75">
      <c r="A67" s="17">
        <v>5238</v>
      </c>
      <c r="B67" s="20" t="s">
        <v>35</v>
      </c>
      <c r="C67" s="56">
        <v>0.08</v>
      </c>
    </row>
    <row r="68" spans="1:3" ht="15.75" hidden="1">
      <c r="A68" s="17">
        <v>5240</v>
      </c>
      <c r="B68" s="20" t="s">
        <v>36</v>
      </c>
      <c r="C68" s="56"/>
    </row>
    <row r="69" spans="1:4" ht="15.75">
      <c r="A69" s="16">
        <v>5250</v>
      </c>
      <c r="B69" s="20" t="s">
        <v>37</v>
      </c>
      <c r="C69" s="56">
        <v>0.05</v>
      </c>
      <c r="D69" s="50"/>
    </row>
    <row r="70" spans="1:3" ht="15" customHeight="1">
      <c r="A70" s="25"/>
      <c r="B70" s="26" t="s">
        <v>61</v>
      </c>
      <c r="C70" s="22">
        <f>SUM(C27:C69)</f>
        <v>16.599999999999994</v>
      </c>
    </row>
    <row r="71" spans="1:3" ht="15.75" customHeight="1">
      <c r="A71" s="25"/>
      <c r="B71" s="26" t="s">
        <v>62</v>
      </c>
      <c r="C71" s="22">
        <f>C25+C70</f>
        <v>64.19999999999999</v>
      </c>
    </row>
    <row r="72" spans="1:3" ht="15.75" customHeight="1">
      <c r="A72" s="7"/>
      <c r="B72" s="9"/>
      <c r="C72" s="40"/>
    </row>
    <row r="73" spans="1:3" ht="15.75" customHeight="1">
      <c r="A73" s="102" t="s">
        <v>44</v>
      </c>
      <c r="B73" s="103"/>
      <c r="C73" s="12">
        <v>5</v>
      </c>
    </row>
    <row r="74" spans="1:3" ht="15.75" customHeight="1">
      <c r="A74" s="102" t="s">
        <v>51</v>
      </c>
      <c r="B74" s="103"/>
      <c r="C74" s="65">
        <f>ROUND(C71/C73,2)</f>
        <v>12.84</v>
      </c>
    </row>
    <row r="75" spans="1:3" ht="15.75" customHeight="1">
      <c r="A75" s="47"/>
      <c r="B75" s="48"/>
      <c r="C75" s="33"/>
    </row>
    <row r="76" spans="1:3" ht="15.75" customHeight="1">
      <c r="A76" s="99" t="s">
        <v>45</v>
      </c>
      <c r="B76" s="100"/>
      <c r="C76" s="31"/>
    </row>
    <row r="77" spans="1:3" ht="15.75" customHeight="1">
      <c r="A77" s="99" t="s">
        <v>52</v>
      </c>
      <c r="B77" s="100"/>
      <c r="C77" s="31"/>
    </row>
    <row r="78" spans="1:3" ht="15.75">
      <c r="A78" s="27" t="s">
        <v>46</v>
      </c>
      <c r="B78" s="27"/>
      <c r="C78" s="27"/>
    </row>
    <row r="79" spans="1:3" ht="15.75">
      <c r="A79" s="27"/>
      <c r="B79" s="27"/>
      <c r="C79" s="27"/>
    </row>
    <row r="80" spans="1:3" ht="15.75">
      <c r="A80" s="27"/>
      <c r="B80" s="28"/>
      <c r="C80" s="27"/>
    </row>
    <row r="81" spans="1:3" ht="15.75">
      <c r="A81" s="27"/>
      <c r="B81" s="61"/>
      <c r="C81" s="27"/>
    </row>
    <row r="82" spans="1:3" ht="15">
      <c r="A82" s="4"/>
      <c r="B82" s="39"/>
      <c r="C82" s="5"/>
    </row>
  </sheetData>
  <sheetProtection/>
  <mergeCells count="7">
    <mergeCell ref="A76:B76"/>
    <mergeCell ref="A77:B77"/>
    <mergeCell ref="A74:B74"/>
    <mergeCell ref="A3:C3"/>
    <mergeCell ref="A4:B4"/>
    <mergeCell ref="A5:B5"/>
    <mergeCell ref="A73:B73"/>
  </mergeCells>
  <printOptions/>
  <pageMargins left="0.7" right="0.7" top="0.75" bottom="0.75" header="0.3" footer="0.3"/>
  <pageSetup fitToHeight="1" fitToWidth="1" horizontalDpi="600" verticalDpi="600" orientation="portrait" paperSize="9" scale="64" r:id="rId1"/>
  <headerFooter>
    <oddFooter>&amp;C&amp;"Times New Roman,Regular"LManotp4_100519_1002maksas;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view="pageLayout" workbookViewId="0" topLeftCell="A1">
      <selection activeCell="C7" sqref="C7"/>
    </sheetView>
  </sheetViews>
  <sheetFormatPr defaultColWidth="9.140625" defaultRowHeight="12.75"/>
  <cols>
    <col min="1" max="1" width="11.57421875" style="1" customWidth="1"/>
    <col min="2" max="2" width="95.421875" style="1" customWidth="1"/>
    <col min="3" max="3" width="31.57421875" style="4" customWidth="1"/>
  </cols>
  <sheetData>
    <row r="1" spans="1:3" ht="15.75">
      <c r="A1" s="4"/>
      <c r="B1" s="8"/>
      <c r="C1" s="61"/>
    </row>
    <row r="2" spans="1:3" ht="15.75">
      <c r="A2" s="4"/>
      <c r="B2" s="41"/>
      <c r="C2" s="7"/>
    </row>
    <row r="3" spans="1:3" ht="18.75">
      <c r="A3" s="98" t="s">
        <v>6</v>
      </c>
      <c r="B3" s="98"/>
      <c r="C3" s="98"/>
    </row>
    <row r="4" spans="1:3" ht="15.75" customHeight="1">
      <c r="A4" s="95" t="s">
        <v>1</v>
      </c>
      <c r="B4" s="95"/>
      <c r="C4" s="9"/>
    </row>
    <row r="5" spans="1:3" ht="15.75" customHeight="1">
      <c r="A5" s="95" t="s">
        <v>0</v>
      </c>
      <c r="B5" s="95"/>
      <c r="C5" s="9"/>
    </row>
    <row r="6" spans="1:3" ht="15.75">
      <c r="A6" s="6"/>
      <c r="B6" s="6" t="s">
        <v>43</v>
      </c>
      <c r="C6" s="9"/>
    </row>
    <row r="7" spans="1:3" ht="15.75">
      <c r="A7" s="6"/>
      <c r="B7" s="6" t="s">
        <v>95</v>
      </c>
      <c r="C7" s="9"/>
    </row>
    <row r="8" spans="1:3" ht="15.75">
      <c r="A8" s="6"/>
      <c r="B8" s="6" t="s">
        <v>96</v>
      </c>
      <c r="C8" s="9"/>
    </row>
    <row r="9" spans="1:3" ht="15.75">
      <c r="A9" s="6"/>
      <c r="B9" s="6" t="s">
        <v>130</v>
      </c>
      <c r="C9" s="9"/>
    </row>
    <row r="10" spans="1:3" ht="15.75">
      <c r="A10" s="6" t="s">
        <v>2</v>
      </c>
      <c r="B10" s="6" t="s">
        <v>125</v>
      </c>
      <c r="C10" s="9"/>
    </row>
    <row r="11" spans="1:3" ht="15.75" hidden="1">
      <c r="A11" s="10"/>
      <c r="B11" s="11"/>
      <c r="C11" s="9"/>
    </row>
    <row r="12" spans="1:4" ht="47.25">
      <c r="A12" s="37" t="s">
        <v>3</v>
      </c>
      <c r="B12" s="37" t="s">
        <v>4</v>
      </c>
      <c r="C12" s="37" t="s">
        <v>5</v>
      </c>
      <c r="D12" s="58"/>
    </row>
    <row r="13" spans="1:4" ht="15.75">
      <c r="A13" s="13">
        <v>1</v>
      </c>
      <c r="B13" s="14">
        <v>2</v>
      </c>
      <c r="C13" s="14">
        <v>3</v>
      </c>
      <c r="D13" s="58"/>
    </row>
    <row r="14" spans="1:6" ht="15.75">
      <c r="A14" s="13"/>
      <c r="B14" s="15" t="s">
        <v>64</v>
      </c>
      <c r="C14" s="17"/>
      <c r="D14" s="58"/>
      <c r="F14" s="50"/>
    </row>
    <row r="15" spans="1:4" ht="15.75">
      <c r="A15" s="17">
        <v>1100</v>
      </c>
      <c r="B15" s="17" t="s">
        <v>97</v>
      </c>
      <c r="C15" s="19">
        <f>6.29+5*0.63</f>
        <v>9.44</v>
      </c>
      <c r="D15" s="58"/>
    </row>
    <row r="16" spans="1:4" ht="15.75" customHeight="1">
      <c r="A16" s="17">
        <v>1200</v>
      </c>
      <c r="B16" s="54" t="s">
        <v>98</v>
      </c>
      <c r="C16" s="19">
        <f>1.52+0.15*5</f>
        <v>2.27</v>
      </c>
      <c r="D16" s="58"/>
    </row>
    <row r="17" spans="1:4" ht="15.75">
      <c r="A17" s="17">
        <v>2223</v>
      </c>
      <c r="B17" s="20" t="s">
        <v>40</v>
      </c>
      <c r="C17" s="19">
        <v>1.23</v>
      </c>
      <c r="D17" s="58"/>
    </row>
    <row r="18" spans="1:4" ht="15.75">
      <c r="A18" s="17">
        <v>2243</v>
      </c>
      <c r="B18" s="55" t="s">
        <v>100</v>
      </c>
      <c r="C18" s="19">
        <v>0.86</v>
      </c>
      <c r="D18" s="58"/>
    </row>
    <row r="19" spans="1:4" ht="15.75">
      <c r="A19" s="17">
        <v>2244</v>
      </c>
      <c r="B19" s="20" t="s">
        <v>12</v>
      </c>
      <c r="C19" s="19">
        <v>0.75</v>
      </c>
      <c r="D19" s="58"/>
    </row>
    <row r="20" spans="1:4" ht="15.75">
      <c r="A20" s="16">
        <v>2251</v>
      </c>
      <c r="B20" s="20" t="s">
        <v>59</v>
      </c>
      <c r="C20" s="19">
        <v>0.71</v>
      </c>
      <c r="D20" s="58"/>
    </row>
    <row r="21" spans="1:4" ht="15.75">
      <c r="A21" s="17">
        <v>2341</v>
      </c>
      <c r="B21" s="54" t="s">
        <v>23</v>
      </c>
      <c r="C21" s="19">
        <v>1.6</v>
      </c>
      <c r="D21" s="58"/>
    </row>
    <row r="22" spans="1:4" ht="15.75">
      <c r="A22" s="17">
        <v>5121</v>
      </c>
      <c r="B22" s="20" t="s">
        <v>32</v>
      </c>
      <c r="C22" s="19">
        <v>2.78</v>
      </c>
      <c r="D22" s="58"/>
    </row>
    <row r="23" spans="1:4" ht="15.75">
      <c r="A23" s="16"/>
      <c r="B23" s="21" t="s">
        <v>63</v>
      </c>
      <c r="C23" s="22">
        <f>SUM(C15:C22)</f>
        <v>19.64</v>
      </c>
      <c r="D23" s="58"/>
    </row>
    <row r="24" spans="1:3" ht="15.75">
      <c r="A24" s="23"/>
      <c r="B24" s="18" t="s">
        <v>57</v>
      </c>
      <c r="C24" s="22"/>
    </row>
    <row r="25" spans="1:3" ht="15.75">
      <c r="A25" s="17">
        <v>1100</v>
      </c>
      <c r="B25" s="18" t="s">
        <v>55</v>
      </c>
      <c r="C25" s="19">
        <v>2.24</v>
      </c>
    </row>
    <row r="26" spans="1:3" ht="15.75" customHeight="1">
      <c r="A26" s="17">
        <v>1200</v>
      </c>
      <c r="B26" s="20" t="s">
        <v>56</v>
      </c>
      <c r="C26" s="19">
        <v>0.54</v>
      </c>
    </row>
    <row r="27" spans="1:3" ht="15.75">
      <c r="A27" s="24">
        <v>2210</v>
      </c>
      <c r="B27" s="20" t="s">
        <v>38</v>
      </c>
      <c r="C27" s="57">
        <v>0.05</v>
      </c>
    </row>
    <row r="28" spans="1:3" ht="15.75">
      <c r="A28" s="17">
        <v>2222</v>
      </c>
      <c r="B28" s="20" t="s">
        <v>39</v>
      </c>
      <c r="C28" s="57">
        <v>0.15</v>
      </c>
    </row>
    <row r="29" spans="1:3" ht="15.75">
      <c r="A29" s="17">
        <v>2223</v>
      </c>
      <c r="B29" s="20" t="s">
        <v>40</v>
      </c>
      <c r="C29" s="57">
        <v>0.14</v>
      </c>
    </row>
    <row r="30" spans="1:3" ht="15.75">
      <c r="A30" s="17">
        <v>2230</v>
      </c>
      <c r="B30" s="20" t="s">
        <v>41</v>
      </c>
      <c r="C30" s="57">
        <v>0.09</v>
      </c>
    </row>
    <row r="31" spans="1:3" ht="15.75">
      <c r="A31" s="17">
        <v>2241</v>
      </c>
      <c r="B31" s="20" t="s">
        <v>9</v>
      </c>
      <c r="C31" s="57">
        <v>0.12</v>
      </c>
    </row>
    <row r="32" spans="1:3" ht="15.75">
      <c r="A32" s="17">
        <v>2242</v>
      </c>
      <c r="B32" s="20" t="s">
        <v>10</v>
      </c>
      <c r="C32" s="57">
        <v>0.03</v>
      </c>
    </row>
    <row r="33" spans="1:3" ht="15.75">
      <c r="A33" s="17">
        <v>2243</v>
      </c>
      <c r="B33" s="20" t="s">
        <v>11</v>
      </c>
      <c r="C33" s="57">
        <v>0.1</v>
      </c>
    </row>
    <row r="34" spans="1:3" ht="15.75">
      <c r="A34" s="16">
        <v>2244</v>
      </c>
      <c r="B34" s="20" t="s">
        <v>12</v>
      </c>
      <c r="C34" s="57">
        <f>0.09+0.03*5</f>
        <v>0.24</v>
      </c>
    </row>
    <row r="35" spans="1:3" ht="15.75">
      <c r="A35" s="16">
        <v>2247</v>
      </c>
      <c r="B35" s="15" t="s">
        <v>58</v>
      </c>
      <c r="C35" s="57">
        <v>0.03</v>
      </c>
    </row>
    <row r="36" spans="1:3" ht="15.75">
      <c r="A36" s="16">
        <v>2249</v>
      </c>
      <c r="B36" s="20" t="s">
        <v>13</v>
      </c>
      <c r="C36" s="57">
        <v>0.07</v>
      </c>
    </row>
    <row r="37" spans="1:3" ht="15.75">
      <c r="A37" s="16">
        <v>2251</v>
      </c>
      <c r="B37" s="20" t="s">
        <v>59</v>
      </c>
      <c r="C37" s="57">
        <v>0.06</v>
      </c>
    </row>
    <row r="38" spans="1:3" ht="15.75" hidden="1">
      <c r="A38" s="16">
        <v>2252</v>
      </c>
      <c r="B38" s="20" t="s">
        <v>7</v>
      </c>
      <c r="C38" s="57"/>
    </row>
    <row r="39" spans="1:3" ht="15.75" hidden="1">
      <c r="A39" s="16">
        <v>2259</v>
      </c>
      <c r="B39" s="20" t="s">
        <v>8</v>
      </c>
      <c r="C39" s="57"/>
    </row>
    <row r="40" spans="1:3" ht="15.75">
      <c r="A40" s="16">
        <v>2261</v>
      </c>
      <c r="B40" s="20" t="s">
        <v>14</v>
      </c>
      <c r="C40" s="57">
        <v>0.03</v>
      </c>
    </row>
    <row r="41" spans="1:3" ht="15.75">
      <c r="A41" s="16">
        <v>2262</v>
      </c>
      <c r="B41" s="20" t="s">
        <v>15</v>
      </c>
      <c r="C41" s="57">
        <v>0.04</v>
      </c>
    </row>
    <row r="42" spans="1:3" ht="15.75">
      <c r="A42" s="16">
        <v>2263</v>
      </c>
      <c r="B42" s="20" t="s">
        <v>16</v>
      </c>
      <c r="C42" s="57">
        <v>0.08</v>
      </c>
    </row>
    <row r="43" spans="1:3" ht="15.75" hidden="1">
      <c r="A43" s="17">
        <v>2264</v>
      </c>
      <c r="B43" s="20" t="s">
        <v>17</v>
      </c>
      <c r="C43" s="57"/>
    </row>
    <row r="44" spans="1:3" ht="15.75">
      <c r="A44" s="17">
        <v>2279</v>
      </c>
      <c r="B44" s="20" t="s">
        <v>18</v>
      </c>
      <c r="C44" s="57">
        <v>0.12</v>
      </c>
    </row>
    <row r="45" spans="1:3" ht="15.75">
      <c r="A45" s="17">
        <v>2311</v>
      </c>
      <c r="B45" s="20" t="s">
        <v>19</v>
      </c>
      <c r="C45" s="57">
        <v>0.04</v>
      </c>
    </row>
    <row r="46" spans="1:3" ht="15.75">
      <c r="A46" s="17">
        <v>2312</v>
      </c>
      <c r="B46" s="20" t="s">
        <v>20</v>
      </c>
      <c r="C46" s="57">
        <v>0.05</v>
      </c>
    </row>
    <row r="47" spans="1:3" ht="15.75">
      <c r="A47" s="17">
        <v>2321</v>
      </c>
      <c r="B47" s="20" t="s">
        <v>21</v>
      </c>
      <c r="C47" s="57">
        <v>0.19</v>
      </c>
    </row>
    <row r="48" spans="1:3" ht="15.75">
      <c r="A48" s="17">
        <v>2322</v>
      </c>
      <c r="B48" s="20" t="s">
        <v>22</v>
      </c>
      <c r="C48" s="57">
        <v>0.06</v>
      </c>
    </row>
    <row r="49" spans="1:3" ht="15.75">
      <c r="A49" s="17">
        <v>2341</v>
      </c>
      <c r="B49" s="20" t="s">
        <v>23</v>
      </c>
      <c r="C49" s="57">
        <v>0.04</v>
      </c>
    </row>
    <row r="50" spans="1:3" ht="15.75" hidden="1">
      <c r="A50" s="17">
        <v>2344</v>
      </c>
      <c r="B50" s="20" t="s">
        <v>24</v>
      </c>
      <c r="C50" s="57"/>
    </row>
    <row r="51" spans="1:3" ht="15.75">
      <c r="A51" s="17">
        <v>2350</v>
      </c>
      <c r="B51" s="20" t="s">
        <v>25</v>
      </c>
      <c r="C51" s="57">
        <v>0.07</v>
      </c>
    </row>
    <row r="52" spans="1:3" ht="15.75">
      <c r="A52" s="17">
        <v>2361</v>
      </c>
      <c r="B52" s="20" t="s">
        <v>26</v>
      </c>
      <c r="C52" s="57">
        <v>0.05</v>
      </c>
    </row>
    <row r="53" spans="1:3" ht="15.75" hidden="1">
      <c r="A53" s="17">
        <v>2362</v>
      </c>
      <c r="B53" s="20" t="s">
        <v>27</v>
      </c>
      <c r="C53" s="57"/>
    </row>
    <row r="54" spans="1:5" ht="15.75" hidden="1">
      <c r="A54" s="17">
        <v>2363</v>
      </c>
      <c r="B54" s="20" t="s">
        <v>28</v>
      </c>
      <c r="C54" s="57"/>
      <c r="E54" s="50"/>
    </row>
    <row r="55" spans="1:5" ht="15.75" hidden="1">
      <c r="A55" s="17">
        <v>2370</v>
      </c>
      <c r="B55" s="20" t="s">
        <v>29</v>
      </c>
      <c r="C55" s="57"/>
      <c r="E55">
        <v>4.1</v>
      </c>
    </row>
    <row r="56" spans="1:3" ht="15.75">
      <c r="A56" s="17">
        <v>2400</v>
      </c>
      <c r="B56" s="20" t="s">
        <v>42</v>
      </c>
      <c r="C56" s="57">
        <v>0.02</v>
      </c>
    </row>
    <row r="57" spans="1:3" ht="15.75" hidden="1">
      <c r="A57" s="17">
        <v>2512</v>
      </c>
      <c r="B57" s="20" t="s">
        <v>30</v>
      </c>
      <c r="C57" s="57"/>
    </row>
    <row r="58" spans="1:3" ht="15.75">
      <c r="A58" s="17">
        <v>2513</v>
      </c>
      <c r="B58" s="20" t="s">
        <v>31</v>
      </c>
      <c r="C58" s="57">
        <v>0.07</v>
      </c>
    </row>
    <row r="59" spans="1:3" ht="15.75">
      <c r="A59" s="17">
        <v>2515</v>
      </c>
      <c r="B59" s="20" t="s">
        <v>60</v>
      </c>
      <c r="C59" s="57">
        <v>0.03</v>
      </c>
    </row>
    <row r="60" spans="1:3" ht="15.75">
      <c r="A60" s="17">
        <v>2519</v>
      </c>
      <c r="B60" s="20" t="s">
        <v>34</v>
      </c>
      <c r="C60" s="57">
        <v>0.04</v>
      </c>
    </row>
    <row r="61" spans="1:3" ht="15.75" hidden="1">
      <c r="A61" s="17">
        <v>6240</v>
      </c>
      <c r="B61" s="20"/>
      <c r="C61" s="57"/>
    </row>
    <row r="62" spans="1:3" ht="15.75" hidden="1">
      <c r="A62" s="17">
        <v>6290</v>
      </c>
      <c r="B62" s="20"/>
      <c r="C62" s="57"/>
    </row>
    <row r="63" spans="1:3" ht="15.75">
      <c r="A63" s="17">
        <v>5121</v>
      </c>
      <c r="B63" s="20" t="s">
        <v>32</v>
      </c>
      <c r="C63" s="57">
        <v>0.03</v>
      </c>
    </row>
    <row r="64" spans="1:3" ht="15.75">
      <c r="A64" s="17">
        <v>5232</v>
      </c>
      <c r="B64" s="20" t="s">
        <v>33</v>
      </c>
      <c r="C64" s="57">
        <v>0.04</v>
      </c>
    </row>
    <row r="65" spans="1:3" ht="15.75">
      <c r="A65" s="17">
        <v>5238</v>
      </c>
      <c r="B65" s="20" t="s">
        <v>35</v>
      </c>
      <c r="C65" s="57">
        <v>0.03</v>
      </c>
    </row>
    <row r="66" spans="1:3" ht="15.75" hidden="1">
      <c r="A66" s="17">
        <v>5240</v>
      </c>
      <c r="B66" s="20" t="s">
        <v>36</v>
      </c>
      <c r="C66" s="57"/>
    </row>
    <row r="67" spans="1:3" ht="15.75">
      <c r="A67" s="16">
        <v>5250</v>
      </c>
      <c r="B67" s="20" t="s">
        <v>37</v>
      </c>
      <c r="C67" s="57">
        <v>0.02</v>
      </c>
    </row>
    <row r="68" spans="1:3" ht="15.75">
      <c r="A68" s="25"/>
      <c r="B68" s="26" t="s">
        <v>61</v>
      </c>
      <c r="C68" s="22">
        <f>SUM(C25:C67)</f>
        <v>4.91</v>
      </c>
    </row>
    <row r="69" spans="1:3" ht="15.75">
      <c r="A69" s="25"/>
      <c r="B69" s="26" t="s">
        <v>62</v>
      </c>
      <c r="C69" s="22">
        <f>C23+C68</f>
        <v>24.55</v>
      </c>
    </row>
    <row r="70" spans="1:3" ht="15" customHeight="1">
      <c r="A70" s="7"/>
      <c r="B70" s="9"/>
      <c r="C70" s="40"/>
    </row>
    <row r="71" spans="1:3" ht="15.75">
      <c r="A71" s="102" t="s">
        <v>44</v>
      </c>
      <c r="B71" s="103"/>
      <c r="C71" s="12">
        <v>5</v>
      </c>
    </row>
    <row r="72" spans="1:3" ht="15.75">
      <c r="A72" s="102" t="s">
        <v>51</v>
      </c>
      <c r="B72" s="103"/>
      <c r="C72" s="65">
        <f>ROUND(C69/C71,2)</f>
        <v>4.91</v>
      </c>
    </row>
    <row r="73" spans="1:3" ht="15.75" customHeight="1">
      <c r="A73" s="32"/>
      <c r="B73" s="30"/>
      <c r="C73" s="33"/>
    </row>
    <row r="74" spans="1:3" ht="15.75" customHeight="1">
      <c r="A74" s="99" t="s">
        <v>45</v>
      </c>
      <c r="B74" s="100"/>
      <c r="C74" s="31"/>
    </row>
    <row r="75" spans="1:3" ht="15.75" customHeight="1">
      <c r="A75" s="99" t="s">
        <v>52</v>
      </c>
      <c r="B75" s="100"/>
      <c r="C75" s="31"/>
    </row>
    <row r="76" spans="1:3" ht="15.75" customHeight="1">
      <c r="A76" s="27" t="s">
        <v>46</v>
      </c>
      <c r="B76" s="27"/>
      <c r="C76" s="27"/>
    </row>
    <row r="77" spans="1:3" ht="15.75" customHeight="1">
      <c r="A77" s="27"/>
      <c r="B77" s="27"/>
      <c r="C77" s="27"/>
    </row>
    <row r="78" spans="1:3" ht="15.75">
      <c r="A78" s="27"/>
      <c r="B78" s="28"/>
      <c r="C78" s="27"/>
    </row>
    <row r="79" spans="1:3" ht="15.75">
      <c r="A79" s="27"/>
      <c r="B79" s="61"/>
      <c r="C79" s="27"/>
    </row>
    <row r="80" spans="1:3" ht="15">
      <c r="A80" s="4"/>
      <c r="B80" s="39"/>
      <c r="C80" s="5"/>
    </row>
  </sheetData>
  <sheetProtection/>
  <mergeCells count="7">
    <mergeCell ref="A72:B72"/>
    <mergeCell ref="A74:B74"/>
    <mergeCell ref="A75:B75"/>
    <mergeCell ref="A3:C3"/>
    <mergeCell ref="A4:B4"/>
    <mergeCell ref="A5:B5"/>
    <mergeCell ref="A71:B71"/>
  </mergeCells>
  <printOptions/>
  <pageMargins left="0.7" right="0.7" top="0.75" bottom="0.75" header="0.3" footer="0.3"/>
  <pageSetup fitToHeight="1" fitToWidth="1" horizontalDpi="600" verticalDpi="600" orientation="portrait" paperSize="9" scale="64" r:id="rId1"/>
  <headerFooter>
    <oddFooter>&amp;C&amp;"Times New Roman,Regular"LManotp4_100519_1002maksas; Ministru kabineta noteikumu projekts "Grozījumi Ministru kabineta 2013.gada 24.septembra noteikumos Nr.1002 "Sociālās integrācijas valsts aģentūras sniegto maksas pakalpojumu cenrādis""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Labklājības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2013.gada 24.septembra noteikumos Nr.1002 „Sociālās integrācijas valsts aģentūras sniegto maksas pakalpojumu cenrādis”</dc:title>
  <dc:subject>Pielikums anotācijai</dc:subject>
  <dc:creator>Installer</dc:creator>
  <cp:keywords/>
  <dc:description>Inese Ķīse, 67021651, Inese.Kise@lm.gov.lv, fakss 67021678</dc:description>
  <cp:lastModifiedBy>Inga Martinsone</cp:lastModifiedBy>
  <cp:lastPrinted>2019-03-15T09:41:40Z</cp:lastPrinted>
  <dcterms:created xsi:type="dcterms:W3CDTF">2008-09-26T08:09:16Z</dcterms:created>
  <dcterms:modified xsi:type="dcterms:W3CDTF">2019-07-04T11:32:21Z</dcterms:modified>
  <cp:category/>
  <cp:version/>
  <cp:contentType/>
  <cp:contentStatus/>
</cp:coreProperties>
</file>