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firstSheet="17" activeTab="28"/>
  </bookViews>
  <sheets>
    <sheet name="Saturs" sheetId="1" r:id="rId1"/>
    <sheet name="7.1.1." sheetId="2" r:id="rId2"/>
    <sheet name="7.1.2." sheetId="3" r:id="rId3"/>
    <sheet name="7.2.1." sheetId="4" r:id="rId4"/>
    <sheet name="7.2.2." sheetId="5" r:id="rId5"/>
    <sheet name="7.2.3." sheetId="6" r:id="rId6"/>
    <sheet name="7.2.4." sheetId="7" r:id="rId7"/>
    <sheet name="7.2.5." sheetId="8" r:id="rId8"/>
    <sheet name="7.3.1." sheetId="9" r:id="rId9"/>
    <sheet name="7.3.2." sheetId="10" r:id="rId10"/>
    <sheet name="7.4.1." sheetId="11" r:id="rId11"/>
    <sheet name="7.4.2." sheetId="12" r:id="rId12"/>
    <sheet name="7.4.3." sheetId="13" r:id="rId13"/>
    <sheet name="7.5.1." sheetId="14" r:id="rId14"/>
    <sheet name="7.5.2." sheetId="15" r:id="rId15"/>
    <sheet name="7.5.3." sheetId="16" r:id="rId16"/>
    <sheet name="7.5.4." sheetId="17" r:id="rId17"/>
    <sheet name="7.5.5." sheetId="18" r:id="rId18"/>
    <sheet name="7.5.6." sheetId="19" r:id="rId19"/>
    <sheet name="7.5.7." sheetId="20" r:id="rId20"/>
    <sheet name="7.5.8." sheetId="21" r:id="rId21"/>
    <sheet name="7.6.1." sheetId="22" r:id="rId22"/>
    <sheet name="7.6.2." sheetId="23" r:id="rId23"/>
    <sheet name="7.7.1." sheetId="24" r:id="rId24"/>
    <sheet name="7.7.2." sheetId="25" r:id="rId25"/>
    <sheet name="7.8.1." sheetId="26" r:id="rId26"/>
    <sheet name="7.8.2." sheetId="27" r:id="rId27"/>
    <sheet name="7.9." sheetId="28" r:id="rId28"/>
    <sheet name="7.10." sheetId="29" r:id="rId29"/>
    <sheet name="7.11." sheetId="30" r:id="rId30"/>
    <sheet name="7.12." sheetId="31" r:id="rId31"/>
    <sheet name="7.13." sheetId="32" r:id="rId32"/>
    <sheet name="7.14." sheetId="33" r:id="rId33"/>
    <sheet name="7.15." sheetId="34" r:id="rId34"/>
    <sheet name="Sheet1" sheetId="35" state="hidden" r:id="rId35"/>
  </sheets>
  <externalReferences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<sst xmlns="http://schemas.openxmlformats.org/spreadsheetml/2006/main" count="2485" uniqueCount="233">
  <si>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</si>
  <si>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</si>
  <si>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</si>
  <si>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</si>
  <si>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</si>
  <si>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</si>
  <si>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</si>
  <si>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</si>
  <si>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</si>
  <si>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</si>
  <si>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SASKAŅOTS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</si>
  <si>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</si>
  <si>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</si>
  <si>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</si>
  <si>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</si>
  <si>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</si>
  <si>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</si>
  <si>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</si>
  <si>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</si>
  <si>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</si>
  <si>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</si>
  <si>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</si>
  <si>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</si>
  <si>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 Budžeta iestāžu nekustamā īpašuma nodokļa (t.sk. zemes nodokļa parāda) maksājumi budžetā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</si>
  <si>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</si>
  <si>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</si>
  <si>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</si>
  <si>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</si>
  <si>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</si>
  <si>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</si>
  <si>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 xml:space="preserve"> Budžeta iestāžu pievienotās vērtības nodokļa maksājumi </t>
  </si>
  <si>
    <t>7. Viesu izmitināšana</t>
  </si>
  <si>
    <t>Sociālās integrācijas valsts aģentūras</t>
  </si>
  <si>
    <t>Prognozētais maksas pakalpojumu skaits gadā (gab.)*</t>
  </si>
  <si>
    <t>Piezīme. *Ailes neaizpilda, ja izvēlētais laikposms ir viens gads.</t>
  </si>
  <si>
    <t>sākotnējās ietekmes novērtējuma ziņojumam (anotācijai)</t>
  </si>
  <si>
    <t>Satura rādītājs</t>
  </si>
  <si>
    <t> Pasta, telefona un citu sakaru pakalpojumi</t>
  </si>
  <si>
    <t> Iestādes administratīvie izdevumi un ar iestādes darbības nodrošināšanu saistītie izdevumi</t>
  </si>
  <si>
    <t> Pārējie remonta darbu un iestāžu uzturēšanas pakalpojumi</t>
  </si>
  <si>
    <t> Zemes noma</t>
  </si>
  <si>
    <t> Iekārtu un inventāra īre un noma</t>
  </si>
  <si>
    <t> Zāles, ķimikālijas, laboratorijas preces</t>
  </si>
  <si>
    <t> Virtuves inventārs, trauki un galda piederumi</t>
  </si>
  <si>
    <t> Ēdināšanas izdevumi</t>
  </si>
  <si>
    <t>Mācību, darba un dienesta komandējumi, dienesta, darba braucieni</t>
  </si>
  <si>
    <t> Ēku, būvju un telpu kārtējais remonts</t>
  </si>
  <si>
    <t>Informācijas sistēmas licenču nomas izdevumi</t>
  </si>
  <si>
    <t> Ēku, telpu īre un noma</t>
  </si>
  <si>
    <t> Medicīnas instrumenti, laboratorijas dzīvnieki un to uzturēšana</t>
  </si>
  <si>
    <t> Mācību līdzekļi un materiāli</t>
  </si>
  <si>
    <t xml:space="preserve">Bezdarbnieku stipendijas </t>
  </si>
  <si>
    <t>Stipendijas</t>
  </si>
  <si>
    <t> Datorprogrammas</t>
  </si>
  <si>
    <t> Datortehnika, sakaru un cita biroja tehnika</t>
  </si>
  <si>
    <t> Pamatlīdzekļu izveidošana un nepabeigtā būvniecība</t>
  </si>
  <si>
    <t> Kapitālais remonts un rekonstrukcija</t>
  </si>
  <si>
    <t xml:space="preserve">Maksas pakalpojuma vienību skaits noteiktā laikposmā </t>
  </si>
  <si>
    <t>Maksas pakalpojuma izcenojums (euro)</t>
  </si>
  <si>
    <t>Maksas pakalpojuma izcenojums  (euro)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</si>
  <si>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</si>
  <si>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</si>
  <si>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</si>
  <si>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 xml:space="preserve">7.1.2. </t>
  </si>
  <si>
    <t xml:space="preserve">7.1.1. </t>
  </si>
  <si>
    <t xml:space="preserve">7.2.1. </t>
  </si>
  <si>
    <t xml:space="preserve">7.2.2. </t>
  </si>
  <si>
    <t xml:space="preserve">7.3.1. </t>
  </si>
  <si>
    <t xml:space="preserve">7.4.1. </t>
  </si>
  <si>
    <t xml:space="preserve">7.5.2. </t>
  </si>
  <si>
    <t xml:space="preserve">Izmaksu apjoms noteiktā laikposmā viena maksas pakalpojuma veida nodrošināšanai </t>
  </si>
  <si>
    <t xml:space="preserve">Prognozētie ieņēmumi gadā (euro)* </t>
  </si>
  <si>
    <t>Prognozētie ieņēmumi gadā (euro)*</t>
  </si>
  <si>
    <t>7.1. Viesu izmitināšana Dubultu prospektā 71, 2.korpusā, Jūrmala (viena vieta vienvietīgā numurā)</t>
  </si>
  <si>
    <t>7.4.2. Dubultu prospektā 71, 1.korpusā, Jūrmalā (ar trīsreizēju ēdināšanu)</t>
  </si>
  <si>
    <t>7.4.1. Viesu izmitināšana Dubultu prospektā 71, 1.korpusā, Jūrmalā (ar brokastīm)</t>
  </si>
  <si>
    <t>7.4. Viesu izmitināšana Dubultu prospektā 71, 1.korpusā  Jūrmalā (viena vieta divvietīgā numurā)</t>
  </si>
  <si>
    <t>7.3.2. Viesu izmitināšana Dubultu prospektā 71, 1.korpusā,  Jūrmalā (ar trīsreizēju ēdināšanu)</t>
  </si>
  <si>
    <t>7.3.1.  Viesu izmitināšana Dubultu prospektā 71, 1.korpusā,  Jūrmalā (ar brokastīm)</t>
  </si>
  <si>
    <t xml:space="preserve"> 7.3. Viesu izmitināšana Dubultu prospektā 71, 1.korpusā, Jūrmalā (viena vieta vienvietīgā numurā)</t>
  </si>
  <si>
    <t>7.2.1. Viesu izmitināšana Dubultu prospektā 71, 2.korpusā, Jūrmalā (ar brokastīm)</t>
  </si>
  <si>
    <t>7.2. Viesu izmitināšana  Dubultu prospektā 71, 2.korpusā,  Jūrmalā (viena vieta divvietīgā numurā)</t>
  </si>
  <si>
    <t>7.1.2.Viesu izmitināšana Dubultu prospektā 71, 2.korpusā, Jūrmalā  (ar trīsreizēju ēdināšanu)</t>
  </si>
  <si>
    <t>7.1.1. Viesu izmitināšana Dubultu prospektā 71, 2.korpusā, Jūrmalā  (ar brokastīm)</t>
  </si>
  <si>
    <t>7.1. Viesu izmitināšana Dubultu prospektā 71, 2.korpusā, Jūrmalā (viena vieta vienvietīgā numurā)</t>
  </si>
  <si>
    <t>7.2.2. Viesu izmitināšana Dubultu prospektā 71, 2.korpusā, Jūrmalā (ar trīsreizēju ēdināšanu)</t>
  </si>
  <si>
    <t>Viesu izmitināšana Dubultu prospektā 71, 2.korpusā, Jūrmalā (ar brokastīm)</t>
  </si>
  <si>
    <t>Viesu izmitināšana Dubultu prospektā 71, 1.korpusā  Jūrmalā (ar brokastīm)</t>
  </si>
  <si>
    <t>Viesu izmitināšana  Dubultu prospektā 71, 1.korpusā  Jūrmalā (ar trīsreizēju ēdināšanu)</t>
  </si>
  <si>
    <t xml:space="preserve">7.4.2. </t>
  </si>
  <si>
    <t>direktore I.Jurševska</t>
  </si>
  <si>
    <t>2017. gada    .novembrī</t>
  </si>
  <si>
    <t xml:space="preserve"> Atalgojums</t>
  </si>
  <si>
    <t xml:space="preserve"> Darba devēja valsts sociālās apdrošināšanas obligātās iemaksas, sociāla rakstura pabalsti un kompensācijas</t>
  </si>
  <si>
    <t xml:space="preserve"> Informācijas sistēmas uzturēšana</t>
  </si>
  <si>
    <t xml:space="preserve"> Apdrošināšanas izdevumi</t>
  </si>
  <si>
    <t xml:space="preserve"> Pārējie informācijas tehnoloģiju pakalpojumi</t>
  </si>
  <si>
    <t xml:space="preserve"> Budžeta iestāžu dabas resursu nodokļa maksājumi</t>
  </si>
  <si>
    <t xml:space="preserve"> Normatīvajos aktos noteiktie darba devēja veselības izdevumi darba ņēmējiem</t>
  </si>
  <si>
    <t xml:space="preserve"> Pārējie iestādes administratīvie izdevumi un ar iestādes darbības nodrošināšanu saistītie pakalpojumi</t>
  </si>
  <si>
    <t>7.2.3. Viesu izmitināšana pielāgotā numurā Dubultu prospektā 71, 2.korpusā, Jūrmalā (ar brokastīm)</t>
  </si>
  <si>
    <t>7.2.4. Viesu izmitināšana pielāgotā numurā Dubultu prospektā 71, 2.korpusā, Jūrmalā (ar trīsreizēju ēdināšanu)</t>
  </si>
  <si>
    <t>7.2.5. Piemaksa par uzturēšanos vienai personai divvietīgā numurā</t>
  </si>
  <si>
    <t>7.2. Viesu izmitināšana Dubultu prospektā 71, 2.korpusā,  Jūrmalā (viena vieta divvietīgā numurā)</t>
  </si>
  <si>
    <t xml:space="preserve">7.2.3. </t>
  </si>
  <si>
    <t xml:space="preserve">7.2.4. </t>
  </si>
  <si>
    <t xml:space="preserve">7.2.5. </t>
  </si>
  <si>
    <t>Viesu izmitināšana pielāgotā numurā Dubultu prospektā 71, 2.korpusā, Jūrmalā (ar brokastīm)</t>
  </si>
  <si>
    <t>Viesu izmitināšana Dubultu prospektā 71, 2.korpusā, Jūrmalā  (ar trīsreizēju ēdināšanu)</t>
  </si>
  <si>
    <t>Viesu izmitināšana Dubultu prospektā 71, 2.korpusā, Jūrmalā (ar trīsreizēju ēdināšanu)</t>
  </si>
  <si>
    <t>Viesu izmitināšana pielāgotā numurā Dubultu prospektā 71, 2.korpusā, Jūrmalā (ar trīsreizēju ēdināšanu)</t>
  </si>
  <si>
    <t xml:space="preserve">Piemaksa par uzturēšanos vienai personai divvietīgā numurā, Dubultu prospektā 71, 2.korpusā, Jūrmalā </t>
  </si>
  <si>
    <t xml:space="preserve">7.3.2. </t>
  </si>
  <si>
    <t>Viesu izmitināšana Dubultu prospektā 71, 1.korpusā, Jūrmalā (ar brokastīm)</t>
  </si>
  <si>
    <t>Viesu izmitināšana  Dubultu prospektā 71, 1.korpusā, Jūrmalā (ar trīsreizēju ēdināšanu)</t>
  </si>
  <si>
    <t xml:space="preserve"> Pārējie sakaru pakalpojumi</t>
  </si>
  <si>
    <t xml:space="preserve"> Iekārtas, inventāra un aparatūras remonts, tehniskā apkalpošana</t>
  </si>
  <si>
    <t xml:space="preserve"> Pārējie remontdarbu un iestāžu uzturēšanas pakalpojumi</t>
  </si>
  <si>
    <t xml:space="preserve"> Zemes noma</t>
  </si>
  <si>
    <t xml:space="preserve"> Iekārtu un inventāra īre un noma</t>
  </si>
  <si>
    <t xml:space="preserve"> Ēdināšanas izdevumi</t>
  </si>
  <si>
    <t xml:space="preserve"> Ēku, būvju un telpu remonts</t>
  </si>
  <si>
    <t xml:space="preserve"> Pamatlīdzekļu izveidošana un nepabeigtā būvniecība</t>
  </si>
  <si>
    <t xml:space="preserve"> Kapitālais remonts un rekonstrukcija</t>
  </si>
  <si>
    <t xml:space="preserve">7.5.1. </t>
  </si>
  <si>
    <t>7.4.3. Piemaksa par uzturēšanos vienai personai divvietīgā numurā</t>
  </si>
  <si>
    <t xml:space="preserve">7.4.3. </t>
  </si>
  <si>
    <t xml:space="preserve">Piemaksa par uzturēšanos vienai personai divvietīgā numurā, Dubultu prospektā 71, 1.korpusā, Jūrmalā </t>
  </si>
  <si>
    <t>7.5.1. Papildu vieta bērnam no 2 līdz 14 gadu vecumam  Dubultu prospektā 71, 2 korpuss, Jūrmalā (ar brokastīm)</t>
  </si>
  <si>
    <t>Papildu vieta bērnam no 2 līdz 14 gadu vecumam  Dubultu prospektā 71, 2 korpuss, Jūrmalā (ar brokastīm)</t>
  </si>
  <si>
    <t>Papildu vieta bērnam no 2 līdz 14 gadu vecumam  Dubultu prospektā 71, 2 korpuss, Jūrmalā (ar trīsreizēju ēdināšanu)</t>
  </si>
  <si>
    <t xml:space="preserve">7.5.3. </t>
  </si>
  <si>
    <t xml:space="preserve">7.5.4. </t>
  </si>
  <si>
    <t>7.5.2. Papildu vieta bērnam no 2 līdz 14 gadu vecumam  Dubultu prospektā 71, 2 korpuss, Jūrmalā (ar trīsreizēju ēdināšanu)</t>
  </si>
  <si>
    <t>Papildu vieta bērnam no 2 līdz 14 gadu vecumam  Dubultu prospektā 71, 1 korpuss, Jūrmalā (ar brokastīm)</t>
  </si>
  <si>
    <t>Papildu vieta bērnam no 2 līdz 14 gadu vecumam  Dubultu prospektā 71, 1 korpuss, Jūrmalā (ar trīsreizēju ēdināšanu)</t>
  </si>
  <si>
    <t>7.5.3. Papildu vieta bērnam no 2 līdz 14 gadu vecumam  Dubultu prospektā 71, 1 korpuss, Jūrmalā (ar brokastīm)</t>
  </si>
  <si>
    <t>7.5.4. Papildu vieta bērnam no 2 līdz 14 gadu vecumam  Dubultu prospektā 71, 1 korpuss, Jūrmalā (ar trīsreizēju ēdināšanu)</t>
  </si>
  <si>
    <t>7.5.5. Papildu vieta vienai personai Dubultu prospektā 71, 2 korpuss, Jūrmalā (ar brokastīm)</t>
  </si>
  <si>
    <t xml:space="preserve">7.5.5. </t>
  </si>
  <si>
    <t xml:space="preserve">7.5.6. </t>
  </si>
  <si>
    <t xml:space="preserve">7.5.7. </t>
  </si>
  <si>
    <t xml:space="preserve">7.5.8. </t>
  </si>
  <si>
    <t>Papildu vieta vienai personai Dubultu prospektā 71, 2 korpuss, Jūrmalā (ar brokastīm)</t>
  </si>
  <si>
    <t>Papildu vieta vienai personai Dubultu prospektā 71, 2 korpuss, Jūrmalā (ar trīsreizēju ēdināšanu)</t>
  </si>
  <si>
    <t>Papildu vieta vienai personai Dubultu prospektā 71, 1 korpuss, Jūrmalā (ar brokastīm)</t>
  </si>
  <si>
    <t>Papildu vieta vienai personai Dubultu prospektā 71, 1 korpuss, Jūrmalā (ar trīsreizēju ēdināšanu)</t>
  </si>
  <si>
    <t>7.5.6. Papildu vieta vienai personai Dubultu prospektā 71, 2 korpuss, Jūrmalā (ar trīsreizēju ēdināšanu)</t>
  </si>
  <si>
    <t>7.5.7. Papildu vieta vienai personai Dubultu prospektā 71, 1 korpuss, Jūrmalā (ar brokastīm)</t>
  </si>
  <si>
    <t xml:space="preserve"> Inventārs</t>
  </si>
  <si>
    <t>Normatīvajos aktos noteiktie darba devēja veselības izdevumi darba ņēmējiem</t>
  </si>
  <si>
    <t>Pārējie iestādes administratīvie izdevumi un ar iestādes darbības nodrošināšanu saistītie pakalpojumi</t>
  </si>
  <si>
    <t>Pārējie informācijas tehnoloģiju pakalpojumi</t>
  </si>
  <si>
    <t xml:space="preserve">7.14. Slokas 68, Jūrmalā </t>
  </si>
  <si>
    <t xml:space="preserve"> Tiešās izmaksas </t>
  </si>
  <si>
    <t xml:space="preserve"> Tiešās izmaksas kopā</t>
  </si>
  <si>
    <t xml:space="preserve"> Netiešās izmaksas </t>
  </si>
  <si>
    <t xml:space="preserve"> Netiešās izmaksas kopā</t>
  </si>
  <si>
    <t xml:space="preserve"> Pakalpojumu izmaksas kopā</t>
  </si>
  <si>
    <t>Ēku, telpu īre un noma</t>
  </si>
  <si>
    <t>Ēku, būvju un telpu remonts</t>
  </si>
  <si>
    <t>Pamatlīdzekļu izveidošana un nepabeigtā būvniecība</t>
  </si>
  <si>
    <t>iekārtu un inventāra īre un noma</t>
  </si>
  <si>
    <t xml:space="preserve"> Ēku, telpu īre un noma</t>
  </si>
  <si>
    <t xml:space="preserve"> Mīkstais inventārs</t>
  </si>
  <si>
    <t>7.9. Papildu vieta vienai personai Dubultu prospektā 59, Jūrmalā</t>
  </si>
  <si>
    <t xml:space="preserve">7.6. </t>
  </si>
  <si>
    <t xml:space="preserve">7.7. </t>
  </si>
  <si>
    <t xml:space="preserve">7.8. </t>
  </si>
  <si>
    <t xml:space="preserve">7.9. </t>
  </si>
  <si>
    <t xml:space="preserve">7.10. </t>
  </si>
  <si>
    <t xml:space="preserve">7.11. </t>
  </si>
  <si>
    <t>Papildu vieta vienai personai Dubultu prospektā 59, Jūrmala</t>
  </si>
  <si>
    <t xml:space="preserve">7.12. </t>
  </si>
  <si>
    <t xml:space="preserve">7.13. </t>
  </si>
  <si>
    <t xml:space="preserve">7.13. Dubultu prospektā 59, Jūrmalā viena ēka 34 vietas </t>
  </si>
  <si>
    <t xml:space="preserve">7.12. Dubultu prospektā 59, Jūrmalā viena ēka 20 vietas </t>
  </si>
  <si>
    <t xml:space="preserve">Viesu izmitināšana Slokas 68, Jūrmalā </t>
  </si>
  <si>
    <t xml:space="preserve">7.14. </t>
  </si>
  <si>
    <t xml:space="preserve">Viesu izmitināšana  Dubultu prospektā 59, Jūrmalā viena ēka - 34 vietas </t>
  </si>
  <si>
    <t xml:space="preserve">Viesu izmitināšana  Dubultu prospektā 59, Jūrmalā viena ēka - 20 vietas </t>
  </si>
  <si>
    <t>7.5.8. Papildu vieta vienai personai Dubultu prospektā 71, 1 korpuss, Jūrmalā (ar trīsreizēju ēdināšanu)</t>
  </si>
  <si>
    <t>7.11. Aģentūras izglītojamo izmitināšana dienesta viesnīcā Jūrmalā, Dubultu prospektā 59 un Slokas ielā 68 (diennaktī)</t>
  </si>
  <si>
    <t>6.pielikums</t>
  </si>
  <si>
    <t xml:space="preserve"> Viesu izmitināšana Dubultu prospektā 71, 2.korpusā, Jūrmalā (viena vieta vienvietīgā numurā)</t>
  </si>
  <si>
    <t>7.1.</t>
  </si>
  <si>
    <t>7.2.</t>
  </si>
  <si>
    <t>Viesu izmitināšana  Dubultu prospektā 71, 2.korpusā,  Jūrmalā (viena vieta divvietīgā numurā)</t>
  </si>
  <si>
    <t>7.3.</t>
  </si>
  <si>
    <t>Viesu izmitināšana Dubultu prospektā 71, 1.korpusā, Jūrmalā (viena vieta vienvietīgā numurā)</t>
  </si>
  <si>
    <t xml:space="preserve">7.4. </t>
  </si>
  <si>
    <t>Viesu izmitināšana Dubultu prospektā 71, 1.korpusā  Jūrmalā (viena vieta divvietīgā numurā)</t>
  </si>
  <si>
    <t>7.5.</t>
  </si>
  <si>
    <t>Aģentūras izglītojamo izmitināšana dienesta viesnīcā Jūrmalā, Dubultu prospektā 59 un Slokas ielā 68 (mēnesī)</t>
  </si>
  <si>
    <t>Aģentūras izglītojamo izmitināšana dienesta viesnīcā Jūrmalā, Dubultu prospektā 59 un Slokas ielā 68 (diennaktī)</t>
  </si>
  <si>
    <t>Viesu izmitināšana Dubultu prospektā 71, Jūrmalā (papildu vieta)</t>
  </si>
  <si>
    <t> Budžeta iestāžu pievienotās vērtības nodokļa maksājumi</t>
  </si>
  <si>
    <t>Maksas pakalpojuma vienību skaits noteiktā laikposmā (gab.)</t>
  </si>
  <si>
    <t xml:space="preserve">Maksas pakalpojuma izcenojums (euro) </t>
  </si>
  <si>
    <t>7.15.</t>
  </si>
  <si>
    <t>Pavadošās personas izmitināšana Dubultu prospektā 71 ar trīsreizējo ēdināšanu (pavada valsts budžeta klientu)</t>
  </si>
  <si>
    <t>2019.gadā un turpmāk</t>
  </si>
  <si>
    <t>7.6.1.</t>
  </si>
  <si>
    <t>7.6.2.</t>
  </si>
  <si>
    <t>7.6.1. Viesu izmitināšana  Dubultu prospektā 59, Jūrmala,  1. stāvs, četrvietīgs numurs</t>
  </si>
  <si>
    <t>7.7.1.</t>
  </si>
  <si>
    <t>7.7.2.</t>
  </si>
  <si>
    <t>7.8.1.</t>
  </si>
  <si>
    <t>7.8.2.</t>
  </si>
  <si>
    <t>Viesu izmitināšana  Dubultu prospektā 59, Jūrmala,  1.stāvs</t>
  </si>
  <si>
    <t>Viesu izmitināšana  Dubultu prospektā 59, Jūrmala,  1.stāvs, četrvietīgs numurs</t>
  </si>
  <si>
    <t>Viesu izmitināšana  Dubultu prospektā 59, Jūrmalā,  2.stāvs</t>
  </si>
  <si>
    <t xml:space="preserve">Viesu izmitināšana  Dubultu prospektā 59, Jūrmalā,  2.stāvs, četrvietīgs numurs </t>
  </si>
  <si>
    <t>Viesu izmitināšana  Dubultu prospektā 59, Jūrmala,  1.stāvs, astoņvietīgs numurs</t>
  </si>
  <si>
    <t xml:space="preserve">Viesu izmitināšana  Dubultu prospektā 59, Jūrmalā,  2.stāvs, sešvietīgs numurs </t>
  </si>
  <si>
    <t>Viesu izmitināšana  Dubultu prospektā 59, Jūrmalā,  3 stāvs</t>
  </si>
  <si>
    <t xml:space="preserve">Viesu izmitināšana  Dubultu prospektā 59, Jūrmalā,  3.stāvs, divvietīgs numurs </t>
  </si>
  <si>
    <t xml:space="preserve">Viesu izmitināšana  Dubultu prospektā 59, Jūrmalā,  3.stāvs, trīsvietīgs numurs </t>
  </si>
  <si>
    <t>7.6.2. Viesu izmitināšana  Dubultu prospektā 59, Jūrmala,  1. stāvs, astoņvietīgs numurs</t>
  </si>
  <si>
    <t>7.7.1. Viesu izmitināšana Dubultu prospektā 59, Jūrmalā,  2. stāvs, četrvietīgs numurs</t>
  </si>
  <si>
    <t>7.7. Viesu izmitināšana Dubultu prospektā 59, Jūrmalā,  2. stāvs</t>
  </si>
  <si>
    <t>7.5. Viesu izmitināšana Dubultu prospektā 71, Jūrmalā, papildus vieta</t>
  </si>
  <si>
    <t>7.6. Viesu izmitināšana Dubultu prospektā 59, Jūrmalā, 1. stāvs</t>
  </si>
  <si>
    <t>7.6.  Viesu izmitināšana Dubultu prospektā 59, Jūrmalā, 1. stāvs</t>
  </si>
  <si>
    <t>7.7.2. Viesu izmitināšana Dubultu prospektā 59, Jūrmalā,  2. stāvs, sešvietīgs numurs</t>
  </si>
  <si>
    <t>7.8.1. Viesu izmitināšana Dubultu prospektā 59, Jūrmalā,  3. stāvs,  divvietīgs numurs</t>
  </si>
  <si>
    <t>7.8.2. Viesu izmitināšana Dubultu prospektā 59, Jūrmalā,  3. stāvs,  trīsvietīgs numurs</t>
  </si>
  <si>
    <t>7.8. Viesu izmitināšana Dubultu prospektā 59, Jūrmalā, 3. stāvs</t>
  </si>
  <si>
    <t>7.8. Dubultu prospektā 59, Jūrmalā,  3. stāvs</t>
  </si>
  <si>
    <t xml:space="preserve"> 7.15. Pavadošās personas izmitināšana Dubultu prospektā 71 ar trīsreizējo ēdināšanu (pavada valsts budžeta klientu)</t>
  </si>
  <si>
    <t>Inventārs</t>
  </si>
  <si>
    <t>Kārtējā remonta un iestāžu uzturēšanas materiāli</t>
  </si>
  <si>
    <t>7.10. Aģentūras izglītojamo izmitināšana dienesta viesnīcā Jūrmalā, Dubultu prospektā 59 un Slokas ielā 68 (mēnesī)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</si>
</sst>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.00\ _L_s_-;\-* #,##0.00\ _L_s_-;_-* &quot;-&quot;??\ _L_s_-;_-@_-"/>
    <numFmt numFmtId="171" formatCode="_-* #,##0\ _L_s_-;\-* #,##0\ _L_s_-;_-* &quot;-&quot;\ _L_s_-;_-@_-"/>
    <numFmt numFmtId="172" formatCode="_-* #,##0.00\ &quot;Ls&quot;_-;\-* #,##0.00\ &quot;Ls&quot;_-;_-* &quot;-&quot;??\ &quot;Ls&quot;_-;_-@_-"/>
    <numFmt numFmtId="173" formatCode="_-* #,##0\ &quot;Ls&quot;_-;\-* #,##0\ &quot;Ls&quot;_-;_-* &quot;-&quot;\ &quot;Ls&quot;_-;_-@_-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00000000"/>
  </numFmts>
  <fonts count="53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57" applyFont="1">
      <alignment/>
      <protection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57" applyFont="1" applyBorder="1">
      <alignment/>
      <protection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57" applyFont="1" applyBorder="1">
      <alignment/>
      <protection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2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0" fontId="1" fillId="0" borderId="0" xfId="57" applyFont="1" applyAlignment="1">
      <alignment vertical="top"/>
      <protection/>
    </xf>
    <xf numFmtId="0" fontId="1" fillId="0" borderId="0" xfId="57" applyFont="1" applyBorder="1" applyAlignment="1">
      <alignment vertical="top"/>
      <protection/>
    </xf>
    <xf numFmtId="0" fontId="1" fillId="0" borderId="0" xfId="57" applyFont="1" applyAlignment="1">
      <alignment horizontal="center" vertical="top"/>
      <protection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57" applyFont="1" applyBorder="1" applyAlignment="1">
      <alignment vertical="top"/>
      <protection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57" applyFont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left" wrapText="1"/>
      <protection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/>
    </xf>
    <xf numFmtId="2" fontId="1" fillId="34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top"/>
    </xf>
    <xf numFmtId="0" fontId="1" fillId="34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vertical="top"/>
    </xf>
    <xf numFmtId="2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12" xfId="57" applyFont="1" applyBorder="1" applyAlignment="1">
      <alignment vertical="top" wrapText="1"/>
      <protection/>
    </xf>
    <xf numFmtId="0" fontId="1" fillId="35" borderId="10" xfId="0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/>
    </xf>
    <xf numFmtId="0" fontId="2" fillId="0" borderId="0" xfId="57" applyFont="1" applyAlignment="1">
      <alignment horizontal="right"/>
      <protection/>
    </xf>
    <xf numFmtId="0" fontId="2" fillId="0" borderId="0" xfId="57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57" applyFont="1" applyBorder="1">
      <alignment/>
      <protection/>
    </xf>
    <xf numFmtId="0" fontId="7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53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" fillId="0" borderId="0" xfId="57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/>
    </xf>
    <xf numFmtId="2" fontId="7" fillId="0" borderId="0" xfId="0" applyNumberFormat="1" applyFont="1" applyFill="1" applyBorder="1" applyAlignment="1">
      <alignment horizontal="center" vertical="top"/>
    </xf>
    <xf numFmtId="0" fontId="1" fillId="0" borderId="10" xfId="57" applyFont="1" applyFill="1" applyBorder="1" applyAlignment="1">
      <alignment vertical="top"/>
      <protection/>
    </xf>
    <xf numFmtId="0" fontId="1" fillId="0" borderId="0" xfId="57" applyFont="1" applyFill="1">
      <alignment/>
      <protection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/>
    </xf>
    <xf numFmtId="0" fontId="1" fillId="0" borderId="13" xfId="57" applyFont="1" applyBorder="1">
      <alignment/>
      <protection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4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57" applyFont="1" applyAlignment="1">
      <alignment wrapText="1"/>
      <protection/>
    </xf>
    <xf numFmtId="0" fontId="2" fillId="0" borderId="12" xfId="57" applyFont="1" applyBorder="1" applyAlignment="1">
      <alignment wrapText="1"/>
      <protection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57" applyFont="1" applyAlignment="1">
      <alignment vertical="top" wrapText="1"/>
      <protection/>
    </xf>
    <xf numFmtId="0" fontId="1" fillId="0" borderId="12" xfId="57" applyFont="1" applyBorder="1" applyAlignment="1">
      <alignment vertical="top" wrapText="1"/>
      <protection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0" xfId="57" applyFont="1" applyBorder="1" applyAlignment="1">
      <alignment vertical="top" wrapText="1"/>
      <protection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57" applyFont="1" applyAlignment="1">
      <alignment wrapText="1"/>
      <protection/>
    </xf>
    <xf numFmtId="0" fontId="1" fillId="0" borderId="12" xfId="57" applyFont="1" applyBorder="1" applyAlignment="1">
      <alignment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53" applyFont="1" applyAlignment="1" applyProtection="1">
      <alignment horizontal="left"/>
      <protection/>
    </xf>
    <xf numFmtId="0" fontId="8" fillId="0" borderId="0" xfId="0" applyFont="1" applyAlignment="1">
      <alignment horizontal="center" vertical="top"/>
    </xf>
    <xf numFmtId="0" fontId="12" fillId="0" borderId="0" xfId="53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53" applyFont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sizmaksa\2019.g._MPC\Viesn&#299;ca_D59_veca-jauna%20cena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kalkul_1.stāvs"/>
      <sheetName val="kalkul._2.stāvs"/>
      <sheetName val="kalkul._3.stāvs"/>
      <sheetName val="Sheet4"/>
    </sheetNames>
    <sheetDataSet>
      <sheetData sheetId="6">
        <row r="10">
          <cell r="H10">
            <v>0</v>
          </cell>
        </row>
        <row r="13">
          <cell r="H13">
            <v>0</v>
          </cell>
        </row>
        <row r="20">
          <cell r="B20">
            <v>1.57</v>
          </cell>
        </row>
        <row r="21">
          <cell r="B21">
            <v>0.38</v>
          </cell>
        </row>
        <row r="22">
          <cell r="B22">
            <v>0</v>
          </cell>
        </row>
        <row r="23">
          <cell r="B23">
            <v>0.03</v>
          </cell>
        </row>
        <row r="24">
          <cell r="B24">
            <v>0.31</v>
          </cell>
        </row>
        <row r="25">
          <cell r="B25">
            <v>0.36</v>
          </cell>
        </row>
        <row r="26">
          <cell r="B26">
            <v>0.02</v>
          </cell>
        </row>
        <row r="27">
          <cell r="B27">
            <v>0</v>
          </cell>
        </row>
        <row r="28">
          <cell r="B28">
            <v>0.01</v>
          </cell>
        </row>
        <row r="29">
          <cell r="B29">
            <v>0.02</v>
          </cell>
        </row>
        <row r="30">
          <cell r="B30">
            <v>0.35</v>
          </cell>
        </row>
        <row r="31">
          <cell r="B31">
            <v>0</v>
          </cell>
        </row>
        <row r="32">
          <cell r="B32">
            <v>0.01</v>
          </cell>
        </row>
        <row r="33">
          <cell r="B33">
            <v>0.06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0.02</v>
          </cell>
        </row>
        <row r="38">
          <cell r="B38">
            <v>0.07</v>
          </cell>
        </row>
        <row r="39">
          <cell r="B39">
            <v>0</v>
          </cell>
        </row>
        <row r="40">
          <cell r="B40">
            <v>0.07</v>
          </cell>
        </row>
        <row r="41">
          <cell r="B41">
            <v>0.05</v>
          </cell>
        </row>
        <row r="42">
          <cell r="B42">
            <v>0.11</v>
          </cell>
        </row>
        <row r="43">
          <cell r="B43">
            <v>0.58</v>
          </cell>
        </row>
        <row r="44">
          <cell r="B44">
            <v>0.05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0.08</v>
          </cell>
        </row>
        <row r="48">
          <cell r="B48">
            <v>0.13</v>
          </cell>
        </row>
        <row r="49">
          <cell r="B49">
            <v>0.11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0.04</v>
          </cell>
        </row>
        <row r="55">
          <cell r="B55">
            <v>0</v>
          </cell>
        </row>
        <row r="56">
          <cell r="B56">
            <v>0.01</v>
          </cell>
        </row>
        <row r="57">
          <cell r="B57">
            <v>0.01</v>
          </cell>
        </row>
        <row r="58">
          <cell r="B58">
            <v>0.13</v>
          </cell>
        </row>
        <row r="59">
          <cell r="B59">
            <v>0</v>
          </cell>
        </row>
        <row r="60">
          <cell r="B60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ilto:Inese.Kise@lm.gov.lv,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view="pageLayout" workbookViewId="0" topLeftCell="A1">
      <selection activeCell="K58" sqref="K58"/>
    </sheetView>
  </sheetViews>
  <sheetFormatPr defaultColWidth="9.140625" defaultRowHeight="12.75"/>
  <cols>
    <col min="1" max="1" width="7.28125" style="138" customWidth="1"/>
    <col min="2" max="10" width="9.140625" style="133" customWidth="1"/>
    <col min="11" max="11" width="25.8515625" style="133" customWidth="1"/>
  </cols>
  <sheetData>
    <row r="1" spans="1:11" ht="15.75" customHeight="1">
      <c r="A1" s="135"/>
      <c r="B1" s="134"/>
      <c r="C1" s="134"/>
      <c r="D1" s="134"/>
      <c r="E1" s="134"/>
      <c r="F1" s="134"/>
      <c r="G1" s="138"/>
      <c r="H1" s="163" t="s">
        <v>183</v>
      </c>
      <c r="I1" s="163"/>
      <c r="J1" s="163"/>
      <c r="K1" s="163"/>
    </row>
    <row r="2" spans="1:12" ht="15.75" customHeight="1">
      <c r="A2" s="135"/>
      <c r="B2" s="134"/>
      <c r="C2" s="134"/>
      <c r="D2" s="134"/>
      <c r="E2" s="163" t="s">
        <v>60</v>
      </c>
      <c r="F2" s="163"/>
      <c r="G2" s="163"/>
      <c r="H2" s="163"/>
      <c r="I2" s="163"/>
      <c r="J2" s="163"/>
      <c r="K2" s="163"/>
      <c r="L2" s="8"/>
    </row>
    <row r="3" spans="1:11" ht="15.75" customHeight="1">
      <c r="A3" s="135"/>
      <c r="B3" s="134"/>
      <c r="C3" s="134"/>
      <c r="D3" s="163" t="s">
        <v>61</v>
      </c>
      <c r="E3" s="163"/>
      <c r="F3" s="163"/>
      <c r="G3" s="163"/>
      <c r="H3" s="163"/>
      <c r="I3" s="163"/>
      <c r="J3" s="163"/>
      <c r="K3" s="163"/>
    </row>
    <row r="4" spans="1:11" ht="15.75" customHeight="1">
      <c r="A4" s="135"/>
      <c r="B4" s="134"/>
      <c r="C4" s="163" t="s">
        <v>62</v>
      </c>
      <c r="D4" s="163"/>
      <c r="E4" s="163"/>
      <c r="F4" s="163"/>
      <c r="G4" s="163"/>
      <c r="H4" s="163"/>
      <c r="I4" s="163"/>
      <c r="J4" s="163"/>
      <c r="K4" s="163"/>
    </row>
    <row r="5" spans="4:11" ht="12.75">
      <c r="D5" s="163" t="s">
        <v>35</v>
      </c>
      <c r="E5" s="163"/>
      <c r="F5" s="163"/>
      <c r="G5" s="163"/>
      <c r="H5" s="163"/>
      <c r="I5" s="163"/>
      <c r="J5" s="163"/>
      <c r="K5" s="163"/>
    </row>
    <row r="13" spans="1:11" ht="12.75">
      <c r="A13" s="164" t="s">
        <v>36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</row>
    <row r="15" spans="1:11" ht="17.25" customHeight="1">
      <c r="A15" s="138" t="s">
        <v>185</v>
      </c>
      <c r="B15" s="162" t="s">
        <v>184</v>
      </c>
      <c r="C15" s="165"/>
      <c r="D15" s="165"/>
      <c r="E15" s="165"/>
      <c r="F15" s="165"/>
      <c r="G15" s="165"/>
      <c r="H15" s="165"/>
      <c r="I15" s="165"/>
      <c r="J15" s="165"/>
      <c r="K15" s="165"/>
    </row>
    <row r="16" spans="1:11" ht="18.75" customHeight="1">
      <c r="A16" s="138" t="s">
        <v>64</v>
      </c>
      <c r="B16" s="162" t="s">
        <v>86</v>
      </c>
      <c r="C16" s="162"/>
      <c r="D16" s="162"/>
      <c r="E16" s="162"/>
      <c r="F16" s="162"/>
      <c r="G16" s="162"/>
      <c r="H16" s="162"/>
      <c r="I16" s="162"/>
      <c r="J16" s="162"/>
      <c r="K16" s="162"/>
    </row>
    <row r="17" spans="1:11" ht="18.75" customHeight="1">
      <c r="A17" s="138" t="s">
        <v>63</v>
      </c>
      <c r="B17" s="162" t="s">
        <v>109</v>
      </c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18.75" customHeight="1">
      <c r="A18" s="138" t="s">
        <v>186</v>
      </c>
      <c r="B18" s="162" t="s">
        <v>187</v>
      </c>
      <c r="C18" s="162"/>
      <c r="D18" s="162"/>
      <c r="E18" s="162"/>
      <c r="F18" s="162"/>
      <c r="G18" s="162"/>
      <c r="H18" s="162"/>
      <c r="I18" s="162"/>
      <c r="J18" s="162"/>
      <c r="K18" s="162"/>
    </row>
    <row r="19" spans="1:11" ht="18.75" customHeight="1">
      <c r="A19" s="138" t="s">
        <v>65</v>
      </c>
      <c r="B19" s="162" t="s">
        <v>86</v>
      </c>
      <c r="C19" s="162"/>
      <c r="D19" s="162"/>
      <c r="E19" s="162"/>
      <c r="F19" s="162"/>
      <c r="G19" s="162"/>
      <c r="H19" s="162"/>
      <c r="I19" s="162"/>
      <c r="J19" s="162"/>
      <c r="K19" s="162"/>
    </row>
    <row r="20" spans="1:11" ht="18.75" customHeight="1">
      <c r="A20" s="138" t="s">
        <v>66</v>
      </c>
      <c r="B20" s="162" t="s">
        <v>108</v>
      </c>
      <c r="C20" s="162"/>
      <c r="D20" s="162"/>
      <c r="E20" s="162"/>
      <c r="F20" s="162"/>
      <c r="G20" s="162"/>
      <c r="H20" s="162"/>
      <c r="I20" s="162"/>
      <c r="J20" s="162"/>
      <c r="K20" s="162"/>
    </row>
    <row r="21" spans="1:11" ht="18.75" customHeight="1">
      <c r="A21" s="138" t="s">
        <v>104</v>
      </c>
      <c r="B21" s="162" t="s">
        <v>107</v>
      </c>
      <c r="C21" s="162"/>
      <c r="D21" s="162"/>
      <c r="E21" s="162"/>
      <c r="F21" s="162"/>
      <c r="G21" s="162"/>
      <c r="H21" s="162"/>
      <c r="I21" s="162"/>
      <c r="J21" s="162"/>
      <c r="K21" s="162"/>
    </row>
    <row r="22" spans="1:11" ht="18.75" customHeight="1">
      <c r="A22" s="138" t="s">
        <v>105</v>
      </c>
      <c r="B22" s="162" t="s">
        <v>110</v>
      </c>
      <c r="C22" s="162"/>
      <c r="D22" s="162"/>
      <c r="E22" s="162"/>
      <c r="F22" s="162"/>
      <c r="G22" s="162"/>
      <c r="H22" s="162"/>
      <c r="I22" s="162"/>
      <c r="J22" s="162"/>
      <c r="K22" s="162"/>
    </row>
    <row r="23" spans="1:11" ht="18.75" customHeight="1">
      <c r="A23" s="138" t="s">
        <v>106</v>
      </c>
      <c r="B23" s="162" t="s">
        <v>111</v>
      </c>
      <c r="C23" s="162"/>
      <c r="D23" s="162"/>
      <c r="E23" s="162"/>
      <c r="F23" s="162"/>
      <c r="G23" s="162"/>
      <c r="H23" s="162"/>
      <c r="I23" s="162"/>
      <c r="J23" s="162"/>
      <c r="K23" s="162"/>
    </row>
    <row r="24" spans="1:11" ht="18.75" customHeight="1">
      <c r="A24" s="138" t="s">
        <v>188</v>
      </c>
      <c r="B24" s="162" t="s">
        <v>189</v>
      </c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 ht="18.75" customHeight="1">
      <c r="A25" s="138" t="s">
        <v>67</v>
      </c>
      <c r="B25" s="162" t="s">
        <v>113</v>
      </c>
      <c r="C25" s="162"/>
      <c r="D25" s="162"/>
      <c r="E25" s="162"/>
      <c r="F25" s="162"/>
      <c r="G25" s="162"/>
      <c r="H25" s="162"/>
      <c r="I25" s="162"/>
      <c r="J25" s="162"/>
      <c r="K25" s="162"/>
    </row>
    <row r="26" spans="1:11" ht="18.75" customHeight="1">
      <c r="A26" s="138" t="s">
        <v>112</v>
      </c>
      <c r="B26" s="162" t="s">
        <v>114</v>
      </c>
      <c r="C26" s="162"/>
      <c r="D26" s="162"/>
      <c r="E26" s="162"/>
      <c r="F26" s="162"/>
      <c r="G26" s="162"/>
      <c r="H26" s="162"/>
      <c r="I26" s="162"/>
      <c r="J26" s="162"/>
      <c r="K26" s="162"/>
    </row>
    <row r="27" spans="1:11" s="7" customFormat="1" ht="18.75" customHeight="1">
      <c r="A27" s="138" t="s">
        <v>190</v>
      </c>
      <c r="B27" s="162" t="s">
        <v>191</v>
      </c>
      <c r="C27" s="162"/>
      <c r="D27" s="162"/>
      <c r="E27" s="162"/>
      <c r="F27" s="162"/>
      <c r="G27" s="162"/>
      <c r="H27" s="162"/>
      <c r="I27" s="162"/>
      <c r="J27" s="162"/>
      <c r="K27" s="162"/>
    </row>
    <row r="28" spans="1:11" s="7" customFormat="1" ht="18.75" customHeight="1">
      <c r="A28" s="138" t="s">
        <v>68</v>
      </c>
      <c r="B28" s="162" t="s">
        <v>87</v>
      </c>
      <c r="C28" s="162"/>
      <c r="D28" s="162"/>
      <c r="E28" s="162"/>
      <c r="F28" s="162"/>
      <c r="G28" s="162"/>
      <c r="H28" s="162"/>
      <c r="I28" s="162"/>
      <c r="J28" s="162"/>
      <c r="K28" s="162"/>
    </row>
    <row r="29" spans="1:11" s="7" customFormat="1" ht="18" customHeight="1">
      <c r="A29" s="138" t="s">
        <v>89</v>
      </c>
      <c r="B29" s="162" t="s">
        <v>88</v>
      </c>
      <c r="C29" s="162"/>
      <c r="D29" s="162"/>
      <c r="E29" s="162"/>
      <c r="F29" s="162"/>
      <c r="G29" s="162"/>
      <c r="H29" s="162"/>
      <c r="I29" s="162"/>
      <c r="J29" s="162"/>
      <c r="K29" s="162"/>
    </row>
    <row r="30" spans="1:11" s="7" customFormat="1" ht="18" customHeight="1">
      <c r="A30" s="138" t="s">
        <v>126</v>
      </c>
      <c r="B30" s="162" t="s">
        <v>127</v>
      </c>
      <c r="C30" s="162"/>
      <c r="D30" s="162"/>
      <c r="E30" s="162"/>
      <c r="F30" s="162"/>
      <c r="G30" s="162"/>
      <c r="H30" s="162"/>
      <c r="I30" s="162"/>
      <c r="J30" s="162"/>
      <c r="K30" s="162"/>
    </row>
    <row r="31" spans="1:11" ht="18.75" customHeight="1">
      <c r="A31" s="138" t="s">
        <v>192</v>
      </c>
      <c r="B31" s="162" t="s">
        <v>195</v>
      </c>
      <c r="C31" s="162"/>
      <c r="D31" s="162"/>
      <c r="E31" s="162"/>
      <c r="F31" s="162"/>
      <c r="G31" s="162"/>
      <c r="H31" s="162"/>
      <c r="I31" s="162"/>
      <c r="J31" s="162"/>
      <c r="K31" s="162"/>
    </row>
    <row r="32" spans="1:11" ht="18.75" customHeight="1">
      <c r="A32" s="138" t="s">
        <v>124</v>
      </c>
      <c r="B32" s="162" t="s">
        <v>129</v>
      </c>
      <c r="C32" s="162"/>
      <c r="D32" s="162"/>
      <c r="E32" s="162"/>
      <c r="F32" s="162"/>
      <c r="G32" s="162"/>
      <c r="H32" s="162"/>
      <c r="I32" s="162"/>
      <c r="J32" s="162"/>
      <c r="K32" s="162"/>
    </row>
    <row r="33" spans="1:11" ht="18.75" customHeight="1">
      <c r="A33" s="138" t="s">
        <v>69</v>
      </c>
      <c r="B33" s="162" t="s">
        <v>130</v>
      </c>
      <c r="C33" s="162"/>
      <c r="D33" s="162"/>
      <c r="E33" s="162"/>
      <c r="F33" s="162"/>
      <c r="G33" s="162"/>
      <c r="H33" s="162"/>
      <c r="I33" s="162"/>
      <c r="J33" s="162"/>
      <c r="K33" s="162"/>
    </row>
    <row r="34" spans="1:11" ht="17.25" customHeight="1">
      <c r="A34" s="138" t="s">
        <v>131</v>
      </c>
      <c r="B34" s="162" t="s">
        <v>134</v>
      </c>
      <c r="C34" s="162"/>
      <c r="D34" s="162"/>
      <c r="E34" s="162"/>
      <c r="F34" s="162"/>
      <c r="G34" s="162"/>
      <c r="H34" s="162"/>
      <c r="I34" s="162"/>
      <c r="J34" s="162"/>
      <c r="K34" s="162"/>
    </row>
    <row r="35" spans="1:11" ht="18.75" customHeight="1">
      <c r="A35" s="138" t="s">
        <v>132</v>
      </c>
      <c r="B35" s="162" t="s">
        <v>135</v>
      </c>
      <c r="C35" s="162"/>
      <c r="D35" s="162"/>
      <c r="E35" s="162"/>
      <c r="F35" s="162"/>
      <c r="G35" s="162"/>
      <c r="H35" s="162"/>
      <c r="I35" s="162"/>
      <c r="J35" s="162"/>
      <c r="K35" s="162"/>
    </row>
    <row r="36" spans="1:11" ht="21" customHeight="1">
      <c r="A36" s="138" t="s">
        <v>139</v>
      </c>
      <c r="B36" s="162" t="s">
        <v>143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37" spans="1:11" ht="18" customHeight="1">
      <c r="A37" s="138" t="s">
        <v>140</v>
      </c>
      <c r="B37" s="162" t="s">
        <v>144</v>
      </c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 ht="17.25" customHeight="1">
      <c r="A38" s="138" t="s">
        <v>141</v>
      </c>
      <c r="B38" s="162" t="s">
        <v>145</v>
      </c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1" ht="15.75" customHeight="1">
      <c r="A39" s="138" t="s">
        <v>142</v>
      </c>
      <c r="B39" s="162" t="s">
        <v>146</v>
      </c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 ht="18.75" customHeight="1">
      <c r="A40" s="138" t="s">
        <v>166</v>
      </c>
      <c r="B40" s="162" t="s">
        <v>209</v>
      </c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 ht="18.75" customHeight="1">
      <c r="A41" s="138" t="s">
        <v>202</v>
      </c>
      <c r="B41" s="162" t="s">
        <v>210</v>
      </c>
      <c r="C41" s="162"/>
      <c r="D41" s="162"/>
      <c r="E41" s="162"/>
      <c r="F41" s="162"/>
      <c r="G41" s="162"/>
      <c r="H41" s="162"/>
      <c r="I41" s="162"/>
      <c r="J41" s="162"/>
      <c r="K41" s="162"/>
    </row>
    <row r="42" spans="1:11" ht="18.75" customHeight="1">
      <c r="A42" s="138" t="s">
        <v>203</v>
      </c>
      <c r="B42" s="162" t="s">
        <v>213</v>
      </c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 ht="18" customHeight="1">
      <c r="A43" s="138" t="s">
        <v>167</v>
      </c>
      <c r="B43" s="162" t="s">
        <v>211</v>
      </c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 ht="18" customHeight="1">
      <c r="A44" s="138" t="s">
        <v>205</v>
      </c>
      <c r="B44" s="162" t="s">
        <v>212</v>
      </c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ht="18" customHeight="1">
      <c r="A45" s="138" t="s">
        <v>206</v>
      </c>
      <c r="B45" s="162" t="s">
        <v>214</v>
      </c>
      <c r="C45" s="162"/>
      <c r="D45" s="162"/>
      <c r="E45" s="162"/>
      <c r="F45" s="162"/>
      <c r="G45" s="162"/>
      <c r="H45" s="162"/>
      <c r="I45" s="162"/>
      <c r="J45" s="162"/>
      <c r="K45" s="162"/>
    </row>
    <row r="46" spans="1:11" ht="16.5" customHeight="1">
      <c r="A46" s="138" t="s">
        <v>168</v>
      </c>
      <c r="B46" s="162" t="s">
        <v>215</v>
      </c>
      <c r="C46" s="162"/>
      <c r="D46" s="162"/>
      <c r="E46" s="162"/>
      <c r="F46" s="162"/>
      <c r="G46" s="162"/>
      <c r="H46" s="162"/>
      <c r="I46" s="162"/>
      <c r="J46" s="162"/>
      <c r="K46" s="162"/>
    </row>
    <row r="47" spans="1:11" ht="16.5" customHeight="1">
      <c r="A47" s="138" t="s">
        <v>207</v>
      </c>
      <c r="B47" s="162" t="s">
        <v>216</v>
      </c>
      <c r="C47" s="162"/>
      <c r="D47" s="162"/>
      <c r="E47" s="162"/>
      <c r="F47" s="162"/>
      <c r="G47" s="162"/>
      <c r="H47" s="162"/>
      <c r="I47" s="162"/>
      <c r="J47" s="162"/>
      <c r="K47" s="162"/>
    </row>
    <row r="48" spans="1:11" ht="16.5" customHeight="1">
      <c r="A48" s="138" t="s">
        <v>208</v>
      </c>
      <c r="B48" s="162" t="s">
        <v>217</v>
      </c>
      <c r="C48" s="162"/>
      <c r="D48" s="162"/>
      <c r="E48" s="162"/>
      <c r="F48" s="162"/>
      <c r="G48" s="162"/>
      <c r="H48" s="162"/>
      <c r="I48" s="162"/>
      <c r="J48" s="162"/>
      <c r="K48" s="162"/>
    </row>
    <row r="49" spans="1:11" ht="17.25" customHeight="1">
      <c r="A49" s="138" t="s">
        <v>169</v>
      </c>
      <c r="B49" s="162" t="s">
        <v>172</v>
      </c>
      <c r="C49" s="162"/>
      <c r="D49" s="162"/>
      <c r="E49" s="162"/>
      <c r="F49" s="162"/>
      <c r="G49" s="162"/>
      <c r="H49" s="162"/>
      <c r="I49" s="162"/>
      <c r="J49" s="162"/>
      <c r="K49" s="162"/>
    </row>
    <row r="50" spans="1:11" ht="18.75" customHeight="1">
      <c r="A50" s="138" t="s">
        <v>170</v>
      </c>
      <c r="B50" s="162" t="s">
        <v>193</v>
      </c>
      <c r="C50" s="165"/>
      <c r="D50" s="165"/>
      <c r="E50" s="165"/>
      <c r="F50" s="165"/>
      <c r="G50" s="165"/>
      <c r="H50" s="165"/>
      <c r="I50" s="165"/>
      <c r="J50" s="165"/>
      <c r="K50" s="165"/>
    </row>
    <row r="51" spans="1:11" ht="19.5" customHeight="1">
      <c r="A51" s="138" t="s">
        <v>171</v>
      </c>
      <c r="B51" s="162" t="s">
        <v>194</v>
      </c>
      <c r="C51" s="165"/>
      <c r="D51" s="165"/>
      <c r="E51" s="165"/>
      <c r="F51" s="165"/>
      <c r="G51" s="165"/>
      <c r="H51" s="165"/>
      <c r="I51" s="165"/>
      <c r="J51" s="165"/>
      <c r="K51" s="165"/>
    </row>
    <row r="52" spans="1:11" s="7" customFormat="1" ht="17.25" customHeight="1">
      <c r="A52" s="138" t="s">
        <v>173</v>
      </c>
      <c r="B52" s="162" t="s">
        <v>180</v>
      </c>
      <c r="C52" s="162"/>
      <c r="D52" s="162"/>
      <c r="E52" s="162"/>
      <c r="F52" s="162"/>
      <c r="G52" s="162"/>
      <c r="H52" s="162"/>
      <c r="I52" s="162"/>
      <c r="J52" s="162"/>
      <c r="K52" s="162"/>
    </row>
    <row r="53" spans="1:11" s="7" customFormat="1" ht="17.25" customHeight="1">
      <c r="A53" s="138" t="s">
        <v>174</v>
      </c>
      <c r="B53" s="162" t="s">
        <v>179</v>
      </c>
      <c r="C53" s="162"/>
      <c r="D53" s="162"/>
      <c r="E53" s="162"/>
      <c r="F53" s="162"/>
      <c r="G53" s="162"/>
      <c r="H53" s="162"/>
      <c r="I53" s="162"/>
      <c r="J53" s="162"/>
      <c r="K53" s="162"/>
    </row>
    <row r="54" spans="1:11" s="7" customFormat="1" ht="12.75">
      <c r="A54" s="138" t="s">
        <v>178</v>
      </c>
      <c r="B54" s="162" t="s">
        <v>177</v>
      </c>
      <c r="C54" s="162"/>
      <c r="D54" s="162"/>
      <c r="E54" s="162"/>
      <c r="F54" s="162"/>
      <c r="G54" s="162"/>
      <c r="H54" s="162"/>
      <c r="I54" s="162"/>
      <c r="J54" s="162"/>
      <c r="K54" s="162"/>
    </row>
    <row r="55" spans="1:2" ht="12.75">
      <c r="A55" s="138" t="s">
        <v>199</v>
      </c>
      <c r="B55" s="133" t="s">
        <v>200</v>
      </c>
    </row>
  </sheetData>
  <sheetProtection/>
  <mergeCells count="46">
    <mergeCell ref="B54:K54"/>
    <mergeCell ref="B40:K40"/>
    <mergeCell ref="B43:K43"/>
    <mergeCell ref="B46:K46"/>
    <mergeCell ref="B49:K49"/>
    <mergeCell ref="B50:K50"/>
    <mergeCell ref="B52:K52"/>
    <mergeCell ref="B51:K51"/>
    <mergeCell ref="B47:K47"/>
    <mergeCell ref="B48:K48"/>
    <mergeCell ref="B37:K37"/>
    <mergeCell ref="B38:K38"/>
    <mergeCell ref="B39:K39"/>
    <mergeCell ref="B34:K34"/>
    <mergeCell ref="B35:K35"/>
    <mergeCell ref="B53:K53"/>
    <mergeCell ref="B41:K41"/>
    <mergeCell ref="B42:K42"/>
    <mergeCell ref="B44:K44"/>
    <mergeCell ref="B45:K45"/>
    <mergeCell ref="B36:K36"/>
    <mergeCell ref="B28:K28"/>
    <mergeCell ref="B21:K21"/>
    <mergeCell ref="B22:K22"/>
    <mergeCell ref="B23:K23"/>
    <mergeCell ref="B33:K33"/>
    <mergeCell ref="B25:K25"/>
    <mergeCell ref="B26:K26"/>
    <mergeCell ref="B29:K29"/>
    <mergeCell ref="B32:K32"/>
    <mergeCell ref="B19:K19"/>
    <mergeCell ref="B15:K15"/>
    <mergeCell ref="B18:K18"/>
    <mergeCell ref="B24:K24"/>
    <mergeCell ref="B27:K27"/>
    <mergeCell ref="B20:K20"/>
    <mergeCell ref="B31:K31"/>
    <mergeCell ref="B30:K30"/>
    <mergeCell ref="H1:K1"/>
    <mergeCell ref="C4:K4"/>
    <mergeCell ref="B16:K16"/>
    <mergeCell ref="B17:K17"/>
    <mergeCell ref="D3:K3"/>
    <mergeCell ref="E2:K2"/>
    <mergeCell ref="A13:K13"/>
    <mergeCell ref="D5:K5"/>
  </mergeCells>
  <printOptions/>
  <pageMargins left="0.7086614173228347" right="0.5905511811023623" top="0.7480314960629921" bottom="0.7480314960629921" header="0.31496062992125984" footer="0.31496062992125984"/>
  <pageSetup fitToHeight="0" fitToWidth="1" horizontalDpi="600" verticalDpi="600" orientation="portrait" paperSize="9" scale="78" r:id="rId1"/>
  <headerFooter>
    <oddFooter>&amp;C&amp;"Times New Roman,Regular"&amp;11LManotp6_100519_1002maksas;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5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11.57421875" style="18" customWidth="1"/>
    <col min="2" max="2" width="93.8515625" style="18" customWidth="1"/>
    <col min="3" max="3" width="17.7109375" style="18" hidden="1" customWidth="1"/>
    <col min="4" max="4" width="23.421875" style="18" customWidth="1"/>
  </cols>
  <sheetData>
    <row r="1" spans="2:4" ht="15.75">
      <c r="B1" s="22"/>
      <c r="C1" s="22"/>
      <c r="D1" s="116"/>
    </row>
    <row r="3" spans="1:4" ht="15.75">
      <c r="A3" s="179" t="s">
        <v>9</v>
      </c>
      <c r="B3" s="179"/>
      <c r="C3" s="179"/>
      <c r="D3" s="179"/>
    </row>
    <row r="4" spans="2:3" ht="8.25" customHeight="1">
      <c r="B4" s="23"/>
      <c r="C4" s="23"/>
    </row>
    <row r="5" spans="1:3" ht="15.75">
      <c r="A5" s="172" t="s">
        <v>1</v>
      </c>
      <c r="B5" s="172"/>
      <c r="C5" s="16"/>
    </row>
    <row r="6" spans="1:3" ht="15.75">
      <c r="A6" s="172" t="s">
        <v>0</v>
      </c>
      <c r="B6" s="172"/>
      <c r="C6" s="16"/>
    </row>
    <row r="7" spans="1:3" ht="15.75">
      <c r="A7" s="16"/>
      <c r="B7" s="16" t="s">
        <v>31</v>
      </c>
      <c r="C7" s="16"/>
    </row>
    <row r="8" spans="1:5" ht="15.75">
      <c r="A8" s="16"/>
      <c r="B8" s="77" t="s">
        <v>79</v>
      </c>
      <c r="C8" s="77"/>
      <c r="D8" s="77"/>
      <c r="E8" s="77"/>
    </row>
    <row r="9" spans="1:4" ht="15.75" customHeight="1">
      <c r="A9" s="16"/>
      <c r="B9" s="172" t="s">
        <v>77</v>
      </c>
      <c r="C9" s="172"/>
      <c r="D9" s="175"/>
    </row>
    <row r="10" spans="1:4" ht="15.75">
      <c r="A10" s="16" t="s">
        <v>2</v>
      </c>
      <c r="B10" s="16" t="str">
        <f>'7.3.1.'!B10</f>
        <v>2019.gadā un turpmāk</v>
      </c>
      <c r="C10" s="16"/>
      <c r="D10" s="21"/>
    </row>
    <row r="11" spans="1:4" s="9" customFormat="1" ht="67.5" customHeight="1">
      <c r="A11" s="76" t="s">
        <v>3</v>
      </c>
      <c r="B11" s="76" t="s">
        <v>4</v>
      </c>
      <c r="C11" s="76" t="s">
        <v>70</v>
      </c>
      <c r="D11" s="76" t="s">
        <v>70</v>
      </c>
    </row>
    <row r="12" spans="1:4" ht="15.75">
      <c r="A12" s="25">
        <v>1</v>
      </c>
      <c r="B12" s="26">
        <v>2</v>
      </c>
      <c r="C12" s="26"/>
      <c r="D12" s="26">
        <v>3</v>
      </c>
    </row>
    <row r="13" spans="1:4" ht="15.75">
      <c r="A13" s="25"/>
      <c r="B13" s="27" t="s">
        <v>5</v>
      </c>
      <c r="C13" s="27"/>
      <c r="D13" s="28"/>
    </row>
    <row r="14" spans="1:4" ht="15.75">
      <c r="A14" s="38">
        <v>1100</v>
      </c>
      <c r="B14" s="38" t="s">
        <v>92</v>
      </c>
      <c r="C14" s="40">
        <v>103.26</v>
      </c>
      <c r="D14" s="109">
        <f>C14/50*250</f>
        <v>516.3</v>
      </c>
    </row>
    <row r="15" spans="1:4" ht="15.75" customHeight="1">
      <c r="A15" s="38">
        <v>1200</v>
      </c>
      <c r="B15" s="39" t="s">
        <v>93</v>
      </c>
      <c r="C15" s="40">
        <v>24.36</v>
      </c>
      <c r="D15" s="109">
        <f aca="true" t="shared" si="0" ref="D15:D78">C15/50*250</f>
        <v>121.8</v>
      </c>
    </row>
    <row r="16" spans="1:4" ht="15.75">
      <c r="A16" s="41">
        <v>2210</v>
      </c>
      <c r="B16" s="39" t="s">
        <v>37</v>
      </c>
      <c r="C16" s="40">
        <v>2.79</v>
      </c>
      <c r="D16" s="28">
        <f t="shared" si="0"/>
        <v>13.950000000000001</v>
      </c>
    </row>
    <row r="17" spans="1:4" ht="15.75">
      <c r="A17" s="38">
        <v>2222</v>
      </c>
      <c r="B17" s="39" t="s">
        <v>26</v>
      </c>
      <c r="C17" s="40">
        <v>75.17</v>
      </c>
      <c r="D17" s="28">
        <f t="shared" si="0"/>
        <v>375.85</v>
      </c>
    </row>
    <row r="18" spans="1:4" ht="15.75">
      <c r="A18" s="38">
        <v>2223</v>
      </c>
      <c r="B18" s="39" t="s">
        <v>27</v>
      </c>
      <c r="C18" s="40">
        <v>90.73</v>
      </c>
      <c r="D18" s="28">
        <f t="shared" si="0"/>
        <v>453.65</v>
      </c>
    </row>
    <row r="19" spans="1:4" ht="15.75" hidden="1">
      <c r="A19" s="38">
        <v>2230</v>
      </c>
      <c r="B19" s="39" t="s">
        <v>38</v>
      </c>
      <c r="C19" s="40">
        <v>0</v>
      </c>
      <c r="D19" s="28">
        <f t="shared" si="0"/>
        <v>0</v>
      </c>
    </row>
    <row r="20" spans="1:4" ht="15.75">
      <c r="A20" s="38">
        <v>2243</v>
      </c>
      <c r="B20" s="39" t="s">
        <v>13</v>
      </c>
      <c r="C20" s="40">
        <v>3.54</v>
      </c>
      <c r="D20" s="109">
        <f t="shared" si="0"/>
        <v>17.7</v>
      </c>
    </row>
    <row r="21" spans="1:4" ht="15.75">
      <c r="A21" s="38">
        <v>2244</v>
      </c>
      <c r="B21" s="39" t="s">
        <v>14</v>
      </c>
      <c r="C21" s="40">
        <v>112.66</v>
      </c>
      <c r="D21" s="109">
        <v>1075</v>
      </c>
    </row>
    <row r="22" spans="1:4" ht="15.75">
      <c r="A22" s="38">
        <v>2249</v>
      </c>
      <c r="B22" s="39" t="s">
        <v>39</v>
      </c>
      <c r="C22" s="40">
        <v>9.78</v>
      </c>
      <c r="D22" s="109">
        <f t="shared" si="0"/>
        <v>48.9</v>
      </c>
    </row>
    <row r="23" spans="1:4" ht="15.75" hidden="1">
      <c r="A23" s="38">
        <v>2251</v>
      </c>
      <c r="B23" s="39" t="s">
        <v>11</v>
      </c>
      <c r="C23" s="40">
        <v>0</v>
      </c>
      <c r="D23" s="109">
        <f t="shared" si="0"/>
        <v>0</v>
      </c>
    </row>
    <row r="24" spans="1:4" ht="15.75">
      <c r="A24" s="38">
        <v>2263</v>
      </c>
      <c r="B24" s="39" t="s">
        <v>40</v>
      </c>
      <c r="C24" s="40">
        <v>24.53</v>
      </c>
      <c r="D24" s="109">
        <v>292.5</v>
      </c>
    </row>
    <row r="25" spans="1:4" ht="15.75">
      <c r="A25" s="38">
        <v>2264</v>
      </c>
      <c r="B25" s="39" t="s">
        <v>41</v>
      </c>
      <c r="C25" s="40">
        <v>0.08</v>
      </c>
      <c r="D25" s="109">
        <f t="shared" si="0"/>
        <v>0.4</v>
      </c>
    </row>
    <row r="26" spans="1:4" ht="15.75">
      <c r="A26" s="38">
        <v>2279</v>
      </c>
      <c r="B26" s="39" t="s">
        <v>16</v>
      </c>
      <c r="C26" s="40">
        <v>14.89</v>
      </c>
      <c r="D26" s="28">
        <f t="shared" si="0"/>
        <v>74.45</v>
      </c>
    </row>
    <row r="27" spans="1:4" ht="15.75">
      <c r="A27" s="38">
        <v>2321</v>
      </c>
      <c r="B27" s="39" t="s">
        <v>19</v>
      </c>
      <c r="C27" s="40">
        <v>118.93</v>
      </c>
      <c r="D27" s="28">
        <f t="shared" si="0"/>
        <v>594.65</v>
      </c>
    </row>
    <row r="28" spans="1:4" ht="12.75" customHeight="1" hidden="1">
      <c r="A28" s="38">
        <v>2341</v>
      </c>
      <c r="B28" s="39" t="s">
        <v>42</v>
      </c>
      <c r="C28" s="40">
        <v>0</v>
      </c>
      <c r="D28" s="28">
        <f t="shared" si="0"/>
        <v>0</v>
      </c>
    </row>
    <row r="29" spans="1:4" ht="12.75" customHeight="1" hidden="1">
      <c r="A29" s="38">
        <v>2350</v>
      </c>
      <c r="B29" s="39" t="s">
        <v>21</v>
      </c>
      <c r="C29" s="40">
        <v>0</v>
      </c>
      <c r="D29" s="28">
        <f t="shared" si="0"/>
        <v>0</v>
      </c>
    </row>
    <row r="30" spans="1:4" ht="12.75" customHeight="1" hidden="1">
      <c r="A30" s="38">
        <v>2362</v>
      </c>
      <c r="B30" s="39" t="s">
        <v>43</v>
      </c>
      <c r="C30" s="40">
        <v>0</v>
      </c>
      <c r="D30" s="28">
        <f t="shared" si="0"/>
        <v>0</v>
      </c>
    </row>
    <row r="31" spans="1:4" ht="15.75">
      <c r="A31" s="38">
        <v>2363</v>
      </c>
      <c r="B31" s="39" t="s">
        <v>44</v>
      </c>
      <c r="C31" s="40">
        <v>369</v>
      </c>
      <c r="D31" s="109">
        <v>2030</v>
      </c>
    </row>
    <row r="32" spans="1:4" ht="15.75">
      <c r="A32" s="38">
        <v>2513</v>
      </c>
      <c r="B32" s="39" t="s">
        <v>23</v>
      </c>
      <c r="C32" s="40">
        <v>3.42</v>
      </c>
      <c r="D32" s="28">
        <f t="shared" si="0"/>
        <v>17.1</v>
      </c>
    </row>
    <row r="33" spans="1:4" ht="15.75">
      <c r="A33" s="38">
        <v>2519</v>
      </c>
      <c r="B33" s="39" t="s">
        <v>25</v>
      </c>
      <c r="C33" s="40">
        <v>1.76</v>
      </c>
      <c r="D33" s="28">
        <f t="shared" si="0"/>
        <v>8.8</v>
      </c>
    </row>
    <row r="34" spans="1:4" ht="15.75" hidden="1">
      <c r="A34" s="38">
        <v>5232</v>
      </c>
      <c r="B34" s="39" t="s">
        <v>24</v>
      </c>
      <c r="C34" s="40">
        <v>0</v>
      </c>
      <c r="D34" s="28">
        <f t="shared" si="0"/>
        <v>0</v>
      </c>
    </row>
    <row r="35" spans="1:4" ht="15.75">
      <c r="A35" s="38"/>
      <c r="B35" s="43" t="s">
        <v>6</v>
      </c>
      <c r="C35" s="44">
        <f>SUM(C14:C34)</f>
        <v>954.8999999999999</v>
      </c>
      <c r="D35" s="44">
        <f>SUM(D14:D34)</f>
        <v>5641.05</v>
      </c>
    </row>
    <row r="36" spans="1:4" ht="15.75">
      <c r="A36" s="45"/>
      <c r="B36" s="38" t="s">
        <v>7</v>
      </c>
      <c r="C36" s="42"/>
      <c r="D36" s="28"/>
    </row>
    <row r="37" spans="1:4" ht="15.75">
      <c r="A37" s="38">
        <v>1100</v>
      </c>
      <c r="B37" s="38" t="s">
        <v>92</v>
      </c>
      <c r="C37" s="40">
        <v>248.61</v>
      </c>
      <c r="D37" s="109">
        <f t="shared" si="0"/>
        <v>1243.05</v>
      </c>
    </row>
    <row r="38" spans="1:4" ht="15.75" customHeight="1">
      <c r="A38" s="38">
        <v>1200</v>
      </c>
      <c r="B38" s="39" t="s">
        <v>93</v>
      </c>
      <c r="C38" s="40">
        <v>58.65</v>
      </c>
      <c r="D38" s="109">
        <f t="shared" si="0"/>
        <v>293.25</v>
      </c>
    </row>
    <row r="39" spans="1:4" ht="15.75" hidden="1">
      <c r="A39" s="38">
        <v>2100</v>
      </c>
      <c r="B39" s="30" t="s">
        <v>45</v>
      </c>
      <c r="C39" s="40">
        <v>0</v>
      </c>
      <c r="D39" s="109">
        <f t="shared" si="0"/>
        <v>0</v>
      </c>
    </row>
    <row r="40" spans="1:4" ht="15.75">
      <c r="A40" s="41">
        <v>2210</v>
      </c>
      <c r="B40" s="39" t="s">
        <v>37</v>
      </c>
      <c r="C40" s="40">
        <v>2.75</v>
      </c>
      <c r="D40" s="109">
        <f t="shared" si="0"/>
        <v>13.75</v>
      </c>
    </row>
    <row r="41" spans="1:4" ht="15.75" hidden="1">
      <c r="A41" s="38">
        <v>2222</v>
      </c>
      <c r="B41" s="39" t="s">
        <v>26</v>
      </c>
      <c r="C41" s="40">
        <v>0</v>
      </c>
      <c r="D41" s="109">
        <f t="shared" si="0"/>
        <v>0</v>
      </c>
    </row>
    <row r="42" spans="1:4" ht="15.75" hidden="1">
      <c r="A42" s="38">
        <v>2223</v>
      </c>
      <c r="B42" s="39" t="s">
        <v>27</v>
      </c>
      <c r="C42" s="40">
        <v>0</v>
      </c>
      <c r="D42" s="109">
        <f t="shared" si="0"/>
        <v>0</v>
      </c>
    </row>
    <row r="43" spans="1:4" ht="15.75" hidden="1">
      <c r="A43" s="38">
        <v>2230</v>
      </c>
      <c r="B43" s="39" t="s">
        <v>38</v>
      </c>
      <c r="C43" s="40">
        <v>0</v>
      </c>
      <c r="D43" s="109">
        <f t="shared" si="0"/>
        <v>0</v>
      </c>
    </row>
    <row r="44" spans="1:4" ht="15.75">
      <c r="A44" s="38">
        <v>2234</v>
      </c>
      <c r="B44" s="39" t="s">
        <v>98</v>
      </c>
      <c r="C44" s="40">
        <v>0.22</v>
      </c>
      <c r="D44" s="109">
        <f t="shared" si="0"/>
        <v>1.1</v>
      </c>
    </row>
    <row r="45" spans="1:4" ht="15.75" customHeight="1">
      <c r="A45" s="38">
        <v>2239</v>
      </c>
      <c r="B45" s="39" t="s">
        <v>99</v>
      </c>
      <c r="C45" s="40">
        <v>14.67</v>
      </c>
      <c r="D45" s="109">
        <f t="shared" si="0"/>
        <v>73.35</v>
      </c>
    </row>
    <row r="46" spans="1:4" ht="15.75">
      <c r="A46" s="38">
        <v>2241</v>
      </c>
      <c r="B46" s="39" t="s">
        <v>46</v>
      </c>
      <c r="C46" s="40">
        <v>22.85</v>
      </c>
      <c r="D46" s="109">
        <f t="shared" si="0"/>
        <v>114.25</v>
      </c>
    </row>
    <row r="47" spans="1:4" ht="15.75">
      <c r="A47" s="38">
        <v>2242</v>
      </c>
      <c r="B47" s="39" t="s">
        <v>12</v>
      </c>
      <c r="C47" s="40">
        <v>0.88</v>
      </c>
      <c r="D47" s="109">
        <f t="shared" si="0"/>
        <v>4.4</v>
      </c>
    </row>
    <row r="48" spans="1:4" ht="15.75">
      <c r="A48" s="38">
        <v>2243</v>
      </c>
      <c r="B48" s="39" t="s">
        <v>13</v>
      </c>
      <c r="C48" s="40">
        <v>0.88</v>
      </c>
      <c r="D48" s="109">
        <f t="shared" si="0"/>
        <v>4.4</v>
      </c>
    </row>
    <row r="49" spans="1:4" ht="15.75">
      <c r="A49" s="38">
        <v>2244</v>
      </c>
      <c r="B49" s="39" t="s">
        <v>14</v>
      </c>
      <c r="C49" s="40">
        <v>0.22</v>
      </c>
      <c r="D49" s="109">
        <v>182.05</v>
      </c>
    </row>
    <row r="50" spans="1:4" ht="15.75">
      <c r="A50" s="38">
        <v>2247</v>
      </c>
      <c r="B50" s="46" t="s">
        <v>95</v>
      </c>
      <c r="C50" s="40">
        <v>0.26</v>
      </c>
      <c r="D50" s="109">
        <f t="shared" si="0"/>
        <v>1.3</v>
      </c>
    </row>
    <row r="51" spans="1:4" ht="27" customHeight="1" hidden="1">
      <c r="A51" s="38">
        <v>2249</v>
      </c>
      <c r="B51" s="39" t="s">
        <v>39</v>
      </c>
      <c r="C51" s="40">
        <v>0</v>
      </c>
      <c r="D51" s="109">
        <f t="shared" si="0"/>
        <v>0</v>
      </c>
    </row>
    <row r="52" spans="1:4" ht="15.75">
      <c r="A52" s="38">
        <v>2251</v>
      </c>
      <c r="B52" s="39" t="s">
        <v>94</v>
      </c>
      <c r="C52" s="40">
        <v>37.66</v>
      </c>
      <c r="D52" s="109">
        <f t="shared" si="0"/>
        <v>188.29999999999998</v>
      </c>
    </row>
    <row r="53" spans="1:4" ht="12.75" customHeight="1" hidden="1">
      <c r="A53" s="38">
        <v>2252</v>
      </c>
      <c r="B53" s="39" t="s">
        <v>47</v>
      </c>
      <c r="C53" s="40">
        <v>0</v>
      </c>
      <c r="D53" s="109">
        <f t="shared" si="0"/>
        <v>0</v>
      </c>
    </row>
    <row r="54" spans="1:4" ht="15.75">
      <c r="A54" s="38">
        <v>2259</v>
      </c>
      <c r="B54" s="39" t="s">
        <v>96</v>
      </c>
      <c r="C54" s="40">
        <v>0.22</v>
      </c>
      <c r="D54" s="109">
        <f t="shared" si="0"/>
        <v>1.1</v>
      </c>
    </row>
    <row r="55" spans="1:4" ht="12.75" customHeight="1" hidden="1">
      <c r="A55" s="38">
        <v>2261</v>
      </c>
      <c r="B55" s="39" t="s">
        <v>48</v>
      </c>
      <c r="C55" s="40">
        <v>0</v>
      </c>
      <c r="D55" s="109">
        <f t="shared" si="0"/>
        <v>0</v>
      </c>
    </row>
    <row r="56" spans="1:4" ht="15.75">
      <c r="A56" s="38">
        <v>2262</v>
      </c>
      <c r="B56" s="39" t="s">
        <v>15</v>
      </c>
      <c r="C56" s="40">
        <v>2.1</v>
      </c>
      <c r="D56" s="109">
        <f t="shared" si="0"/>
        <v>10.5</v>
      </c>
    </row>
    <row r="57" spans="1:4" ht="12.75" customHeight="1" hidden="1">
      <c r="A57" s="38">
        <v>2263</v>
      </c>
      <c r="B57" s="39" t="s">
        <v>40</v>
      </c>
      <c r="C57" s="40">
        <v>0</v>
      </c>
      <c r="D57" s="109">
        <f t="shared" si="0"/>
        <v>0</v>
      </c>
    </row>
    <row r="58" spans="1:4" ht="15.75">
      <c r="A58" s="38">
        <v>2264</v>
      </c>
      <c r="B58" s="39" t="s">
        <v>41</v>
      </c>
      <c r="C58" s="40">
        <v>0.08</v>
      </c>
      <c r="D58" s="109">
        <f t="shared" si="0"/>
        <v>0.4</v>
      </c>
    </row>
    <row r="59" spans="1:4" ht="15.75">
      <c r="A59" s="38">
        <v>2279</v>
      </c>
      <c r="B59" s="39" t="s">
        <v>16</v>
      </c>
      <c r="C59" s="40">
        <v>0.22</v>
      </c>
      <c r="D59" s="109">
        <f t="shared" si="0"/>
        <v>1.1</v>
      </c>
    </row>
    <row r="60" spans="1:4" ht="15.75">
      <c r="A60" s="38">
        <v>2311</v>
      </c>
      <c r="B60" s="39" t="s">
        <v>17</v>
      </c>
      <c r="C60" s="40">
        <v>1.18</v>
      </c>
      <c r="D60" s="109">
        <f t="shared" si="0"/>
        <v>5.8999999999999995</v>
      </c>
    </row>
    <row r="61" spans="1:4" ht="15.75">
      <c r="A61" s="38">
        <v>2312</v>
      </c>
      <c r="B61" s="39" t="s">
        <v>18</v>
      </c>
      <c r="C61" s="40">
        <v>58</v>
      </c>
      <c r="D61" s="109">
        <f t="shared" si="0"/>
        <v>290</v>
      </c>
    </row>
    <row r="62" spans="1:4" ht="12.75" customHeight="1" hidden="1">
      <c r="A62" s="38">
        <v>2321</v>
      </c>
      <c r="B62" s="39" t="s">
        <v>19</v>
      </c>
      <c r="C62" s="40">
        <v>0</v>
      </c>
      <c r="D62" s="109">
        <f t="shared" si="0"/>
        <v>0</v>
      </c>
    </row>
    <row r="63" spans="1:4" ht="15.75">
      <c r="A63" s="38">
        <v>2322</v>
      </c>
      <c r="B63" s="39" t="s">
        <v>20</v>
      </c>
      <c r="C63" s="40">
        <v>5.51</v>
      </c>
      <c r="D63" s="109">
        <f t="shared" si="0"/>
        <v>27.549999999999997</v>
      </c>
    </row>
    <row r="64" spans="1:4" ht="12.75" customHeight="1" hidden="1">
      <c r="A64" s="38">
        <v>2341</v>
      </c>
      <c r="B64" s="39" t="s">
        <v>42</v>
      </c>
      <c r="C64" s="40">
        <v>0</v>
      </c>
      <c r="D64" s="109">
        <f t="shared" si="0"/>
        <v>0</v>
      </c>
    </row>
    <row r="65" spans="1:4" ht="12.75" customHeight="1" hidden="1">
      <c r="A65" s="38">
        <v>2344</v>
      </c>
      <c r="B65" s="39" t="s">
        <v>49</v>
      </c>
      <c r="C65" s="40">
        <v>0</v>
      </c>
      <c r="D65" s="109">
        <f t="shared" si="0"/>
        <v>0</v>
      </c>
    </row>
    <row r="66" spans="1:4" ht="15.75">
      <c r="A66" s="38">
        <v>2350</v>
      </c>
      <c r="B66" s="39" t="s">
        <v>21</v>
      </c>
      <c r="C66" s="40">
        <v>44.41</v>
      </c>
      <c r="D66" s="109">
        <f t="shared" si="0"/>
        <v>222.04999999999998</v>
      </c>
    </row>
    <row r="67" spans="1:4" ht="15.75">
      <c r="A67" s="38">
        <v>2361</v>
      </c>
      <c r="B67" s="39" t="s">
        <v>22</v>
      </c>
      <c r="C67" s="40">
        <v>36.66</v>
      </c>
      <c r="D67" s="109">
        <f t="shared" si="0"/>
        <v>183.29999999999998</v>
      </c>
    </row>
    <row r="68" spans="1:4" ht="15.75">
      <c r="A68" s="38">
        <v>2362</v>
      </c>
      <c r="B68" s="39" t="s">
        <v>43</v>
      </c>
      <c r="C68" s="40">
        <v>45.5</v>
      </c>
      <c r="D68" s="109">
        <f t="shared" si="0"/>
        <v>227.5</v>
      </c>
    </row>
    <row r="69" spans="1:4" ht="15.75" hidden="1">
      <c r="A69" s="38">
        <v>2363</v>
      </c>
      <c r="B69" s="39" t="s">
        <v>44</v>
      </c>
      <c r="C69" s="40">
        <v>0</v>
      </c>
      <c r="D69" s="109">
        <f t="shared" si="0"/>
        <v>0</v>
      </c>
    </row>
    <row r="70" spans="1:4" ht="15.75" hidden="1">
      <c r="A70" s="38">
        <v>2370</v>
      </c>
      <c r="B70" s="39" t="s">
        <v>50</v>
      </c>
      <c r="C70" s="40">
        <v>0</v>
      </c>
      <c r="D70" s="109">
        <f t="shared" si="0"/>
        <v>0</v>
      </c>
    </row>
    <row r="71" spans="1:4" ht="15.75">
      <c r="A71" s="38">
        <v>2400</v>
      </c>
      <c r="B71" s="39" t="s">
        <v>28</v>
      </c>
      <c r="C71" s="40">
        <v>0.26</v>
      </c>
      <c r="D71" s="109">
        <f t="shared" si="0"/>
        <v>1.3</v>
      </c>
    </row>
    <row r="72" spans="1:4" ht="15.75">
      <c r="A72" s="38">
        <v>2512</v>
      </c>
      <c r="B72" s="39" t="s">
        <v>30</v>
      </c>
      <c r="C72" s="40">
        <v>215.5</v>
      </c>
      <c r="D72" s="109">
        <v>1202.5</v>
      </c>
    </row>
    <row r="73" spans="1:4" ht="15.75" hidden="1">
      <c r="A73" s="38">
        <v>2513</v>
      </c>
      <c r="B73" s="39" t="s">
        <v>23</v>
      </c>
      <c r="C73" s="40">
        <v>0</v>
      </c>
      <c r="D73" s="109">
        <f t="shared" si="0"/>
        <v>0</v>
      </c>
    </row>
    <row r="74" spans="1:4" ht="15.75" customHeight="1">
      <c r="A74" s="38">
        <v>2515</v>
      </c>
      <c r="B74" s="39" t="s">
        <v>97</v>
      </c>
      <c r="C74" s="40">
        <v>0.33</v>
      </c>
      <c r="D74" s="109">
        <f t="shared" si="0"/>
        <v>1.65</v>
      </c>
    </row>
    <row r="75" spans="1:4" ht="15.75">
      <c r="A75" s="38">
        <v>2519</v>
      </c>
      <c r="B75" s="39" t="s">
        <v>25</v>
      </c>
      <c r="C75" s="40">
        <v>0.22</v>
      </c>
      <c r="D75" s="109">
        <f t="shared" si="0"/>
        <v>1.1</v>
      </c>
    </row>
    <row r="76" spans="1:4" ht="15.75" hidden="1">
      <c r="A76" s="38">
        <v>6240</v>
      </c>
      <c r="B76" s="39" t="s">
        <v>51</v>
      </c>
      <c r="C76" s="40">
        <v>0</v>
      </c>
      <c r="D76" s="109">
        <f t="shared" si="0"/>
        <v>0</v>
      </c>
    </row>
    <row r="77" spans="1:4" ht="15.75" hidden="1">
      <c r="A77" s="38">
        <v>6290</v>
      </c>
      <c r="B77" s="39" t="s">
        <v>52</v>
      </c>
      <c r="C77" s="40">
        <v>0</v>
      </c>
      <c r="D77" s="109">
        <f t="shared" si="0"/>
        <v>0</v>
      </c>
    </row>
    <row r="78" spans="1:4" ht="15.75" hidden="1">
      <c r="A78" s="38">
        <v>5121</v>
      </c>
      <c r="B78" s="39" t="s">
        <v>53</v>
      </c>
      <c r="C78" s="40">
        <v>0</v>
      </c>
      <c r="D78" s="109">
        <f t="shared" si="0"/>
        <v>0</v>
      </c>
    </row>
    <row r="79" spans="1:4" ht="15.75">
      <c r="A79" s="38">
        <v>5232</v>
      </c>
      <c r="B79" s="39" t="s">
        <v>24</v>
      </c>
      <c r="C79" s="40">
        <v>105.78</v>
      </c>
      <c r="D79" s="109">
        <f>C79/50*250</f>
        <v>528.9000000000001</v>
      </c>
    </row>
    <row r="80" spans="1:4" ht="15.75" hidden="1">
      <c r="A80" s="38">
        <v>5238</v>
      </c>
      <c r="B80" s="39" t="s">
        <v>54</v>
      </c>
      <c r="C80" s="40">
        <v>0</v>
      </c>
      <c r="D80" s="109">
        <f>C80/50*250</f>
        <v>0</v>
      </c>
    </row>
    <row r="81" spans="1:4" ht="15.75">
      <c r="A81" s="38">
        <v>5240</v>
      </c>
      <c r="B81" s="39" t="s">
        <v>55</v>
      </c>
      <c r="C81" s="40">
        <v>53.86</v>
      </c>
      <c r="D81" s="109">
        <f>C81/50*250</f>
        <v>269.3</v>
      </c>
    </row>
    <row r="82" spans="1:4" ht="15.75">
      <c r="A82" s="38">
        <v>5250</v>
      </c>
      <c r="B82" s="39" t="s">
        <v>56</v>
      </c>
      <c r="C82" s="42">
        <v>97.12</v>
      </c>
      <c r="D82" s="109">
        <f>C82/50*250</f>
        <v>485.6</v>
      </c>
    </row>
    <row r="83" spans="1:4" ht="15.75">
      <c r="A83" s="45"/>
      <c r="B83" s="47" t="s">
        <v>8</v>
      </c>
      <c r="C83" s="44">
        <f>SUM(C37:C82)</f>
        <v>1054.6000000000001</v>
      </c>
      <c r="D83" s="44">
        <f>SUM(D37:D82)</f>
        <v>5578.950000000002</v>
      </c>
    </row>
    <row r="84" spans="1:4" ht="15.75">
      <c r="A84" s="45"/>
      <c r="B84" s="47" t="s">
        <v>29</v>
      </c>
      <c r="C84" s="44">
        <f>C83+C35</f>
        <v>2009.5</v>
      </c>
      <c r="D84" s="44">
        <f>D83+D35</f>
        <v>11220.000000000002</v>
      </c>
    </row>
    <row r="85" spans="1:4" ht="9.75" customHeight="1">
      <c r="A85" s="50"/>
      <c r="B85" s="51"/>
      <c r="C85" s="51"/>
      <c r="D85" s="52"/>
    </row>
    <row r="86" spans="1:4" ht="15.75">
      <c r="A86" s="176" t="s">
        <v>57</v>
      </c>
      <c r="B86" s="176"/>
      <c r="C86" s="17"/>
      <c r="D86" s="128">
        <v>250</v>
      </c>
    </row>
    <row r="87" spans="1:4" ht="15.75">
      <c r="A87" s="176" t="s">
        <v>58</v>
      </c>
      <c r="B87" s="176"/>
      <c r="C87" s="17"/>
      <c r="D87" s="127">
        <f>D84/D86</f>
        <v>44.88000000000001</v>
      </c>
    </row>
    <row r="88" ht="9.75" customHeight="1">
      <c r="D88" s="83"/>
    </row>
    <row r="89" spans="1:4" s="2" customFormat="1" ht="15.75">
      <c r="A89" s="173" t="s">
        <v>33</v>
      </c>
      <c r="B89" s="174"/>
      <c r="C89" s="112"/>
      <c r="D89" s="34"/>
    </row>
    <row r="90" spans="1:4" s="2" customFormat="1" ht="15.75">
      <c r="A90" s="173" t="s">
        <v>72</v>
      </c>
      <c r="B90" s="174"/>
      <c r="C90" s="112"/>
      <c r="D90" s="34"/>
    </row>
    <row r="91" spans="1:4" s="2" customFormat="1" ht="9" customHeight="1">
      <c r="A91" s="35"/>
      <c r="B91" s="35"/>
      <c r="C91" s="35"/>
      <c r="D91" s="35"/>
    </row>
    <row r="92" spans="1:4" s="2" customFormat="1" ht="15.75">
      <c r="A92" s="35" t="s">
        <v>34</v>
      </c>
      <c r="B92" s="35"/>
      <c r="C92" s="35"/>
      <c r="D92" s="35"/>
    </row>
    <row r="93" spans="1:4" s="2" customFormat="1" ht="6.75" customHeight="1">
      <c r="A93" s="35"/>
      <c r="B93" s="35"/>
      <c r="C93" s="35"/>
      <c r="D93" s="35"/>
    </row>
    <row r="94" spans="1:4" s="2" customFormat="1" ht="15.75">
      <c r="A94" s="35"/>
      <c r="B94" s="36"/>
      <c r="C94" s="36"/>
      <c r="D94" s="35"/>
    </row>
    <row r="95" spans="1:4" s="2" customFormat="1" ht="13.5" customHeight="1">
      <c r="A95" s="35"/>
      <c r="B95" s="37"/>
      <c r="C95" s="37"/>
      <c r="D95" s="35"/>
    </row>
  </sheetData>
  <sheetProtection/>
  <mergeCells count="8">
    <mergeCell ref="A87:B87"/>
    <mergeCell ref="A6:B6"/>
    <mergeCell ref="A90:B90"/>
    <mergeCell ref="A3:D3"/>
    <mergeCell ref="A5:B5"/>
    <mergeCell ref="A89:B89"/>
    <mergeCell ref="B9:D9"/>
    <mergeCell ref="A86:B86"/>
  </mergeCells>
  <printOptions/>
  <pageMargins left="0.9448818897637796" right="0.5511811023622047" top="0.5905511811023623" bottom="0.6703125" header="0.31496062992125984" footer="0.31496062992125984"/>
  <pageSetup firstPageNumber="7" useFirstPageNumber="1" fitToHeight="0" horizontalDpi="600" verticalDpi="600" orientation="portrait" paperSize="9" scale="65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73"/>
  <sheetViews>
    <sheetView view="pageLayout" workbookViewId="0" topLeftCell="A1">
      <selection activeCell="E7" sqref="E7"/>
    </sheetView>
  </sheetViews>
  <sheetFormatPr defaultColWidth="9.140625" defaultRowHeight="12.75"/>
  <cols>
    <col min="1" max="1" width="12.00390625" style="4" customWidth="1"/>
    <col min="2" max="2" width="83.8515625" style="4" customWidth="1"/>
    <col min="3" max="3" width="31.421875" style="4" hidden="1" customWidth="1"/>
    <col min="4" max="4" width="19.421875" style="154" hidden="1" customWidth="1"/>
    <col min="5" max="5" width="26.140625" style="4" customWidth="1"/>
  </cols>
  <sheetData>
    <row r="1" spans="2:5" ht="15.75">
      <c r="B1" s="5"/>
      <c r="C1" s="79" t="s">
        <v>91</v>
      </c>
      <c r="D1" s="144"/>
      <c r="E1" s="116"/>
    </row>
    <row r="2" spans="3:5" ht="15">
      <c r="C2" s="6"/>
      <c r="D2" s="145"/>
      <c r="E2" s="6"/>
    </row>
    <row r="3" spans="1:5" ht="18.75">
      <c r="A3" s="171" t="s">
        <v>9</v>
      </c>
      <c r="B3" s="171"/>
      <c r="C3" s="171"/>
      <c r="D3" s="171"/>
      <c r="E3" s="171"/>
    </row>
    <row r="4" spans="2:5" ht="15">
      <c r="B4" s="3"/>
      <c r="C4" s="6"/>
      <c r="D4" s="145"/>
      <c r="E4" s="6"/>
    </row>
    <row r="5" spans="1:5" ht="15.75">
      <c r="A5" s="172" t="s">
        <v>1</v>
      </c>
      <c r="B5" s="172"/>
      <c r="C5" s="32"/>
      <c r="D5" s="146"/>
      <c r="E5" s="32"/>
    </row>
    <row r="6" spans="1:5" ht="15.75">
      <c r="A6" s="172" t="s">
        <v>0</v>
      </c>
      <c r="B6" s="172"/>
      <c r="C6" s="32"/>
      <c r="D6" s="146"/>
      <c r="E6" s="32"/>
    </row>
    <row r="7" spans="1:5" ht="15.75">
      <c r="A7" s="16"/>
      <c r="B7" s="16" t="s">
        <v>31</v>
      </c>
      <c r="C7" s="32"/>
      <c r="D7" s="146"/>
      <c r="E7" s="32"/>
    </row>
    <row r="8" spans="1:6" ht="18.75" customHeight="1">
      <c r="A8" s="16"/>
      <c r="B8" s="77" t="s">
        <v>76</v>
      </c>
      <c r="C8" s="77"/>
      <c r="D8" s="147"/>
      <c r="E8" s="77"/>
      <c r="F8" s="77"/>
    </row>
    <row r="9" spans="1:5" ht="15.75" customHeight="1">
      <c r="A9" s="16"/>
      <c r="B9" s="172" t="s">
        <v>75</v>
      </c>
      <c r="C9" s="172"/>
      <c r="D9" s="172"/>
      <c r="E9" s="181"/>
    </row>
    <row r="10" spans="1:5" ht="15.75">
      <c r="A10" s="16" t="s">
        <v>2</v>
      </c>
      <c r="B10" s="16" t="str">
        <f>'7.3.2.'!B10</f>
        <v>2019.gadā un turpmāk</v>
      </c>
      <c r="C10" s="18"/>
      <c r="D10" s="148"/>
      <c r="E10" s="18"/>
    </row>
    <row r="11" spans="1:5" ht="15.75" hidden="1">
      <c r="A11" s="18"/>
      <c r="B11" s="54"/>
      <c r="C11" s="18"/>
      <c r="D11" s="148"/>
      <c r="E11" s="18"/>
    </row>
    <row r="12" spans="1:5" s="9" customFormat="1" ht="63.75" customHeight="1">
      <c r="A12" s="76" t="s">
        <v>3</v>
      </c>
      <c r="B12" s="76" t="s">
        <v>4</v>
      </c>
      <c r="C12" s="76" t="s">
        <v>70</v>
      </c>
      <c r="D12" s="76" t="s">
        <v>70</v>
      </c>
      <c r="E12" s="76" t="s">
        <v>70</v>
      </c>
    </row>
    <row r="13" spans="1:5" ht="15.75">
      <c r="A13" s="25">
        <v>1</v>
      </c>
      <c r="B13" s="26">
        <v>2</v>
      </c>
      <c r="C13" s="25">
        <v>3</v>
      </c>
      <c r="D13" s="149"/>
      <c r="E13" s="25">
        <v>3</v>
      </c>
    </row>
    <row r="14" spans="1:5" s="10" customFormat="1" ht="15.75">
      <c r="A14" s="48"/>
      <c r="B14" s="46" t="s">
        <v>5</v>
      </c>
      <c r="C14" s="38"/>
      <c r="D14" s="150"/>
      <c r="E14" s="38"/>
    </row>
    <row r="15" spans="1:5" s="10" customFormat="1" ht="15.75">
      <c r="A15" s="38">
        <v>1100</v>
      </c>
      <c r="B15" s="38" t="s">
        <v>92</v>
      </c>
      <c r="C15" s="40">
        <v>120.78</v>
      </c>
      <c r="D15" s="40">
        <f aca="true" t="shared" si="0" ref="D15:D29">C15/48*50</f>
        <v>125.8125</v>
      </c>
      <c r="E15" s="40">
        <f>D15/50*850</f>
        <v>2138.8125</v>
      </c>
    </row>
    <row r="16" spans="1:5" s="10" customFormat="1" ht="18.75" customHeight="1">
      <c r="A16" s="38">
        <v>1200</v>
      </c>
      <c r="B16" s="39" t="s">
        <v>93</v>
      </c>
      <c r="C16" s="40">
        <v>29.09</v>
      </c>
      <c r="D16" s="40">
        <f t="shared" si="0"/>
        <v>30.302083333333336</v>
      </c>
      <c r="E16" s="40">
        <f aca="true" t="shared" si="1" ref="E16:E59">D16/50*850</f>
        <v>515.1354166666667</v>
      </c>
    </row>
    <row r="17" spans="1:5" s="10" customFormat="1" ht="15.75">
      <c r="A17" s="38">
        <v>2219</v>
      </c>
      <c r="B17" s="38" t="s">
        <v>115</v>
      </c>
      <c r="C17" s="40">
        <v>1.8</v>
      </c>
      <c r="D17" s="40">
        <f t="shared" si="0"/>
        <v>1.875</v>
      </c>
      <c r="E17" s="40">
        <f t="shared" si="1"/>
        <v>31.875</v>
      </c>
    </row>
    <row r="18" spans="1:5" ht="15.75">
      <c r="A18" s="38">
        <v>2222</v>
      </c>
      <c r="B18" s="39" t="s">
        <v>26</v>
      </c>
      <c r="C18" s="40">
        <v>59.51</v>
      </c>
      <c r="D18" s="40">
        <f t="shared" si="0"/>
        <v>61.98958333333333</v>
      </c>
      <c r="E18" s="40">
        <f t="shared" si="1"/>
        <v>1053.8229166666667</v>
      </c>
    </row>
    <row r="19" spans="1:5" ht="15.75">
      <c r="A19" s="38">
        <v>2223</v>
      </c>
      <c r="B19" s="39" t="s">
        <v>27</v>
      </c>
      <c r="C19" s="40">
        <v>69</v>
      </c>
      <c r="D19" s="40">
        <f t="shared" si="0"/>
        <v>71.875</v>
      </c>
      <c r="E19" s="40">
        <f t="shared" si="1"/>
        <v>1221.875</v>
      </c>
    </row>
    <row r="20" spans="1:5" ht="15.75">
      <c r="A20" s="38">
        <v>2243</v>
      </c>
      <c r="B20" s="39" t="s">
        <v>116</v>
      </c>
      <c r="C20" s="40">
        <v>12.99</v>
      </c>
      <c r="D20" s="40">
        <f t="shared" si="0"/>
        <v>13.53125</v>
      </c>
      <c r="E20" s="40">
        <f t="shared" si="1"/>
        <v>230.03125</v>
      </c>
    </row>
    <row r="21" spans="1:5" ht="15.75">
      <c r="A21" s="38">
        <v>2244</v>
      </c>
      <c r="B21" s="39" t="s">
        <v>14</v>
      </c>
      <c r="C21" s="40">
        <v>66.14</v>
      </c>
      <c r="D21" s="40">
        <f t="shared" si="0"/>
        <v>68.89583333333333</v>
      </c>
      <c r="E21" s="40">
        <v>1700</v>
      </c>
    </row>
    <row r="22" spans="1:5" ht="15.75">
      <c r="A22" s="38">
        <v>2249</v>
      </c>
      <c r="B22" s="39" t="s">
        <v>117</v>
      </c>
      <c r="C22" s="40">
        <v>12.21</v>
      </c>
      <c r="D22" s="40">
        <f t="shared" si="0"/>
        <v>12.71875</v>
      </c>
      <c r="E22" s="40">
        <f t="shared" si="1"/>
        <v>216.21875000000003</v>
      </c>
    </row>
    <row r="23" spans="1:5" ht="15.75">
      <c r="A23" s="38">
        <v>2263</v>
      </c>
      <c r="B23" s="39" t="s">
        <v>118</v>
      </c>
      <c r="C23" s="40">
        <v>15.39</v>
      </c>
      <c r="D23" s="40">
        <f t="shared" si="0"/>
        <v>16.03125</v>
      </c>
      <c r="E23" s="40">
        <v>595</v>
      </c>
    </row>
    <row r="24" spans="1:5" ht="15.75">
      <c r="A24" s="38">
        <v>2264</v>
      </c>
      <c r="B24" s="39" t="s">
        <v>119</v>
      </c>
      <c r="C24" s="40">
        <v>0.06</v>
      </c>
      <c r="D24" s="40">
        <f t="shared" si="0"/>
        <v>0.0625</v>
      </c>
      <c r="E24" s="40">
        <f t="shared" si="1"/>
        <v>1.0625</v>
      </c>
    </row>
    <row r="25" spans="1:5" ht="15.75">
      <c r="A25" s="38">
        <v>2279</v>
      </c>
      <c r="B25" s="39" t="s">
        <v>16</v>
      </c>
      <c r="C25" s="40">
        <v>21.51</v>
      </c>
      <c r="D25" s="40">
        <f t="shared" si="0"/>
        <v>22.406250000000004</v>
      </c>
      <c r="E25" s="40">
        <f t="shared" si="1"/>
        <v>380.90625000000006</v>
      </c>
    </row>
    <row r="26" spans="1:5" ht="15.75">
      <c r="A26" s="38">
        <v>2321</v>
      </c>
      <c r="B26" s="39" t="s">
        <v>19</v>
      </c>
      <c r="C26" s="40">
        <v>95.56</v>
      </c>
      <c r="D26" s="40">
        <f t="shared" si="0"/>
        <v>99.54166666666667</v>
      </c>
      <c r="E26" s="40">
        <f t="shared" si="1"/>
        <v>1692.2083333333335</v>
      </c>
    </row>
    <row r="27" spans="1:5" ht="15.75">
      <c r="A27" s="38">
        <v>2363</v>
      </c>
      <c r="B27" s="39" t="s">
        <v>120</v>
      </c>
      <c r="C27" s="40">
        <v>165.12</v>
      </c>
      <c r="D27" s="40">
        <f t="shared" si="0"/>
        <v>172</v>
      </c>
      <c r="E27" s="40">
        <v>3043</v>
      </c>
    </row>
    <row r="28" spans="1:5" ht="12.75" customHeight="1">
      <c r="A28" s="38">
        <v>2513</v>
      </c>
      <c r="B28" s="39" t="s">
        <v>23</v>
      </c>
      <c r="C28" s="40">
        <v>2.16</v>
      </c>
      <c r="D28" s="40">
        <f t="shared" si="0"/>
        <v>2.2500000000000004</v>
      </c>
      <c r="E28" s="40">
        <f t="shared" si="1"/>
        <v>38.25000000000001</v>
      </c>
    </row>
    <row r="29" spans="1:5" ht="15.75">
      <c r="A29" s="38">
        <v>2519</v>
      </c>
      <c r="B29" s="39" t="s">
        <v>25</v>
      </c>
      <c r="C29" s="40">
        <v>1.14</v>
      </c>
      <c r="D29" s="40">
        <f t="shared" si="0"/>
        <v>1.1874999999999998</v>
      </c>
      <c r="E29" s="40">
        <f t="shared" si="1"/>
        <v>20.187499999999996</v>
      </c>
    </row>
    <row r="30" spans="1:5" ht="15.75">
      <c r="A30" s="38"/>
      <c r="B30" s="43" t="s">
        <v>6</v>
      </c>
      <c r="C30" s="44">
        <f>SUM(C15:C29)</f>
        <v>672.4599999999999</v>
      </c>
      <c r="D30" s="44">
        <f>SUM(D15:D29)</f>
        <v>700.4791666666666</v>
      </c>
      <c r="E30" s="44">
        <f>SUM(E15:E29)</f>
        <v>12878.385416666668</v>
      </c>
    </row>
    <row r="31" spans="1:5" ht="16.5" customHeight="1">
      <c r="A31" s="45"/>
      <c r="B31" s="38" t="s">
        <v>7</v>
      </c>
      <c r="C31" s="40"/>
      <c r="D31" s="40"/>
      <c r="E31" s="38"/>
    </row>
    <row r="32" spans="1:5" ht="15.75">
      <c r="A32" s="38">
        <v>1100</v>
      </c>
      <c r="B32" s="38" t="s">
        <v>92</v>
      </c>
      <c r="C32" s="40">
        <v>120.02</v>
      </c>
      <c r="D32" s="40">
        <f aca="true" t="shared" si="2" ref="D32:D59">C32/48*50</f>
        <v>125.02083333333334</v>
      </c>
      <c r="E32" s="40">
        <f t="shared" si="1"/>
        <v>2125.3541666666665</v>
      </c>
    </row>
    <row r="33" spans="1:5" ht="16.5" customHeight="1">
      <c r="A33" s="38">
        <v>1200</v>
      </c>
      <c r="B33" s="39" t="s">
        <v>93</v>
      </c>
      <c r="C33" s="40">
        <v>28.91</v>
      </c>
      <c r="D33" s="40">
        <f t="shared" si="2"/>
        <v>30.114583333333332</v>
      </c>
      <c r="E33" s="40">
        <f t="shared" si="1"/>
        <v>511.9479166666667</v>
      </c>
    </row>
    <row r="34" spans="1:5" ht="15.75">
      <c r="A34" s="38">
        <v>2219</v>
      </c>
      <c r="B34" s="38" t="s">
        <v>115</v>
      </c>
      <c r="C34" s="40">
        <v>2.85</v>
      </c>
      <c r="D34" s="40">
        <f t="shared" si="2"/>
        <v>2.96875</v>
      </c>
      <c r="E34" s="40">
        <f t="shared" si="1"/>
        <v>50.46875</v>
      </c>
    </row>
    <row r="35" spans="1:5" ht="15.75">
      <c r="A35" s="38">
        <v>2234</v>
      </c>
      <c r="B35" s="39" t="s">
        <v>98</v>
      </c>
      <c r="C35" s="40">
        <v>0.2</v>
      </c>
      <c r="D35" s="40">
        <f t="shared" si="2"/>
        <v>0.20833333333333334</v>
      </c>
      <c r="E35" s="40">
        <f t="shared" si="1"/>
        <v>3.5416666666666665</v>
      </c>
    </row>
    <row r="36" spans="1:5" ht="15.75" customHeight="1">
      <c r="A36" s="38">
        <v>2239</v>
      </c>
      <c r="B36" s="39" t="s">
        <v>99</v>
      </c>
      <c r="C36" s="40">
        <v>1.11</v>
      </c>
      <c r="D36" s="40">
        <f t="shared" si="2"/>
        <v>1.1562500000000002</v>
      </c>
      <c r="E36" s="40">
        <f t="shared" si="1"/>
        <v>19.656250000000004</v>
      </c>
    </row>
    <row r="37" spans="1:5" ht="15.75">
      <c r="A37" s="38">
        <v>2241</v>
      </c>
      <c r="B37" s="39" t="s">
        <v>121</v>
      </c>
      <c r="C37" s="40">
        <v>4.32</v>
      </c>
      <c r="D37" s="40">
        <f t="shared" si="2"/>
        <v>4.500000000000001</v>
      </c>
      <c r="E37" s="40">
        <f t="shared" si="1"/>
        <v>76.50000000000001</v>
      </c>
    </row>
    <row r="38" spans="1:5" ht="15.75">
      <c r="A38" s="38">
        <v>2242</v>
      </c>
      <c r="B38" s="39" t="s">
        <v>12</v>
      </c>
      <c r="C38" s="40">
        <v>0.9</v>
      </c>
      <c r="D38" s="40">
        <f t="shared" si="2"/>
        <v>0.9375</v>
      </c>
      <c r="E38" s="40">
        <f t="shared" si="1"/>
        <v>15.9375</v>
      </c>
    </row>
    <row r="39" spans="1:5" ht="15.75">
      <c r="A39" s="38">
        <v>2243</v>
      </c>
      <c r="B39" s="39" t="s">
        <v>13</v>
      </c>
      <c r="C39" s="40">
        <v>0.93</v>
      </c>
      <c r="D39" s="40">
        <f t="shared" si="2"/>
        <v>0.96875</v>
      </c>
      <c r="E39" s="40">
        <f t="shared" si="1"/>
        <v>16.46875</v>
      </c>
    </row>
    <row r="40" spans="1:5" ht="15.75">
      <c r="A40" s="38">
        <v>2244</v>
      </c>
      <c r="B40" s="39" t="s">
        <v>14</v>
      </c>
      <c r="C40" s="40">
        <v>0.27</v>
      </c>
      <c r="D40" s="40">
        <f t="shared" si="2"/>
        <v>0.28125000000000006</v>
      </c>
      <c r="E40" s="40">
        <v>683.54</v>
      </c>
    </row>
    <row r="41" spans="1:5" ht="15.75">
      <c r="A41" s="38">
        <v>2247</v>
      </c>
      <c r="B41" s="46" t="s">
        <v>95</v>
      </c>
      <c r="C41" s="40">
        <v>0.25</v>
      </c>
      <c r="D41" s="40">
        <f t="shared" si="2"/>
        <v>0.26041666666666663</v>
      </c>
      <c r="E41" s="40">
        <f t="shared" si="1"/>
        <v>4.427083333333332</v>
      </c>
    </row>
    <row r="42" spans="1:5" ht="15.75">
      <c r="A42" s="38">
        <v>2251</v>
      </c>
      <c r="B42" s="39" t="s">
        <v>94</v>
      </c>
      <c r="C42" s="40">
        <v>6.19</v>
      </c>
      <c r="D42" s="40">
        <f t="shared" si="2"/>
        <v>6.447916666666667</v>
      </c>
      <c r="E42" s="40">
        <f t="shared" si="1"/>
        <v>109.61458333333334</v>
      </c>
    </row>
    <row r="43" spans="1:5" ht="15.75">
      <c r="A43" s="38">
        <v>2259</v>
      </c>
      <c r="B43" s="39" t="s">
        <v>96</v>
      </c>
      <c r="C43" s="40">
        <v>0.03</v>
      </c>
      <c r="D43" s="40">
        <f t="shared" si="2"/>
        <v>0.03125</v>
      </c>
      <c r="E43" s="40">
        <f t="shared" si="1"/>
        <v>0.53125</v>
      </c>
    </row>
    <row r="44" spans="1:5" ht="15.75">
      <c r="A44" s="38">
        <v>2262</v>
      </c>
      <c r="B44" s="39" t="s">
        <v>15</v>
      </c>
      <c r="C44" s="40">
        <v>2.2</v>
      </c>
      <c r="D44" s="40">
        <f t="shared" si="2"/>
        <v>2.291666666666667</v>
      </c>
      <c r="E44" s="40">
        <f t="shared" si="1"/>
        <v>38.958333333333336</v>
      </c>
    </row>
    <row r="45" spans="1:5" ht="15.75">
      <c r="A45" s="38">
        <v>2264</v>
      </c>
      <c r="B45" s="39" t="s">
        <v>119</v>
      </c>
      <c r="C45" s="40">
        <v>0.03</v>
      </c>
      <c r="D45" s="40">
        <f t="shared" si="2"/>
        <v>0.03125</v>
      </c>
      <c r="E45" s="40">
        <f t="shared" si="1"/>
        <v>0.53125</v>
      </c>
    </row>
    <row r="46" spans="1:5" ht="15.75">
      <c r="A46" s="38">
        <v>2279</v>
      </c>
      <c r="B46" s="39" t="s">
        <v>16</v>
      </c>
      <c r="C46" s="40">
        <v>0.3</v>
      </c>
      <c r="D46" s="40">
        <f t="shared" si="2"/>
        <v>0.3125</v>
      </c>
      <c r="E46" s="40">
        <f t="shared" si="1"/>
        <v>5.3125</v>
      </c>
    </row>
    <row r="47" spans="1:5" ht="15.75">
      <c r="A47" s="38">
        <v>2311</v>
      </c>
      <c r="B47" s="39" t="s">
        <v>17</v>
      </c>
      <c r="C47" s="40">
        <v>1.26</v>
      </c>
      <c r="D47" s="40">
        <f t="shared" si="2"/>
        <v>1.3125</v>
      </c>
      <c r="E47" s="40">
        <f t="shared" si="1"/>
        <v>22.3125</v>
      </c>
    </row>
    <row r="48" spans="1:5" ht="15.75">
      <c r="A48" s="38">
        <v>2312</v>
      </c>
      <c r="B48" s="39" t="s">
        <v>18</v>
      </c>
      <c r="C48" s="40">
        <v>8.23</v>
      </c>
      <c r="D48" s="40">
        <f t="shared" si="2"/>
        <v>8.572916666666668</v>
      </c>
      <c r="E48" s="40">
        <f t="shared" si="1"/>
        <v>145.73958333333334</v>
      </c>
    </row>
    <row r="49" spans="1:5" ht="15.75">
      <c r="A49" s="38">
        <v>2322</v>
      </c>
      <c r="B49" s="39" t="s">
        <v>20</v>
      </c>
      <c r="C49" s="40">
        <v>4.83</v>
      </c>
      <c r="D49" s="40">
        <f t="shared" si="2"/>
        <v>5.03125</v>
      </c>
      <c r="E49" s="40">
        <f t="shared" si="1"/>
        <v>85.53125</v>
      </c>
    </row>
    <row r="50" spans="1:5" ht="15.75">
      <c r="A50" s="38">
        <v>2350</v>
      </c>
      <c r="B50" s="39" t="s">
        <v>21</v>
      </c>
      <c r="C50" s="40">
        <v>14.18</v>
      </c>
      <c r="D50" s="40">
        <f t="shared" si="2"/>
        <v>14.770833333333332</v>
      </c>
      <c r="E50" s="40">
        <f t="shared" si="1"/>
        <v>251.10416666666666</v>
      </c>
    </row>
    <row r="51" spans="1:5" ht="15.75">
      <c r="A51" s="38">
        <v>2361</v>
      </c>
      <c r="B51" s="39" t="s">
        <v>22</v>
      </c>
      <c r="C51" s="40">
        <v>5.78</v>
      </c>
      <c r="D51" s="40">
        <f t="shared" si="2"/>
        <v>6.020833333333334</v>
      </c>
      <c r="E51" s="40">
        <f t="shared" si="1"/>
        <v>102.35416666666667</v>
      </c>
    </row>
    <row r="52" spans="1:5" ht="15.75">
      <c r="A52" s="38">
        <v>2362</v>
      </c>
      <c r="B52" s="39" t="s">
        <v>43</v>
      </c>
      <c r="C52" s="40">
        <v>6.61</v>
      </c>
      <c r="D52" s="40">
        <f t="shared" si="2"/>
        <v>6.885416666666668</v>
      </c>
      <c r="E52" s="40">
        <f t="shared" si="1"/>
        <v>117.05208333333334</v>
      </c>
    </row>
    <row r="53" spans="1:5" ht="15.75">
      <c r="A53" s="38">
        <v>2400</v>
      </c>
      <c r="B53" s="39" t="s">
        <v>28</v>
      </c>
      <c r="C53" s="40">
        <v>0.33</v>
      </c>
      <c r="D53" s="40">
        <f t="shared" si="2"/>
        <v>0.34375</v>
      </c>
      <c r="E53" s="40">
        <f t="shared" si="1"/>
        <v>5.84375</v>
      </c>
    </row>
    <row r="54" spans="1:5" ht="15.75">
      <c r="A54" s="38">
        <v>2512</v>
      </c>
      <c r="B54" s="39" t="s">
        <v>30</v>
      </c>
      <c r="C54" s="40">
        <v>114.72</v>
      </c>
      <c r="D54" s="40">
        <f t="shared" si="2"/>
        <v>119.5</v>
      </c>
      <c r="E54" s="40">
        <v>2227</v>
      </c>
    </row>
    <row r="55" spans="1:5" ht="15.75">
      <c r="A55" s="38">
        <v>2515</v>
      </c>
      <c r="B55" s="39" t="s">
        <v>97</v>
      </c>
      <c r="C55" s="40">
        <v>0.39</v>
      </c>
      <c r="D55" s="40">
        <f t="shared" si="2"/>
        <v>0.40625</v>
      </c>
      <c r="E55" s="40">
        <f t="shared" si="1"/>
        <v>6.90625</v>
      </c>
    </row>
    <row r="56" spans="1:5" ht="15.75">
      <c r="A56" s="38">
        <v>2519</v>
      </c>
      <c r="B56" s="39" t="s">
        <v>25</v>
      </c>
      <c r="C56" s="40">
        <v>0.03</v>
      </c>
      <c r="D56" s="40">
        <f t="shared" si="2"/>
        <v>0.03125</v>
      </c>
      <c r="E56" s="40">
        <f t="shared" si="1"/>
        <v>0.53125</v>
      </c>
    </row>
    <row r="57" spans="1:5" ht="15.75">
      <c r="A57" s="38">
        <v>5232</v>
      </c>
      <c r="B57" s="39" t="s">
        <v>24</v>
      </c>
      <c r="C57" s="40">
        <v>33.8</v>
      </c>
      <c r="D57" s="40">
        <f t="shared" si="2"/>
        <v>35.20833333333333</v>
      </c>
      <c r="E57" s="40">
        <f t="shared" si="1"/>
        <v>598.5416666666666</v>
      </c>
    </row>
    <row r="58" spans="1:5" ht="15.75">
      <c r="A58" s="38">
        <v>5240</v>
      </c>
      <c r="B58" s="39" t="s">
        <v>122</v>
      </c>
      <c r="C58" s="40">
        <v>10.95</v>
      </c>
      <c r="D58" s="40">
        <f t="shared" si="2"/>
        <v>11.40625</v>
      </c>
      <c r="E58" s="40">
        <f t="shared" si="1"/>
        <v>193.90625</v>
      </c>
    </row>
    <row r="59" spans="1:5" ht="15.75">
      <c r="A59" s="38">
        <v>5250</v>
      </c>
      <c r="B59" s="39" t="s">
        <v>123</v>
      </c>
      <c r="C59" s="40">
        <v>27.36</v>
      </c>
      <c r="D59" s="40">
        <f t="shared" si="2"/>
        <v>28.499999999999996</v>
      </c>
      <c r="E59" s="40">
        <f t="shared" si="1"/>
        <v>484.49999999999994</v>
      </c>
    </row>
    <row r="60" spans="1:5" ht="15.75">
      <c r="A60" s="45"/>
      <c r="B60" s="47" t="s">
        <v>8</v>
      </c>
      <c r="C60" s="44">
        <f>SUM(C32:C59)</f>
        <v>396.98</v>
      </c>
      <c r="D60" s="44">
        <f>SUM(D32:D59)</f>
        <v>413.5208333333333</v>
      </c>
      <c r="E60" s="44">
        <f>SUM(E32:E59)</f>
        <v>7904.112916666667</v>
      </c>
    </row>
    <row r="61" spans="1:5" ht="15.75">
      <c r="A61" s="45"/>
      <c r="B61" s="47" t="s">
        <v>29</v>
      </c>
      <c r="C61" s="44">
        <f>C60+C30</f>
        <v>1069.44</v>
      </c>
      <c r="D61" s="44">
        <f>D60+D30</f>
        <v>1114</v>
      </c>
      <c r="E61" s="44">
        <f>E60+E30</f>
        <v>20782.498333333337</v>
      </c>
    </row>
    <row r="62" spans="1:4" ht="6.75" customHeight="1">
      <c r="A62" s="50"/>
      <c r="B62" s="51"/>
      <c r="C62" s="59"/>
      <c r="D62" s="59"/>
    </row>
    <row r="63" spans="1:5" ht="15.75">
      <c r="A63" s="176" t="s">
        <v>57</v>
      </c>
      <c r="B63" s="176"/>
      <c r="C63" s="113">
        <v>48</v>
      </c>
      <c r="D63" s="126">
        <v>50</v>
      </c>
      <c r="E63" s="126">
        <v>850</v>
      </c>
    </row>
    <row r="64" spans="1:5" ht="15.75">
      <c r="A64" s="176" t="s">
        <v>59</v>
      </c>
      <c r="B64" s="176"/>
      <c r="C64" s="114">
        <f>C61/C63</f>
        <v>22.28</v>
      </c>
      <c r="D64" s="127">
        <f>D61/D63</f>
        <v>22.28</v>
      </c>
      <c r="E64" s="127">
        <f>E61/E63</f>
        <v>24.44999803921569</v>
      </c>
    </row>
    <row r="65" spans="1:5" ht="5.25" customHeight="1">
      <c r="A65" s="17"/>
      <c r="B65" s="17"/>
      <c r="C65" s="53"/>
      <c r="D65" s="151"/>
      <c r="E65" s="53"/>
    </row>
    <row r="66" spans="1:5" s="2" customFormat="1" ht="15.75">
      <c r="A66" s="173" t="s">
        <v>33</v>
      </c>
      <c r="B66" s="174"/>
      <c r="C66" s="62"/>
      <c r="D66" s="152"/>
      <c r="E66" s="62"/>
    </row>
    <row r="67" spans="1:5" s="2" customFormat="1" ht="15.75">
      <c r="A67" s="173" t="s">
        <v>71</v>
      </c>
      <c r="B67" s="174"/>
      <c r="C67" s="62"/>
      <c r="D67" s="152"/>
      <c r="E67" s="62"/>
    </row>
    <row r="68" spans="1:5" s="2" customFormat="1" ht="15.75">
      <c r="A68" s="35"/>
      <c r="B68" s="35"/>
      <c r="C68" s="35"/>
      <c r="D68" s="153"/>
      <c r="E68" s="35"/>
    </row>
    <row r="69" spans="1:5" s="2" customFormat="1" ht="15.75">
      <c r="A69" s="35" t="s">
        <v>34</v>
      </c>
      <c r="B69" s="35"/>
      <c r="C69" s="35"/>
      <c r="D69" s="153"/>
      <c r="E69" s="35"/>
    </row>
    <row r="70" spans="1:5" s="2" customFormat="1" ht="15.75">
      <c r="A70" s="35"/>
      <c r="B70" s="35"/>
      <c r="C70" s="35"/>
      <c r="D70" s="153"/>
      <c r="E70" s="35"/>
    </row>
    <row r="71" spans="1:5" s="2" customFormat="1" ht="15.75">
      <c r="A71" s="35"/>
      <c r="B71" s="36"/>
      <c r="C71" s="35"/>
      <c r="D71" s="153"/>
      <c r="E71" s="35"/>
    </row>
    <row r="72" spans="1:5" s="2" customFormat="1" ht="13.5" customHeight="1">
      <c r="A72" s="35"/>
      <c r="B72" s="37"/>
      <c r="C72" s="35"/>
      <c r="D72" s="153"/>
      <c r="E72" s="35"/>
    </row>
    <row r="73" s="4" customFormat="1" ht="15">
      <c r="D73" s="154"/>
    </row>
  </sheetData>
  <sheetProtection/>
  <mergeCells count="8">
    <mergeCell ref="A63:B63"/>
    <mergeCell ref="A66:B66"/>
    <mergeCell ref="A67:B67"/>
    <mergeCell ref="A3:E3"/>
    <mergeCell ref="A5:B5"/>
    <mergeCell ref="B9:E9"/>
    <mergeCell ref="A64:B64"/>
    <mergeCell ref="A6:B6"/>
  </mergeCells>
  <printOptions/>
  <pageMargins left="0.9448818897637796" right="0.5511811023622047" top="0.3937007874015748" bottom="0.7480314960629921" header="0.31496062992125984" footer="0.31496062992125984"/>
  <pageSetup firstPageNumber="8" useFirstPageNumber="1" fitToHeight="0" horizontalDpi="600" verticalDpi="600" orientation="portrait" paperSize="9" scale="65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Layout" workbookViewId="0" topLeftCell="A1">
      <selection activeCell="B4" sqref="B4"/>
    </sheetView>
  </sheetViews>
  <sheetFormatPr defaultColWidth="9.140625" defaultRowHeight="12.75"/>
  <cols>
    <col min="1" max="1" width="13.28125" style="18" customWidth="1"/>
    <col min="2" max="2" width="95.00390625" style="18" customWidth="1"/>
    <col min="3" max="3" width="9.57421875" style="18" hidden="1" customWidth="1"/>
    <col min="4" max="4" width="33.00390625" style="18" hidden="1" customWidth="1"/>
    <col min="5" max="5" width="20.7109375" style="18" hidden="1" customWidth="1"/>
    <col min="6" max="6" width="24.28125" style="18" customWidth="1"/>
  </cols>
  <sheetData>
    <row r="1" spans="2:6" ht="15.75">
      <c r="B1" s="22"/>
      <c r="C1" s="22"/>
      <c r="D1" s="79"/>
      <c r="E1" s="79"/>
      <c r="F1" s="116"/>
    </row>
    <row r="2" spans="4:5" ht="15.75">
      <c r="D2" s="32"/>
      <c r="E2" s="32"/>
    </row>
    <row r="3" spans="1:5" ht="15.75">
      <c r="A3" s="177" t="s">
        <v>9</v>
      </c>
      <c r="B3" s="177"/>
      <c r="C3" s="177"/>
      <c r="D3" s="177"/>
      <c r="E3" s="136"/>
    </row>
    <row r="4" spans="2:5" ht="15.75">
      <c r="B4" s="23"/>
      <c r="C4" s="23"/>
      <c r="D4" s="32"/>
      <c r="E4" s="32"/>
    </row>
    <row r="5" spans="1:5" ht="15.75">
      <c r="A5" s="172" t="s">
        <v>1</v>
      </c>
      <c r="B5" s="172"/>
      <c r="C5" s="16"/>
      <c r="D5" s="32"/>
      <c r="E5" s="32"/>
    </row>
    <row r="6" spans="1:5" ht="15.75">
      <c r="A6" s="172" t="s">
        <v>0</v>
      </c>
      <c r="B6" s="172"/>
      <c r="C6" s="16"/>
      <c r="D6" s="32"/>
      <c r="E6" s="32"/>
    </row>
    <row r="7" spans="1:5" ht="15.75">
      <c r="A7" s="16"/>
      <c r="B7" s="16" t="s">
        <v>31</v>
      </c>
      <c r="C7" s="16"/>
      <c r="D7" s="32"/>
      <c r="E7" s="32"/>
    </row>
    <row r="8" spans="1:5" ht="15.75">
      <c r="A8" s="16"/>
      <c r="B8" s="172" t="s">
        <v>76</v>
      </c>
      <c r="C8" s="172"/>
      <c r="D8" s="175"/>
      <c r="E8" s="143"/>
    </row>
    <row r="9" spans="1:5" ht="15.75" customHeight="1">
      <c r="A9" s="16"/>
      <c r="B9" s="172" t="s">
        <v>74</v>
      </c>
      <c r="C9" s="172"/>
      <c r="D9" s="175"/>
      <c r="E9" s="143"/>
    </row>
    <row r="10" spans="1:5" ht="15.75">
      <c r="A10" s="16" t="s">
        <v>2</v>
      </c>
      <c r="B10" s="16" t="str">
        <f>'7.4.1.'!B10</f>
        <v>2019.gadā un turpmāk</v>
      </c>
      <c r="C10" s="16"/>
      <c r="D10" s="21"/>
      <c r="E10" s="21"/>
    </row>
    <row r="11" spans="1:6" s="9" customFormat="1" ht="78" customHeight="1">
      <c r="A11" s="76" t="s">
        <v>3</v>
      </c>
      <c r="B11" s="76" t="s">
        <v>4</v>
      </c>
      <c r="C11" s="76"/>
      <c r="D11" s="76" t="s">
        <v>70</v>
      </c>
      <c r="E11" s="76" t="s">
        <v>70</v>
      </c>
      <c r="F11" s="76" t="s">
        <v>70</v>
      </c>
    </row>
    <row r="12" spans="1:6" ht="15.75">
      <c r="A12" s="25">
        <v>1</v>
      </c>
      <c r="B12" s="26">
        <v>2</v>
      </c>
      <c r="C12" s="26"/>
      <c r="D12" s="26"/>
      <c r="E12" s="26"/>
      <c r="F12" s="123">
        <v>3</v>
      </c>
    </row>
    <row r="13" spans="1:6" ht="15.75">
      <c r="A13" s="48"/>
      <c r="B13" s="46" t="s">
        <v>5</v>
      </c>
      <c r="C13" s="46"/>
      <c r="D13" s="42"/>
      <c r="E13" s="42"/>
      <c r="F13" s="107"/>
    </row>
    <row r="14" spans="1:6" s="10" customFormat="1" ht="15.75">
      <c r="A14" s="38">
        <v>1100</v>
      </c>
      <c r="B14" s="38" t="s">
        <v>92</v>
      </c>
      <c r="C14" s="40">
        <v>5983.21</v>
      </c>
      <c r="D14" s="40">
        <v>212.83</v>
      </c>
      <c r="E14" s="109">
        <f aca="true" t="shared" si="0" ref="E14:E28">D14/50*150</f>
        <v>638.4900000000001</v>
      </c>
      <c r="F14" s="109">
        <f>E14/150*950</f>
        <v>4043.7700000000004</v>
      </c>
    </row>
    <row r="15" spans="1:6" s="10" customFormat="1" ht="16.5" customHeight="1">
      <c r="A15" s="38">
        <v>1200</v>
      </c>
      <c r="B15" s="39" t="s">
        <v>93</v>
      </c>
      <c r="C15" s="40">
        <v>1411.44</v>
      </c>
      <c r="D15" s="40">
        <v>51.27</v>
      </c>
      <c r="E15" s="109">
        <f t="shared" si="0"/>
        <v>153.81</v>
      </c>
      <c r="F15" s="109">
        <f aca="true" t="shared" si="1" ref="F15:F58">E15/150*950</f>
        <v>974.1300000000001</v>
      </c>
    </row>
    <row r="16" spans="1:6" s="10" customFormat="1" ht="15.75">
      <c r="A16" s="38">
        <v>2219</v>
      </c>
      <c r="B16" s="38" t="s">
        <v>115</v>
      </c>
      <c r="C16" s="40">
        <v>52.5</v>
      </c>
      <c r="D16" s="40">
        <f aca="true" t="shared" si="2" ref="D16:D28">C16/1400*50</f>
        <v>1.875</v>
      </c>
      <c r="E16" s="109">
        <f t="shared" si="0"/>
        <v>5.625</v>
      </c>
      <c r="F16" s="109">
        <f t="shared" si="1"/>
        <v>35.625</v>
      </c>
    </row>
    <row r="17" spans="1:6" ht="15.75">
      <c r="A17" s="38">
        <v>2222</v>
      </c>
      <c r="B17" s="39" t="s">
        <v>26</v>
      </c>
      <c r="C17" s="40">
        <v>1935.77</v>
      </c>
      <c r="D17" s="40">
        <f t="shared" si="2"/>
        <v>69.13464285714286</v>
      </c>
      <c r="E17" s="109">
        <f t="shared" si="0"/>
        <v>207.40392857142862</v>
      </c>
      <c r="F17" s="109">
        <f t="shared" si="1"/>
        <v>1313.5582142857145</v>
      </c>
    </row>
    <row r="18" spans="1:6" ht="15.75">
      <c r="A18" s="38">
        <v>2223</v>
      </c>
      <c r="B18" s="39" t="s">
        <v>27</v>
      </c>
      <c r="C18" s="40">
        <v>2312.52</v>
      </c>
      <c r="D18" s="40">
        <f t="shared" si="2"/>
        <v>82.59</v>
      </c>
      <c r="E18" s="109">
        <f t="shared" si="0"/>
        <v>247.77</v>
      </c>
      <c r="F18" s="109">
        <f t="shared" si="1"/>
        <v>1569.21</v>
      </c>
    </row>
    <row r="19" spans="1:6" ht="15.75">
      <c r="A19" s="38">
        <v>2243</v>
      </c>
      <c r="B19" s="39" t="s">
        <v>116</v>
      </c>
      <c r="C19" s="40">
        <v>378.88</v>
      </c>
      <c r="D19" s="40">
        <f t="shared" si="2"/>
        <v>13.531428571428572</v>
      </c>
      <c r="E19" s="109">
        <f t="shared" si="0"/>
        <v>40.59428571428572</v>
      </c>
      <c r="F19" s="109">
        <f t="shared" si="1"/>
        <v>257.09714285714284</v>
      </c>
    </row>
    <row r="20" spans="1:6" ht="15.75">
      <c r="A20" s="38">
        <v>2244</v>
      </c>
      <c r="B20" s="39" t="s">
        <v>14</v>
      </c>
      <c r="C20" s="40">
        <v>2229.14</v>
      </c>
      <c r="D20" s="40">
        <f t="shared" si="2"/>
        <v>79.61214285714286</v>
      </c>
      <c r="E20" s="109">
        <f t="shared" si="0"/>
        <v>238.83642857142857</v>
      </c>
      <c r="F20" s="109">
        <v>2042.5</v>
      </c>
    </row>
    <row r="21" spans="1:6" ht="15.75">
      <c r="A21" s="38">
        <v>2249</v>
      </c>
      <c r="B21" s="39" t="s">
        <v>117</v>
      </c>
      <c r="C21" s="40">
        <v>356.13</v>
      </c>
      <c r="D21" s="40">
        <f t="shared" si="2"/>
        <v>12.71892857142857</v>
      </c>
      <c r="E21" s="109">
        <f t="shared" si="0"/>
        <v>38.15678571428571</v>
      </c>
      <c r="F21" s="109">
        <f t="shared" si="1"/>
        <v>241.65964285714284</v>
      </c>
    </row>
    <row r="22" spans="1:6" ht="15.75">
      <c r="A22" s="38">
        <v>2263</v>
      </c>
      <c r="B22" s="39" t="s">
        <v>118</v>
      </c>
      <c r="C22" s="40">
        <v>448.88</v>
      </c>
      <c r="D22" s="40">
        <f t="shared" si="2"/>
        <v>16.03142857142857</v>
      </c>
      <c r="E22" s="109">
        <f t="shared" si="0"/>
        <v>48.09428571428572</v>
      </c>
      <c r="F22" s="109">
        <v>665</v>
      </c>
    </row>
    <row r="23" spans="1:6" ht="15.75">
      <c r="A23" s="38">
        <v>2264</v>
      </c>
      <c r="B23" s="39" t="s">
        <v>119</v>
      </c>
      <c r="C23" s="40">
        <v>1.75</v>
      </c>
      <c r="D23" s="40">
        <f t="shared" si="2"/>
        <v>0.0625</v>
      </c>
      <c r="E23" s="109">
        <f t="shared" si="0"/>
        <v>0.1875</v>
      </c>
      <c r="F23" s="109">
        <f t="shared" si="1"/>
        <v>1.1875</v>
      </c>
    </row>
    <row r="24" spans="1:6" ht="15.75">
      <c r="A24" s="38">
        <v>2279</v>
      </c>
      <c r="B24" s="39" t="s">
        <v>16</v>
      </c>
      <c r="C24" s="40">
        <v>627.38</v>
      </c>
      <c r="D24" s="40">
        <f t="shared" si="2"/>
        <v>22.40642857142857</v>
      </c>
      <c r="E24" s="109">
        <f t="shared" si="0"/>
        <v>67.21928571428572</v>
      </c>
      <c r="F24" s="109">
        <f t="shared" si="1"/>
        <v>425.72214285714284</v>
      </c>
    </row>
    <row r="25" spans="1:6" ht="15.75">
      <c r="A25" s="38">
        <v>2321</v>
      </c>
      <c r="B25" s="39" t="s">
        <v>19</v>
      </c>
      <c r="C25" s="40">
        <v>3187.05</v>
      </c>
      <c r="D25" s="40">
        <f t="shared" si="2"/>
        <v>113.82321428571429</v>
      </c>
      <c r="E25" s="109">
        <f t="shared" si="0"/>
        <v>341.4696428571429</v>
      </c>
      <c r="F25" s="109">
        <f t="shared" si="1"/>
        <v>2162.6410714285716</v>
      </c>
    </row>
    <row r="26" spans="1:6" ht="15.75">
      <c r="A26" s="38">
        <v>2363</v>
      </c>
      <c r="B26" s="39" t="s">
        <v>120</v>
      </c>
      <c r="C26" s="40">
        <v>10332</v>
      </c>
      <c r="D26" s="40">
        <f t="shared" si="2"/>
        <v>369</v>
      </c>
      <c r="E26" s="109">
        <f t="shared" si="0"/>
        <v>1107</v>
      </c>
      <c r="F26" s="109">
        <v>7714</v>
      </c>
    </row>
    <row r="27" spans="1:6" ht="15.75">
      <c r="A27" s="38">
        <v>2513</v>
      </c>
      <c r="B27" s="39" t="s">
        <v>23</v>
      </c>
      <c r="C27" s="40">
        <v>63</v>
      </c>
      <c r="D27" s="40">
        <f t="shared" si="2"/>
        <v>2.25</v>
      </c>
      <c r="E27" s="109">
        <f t="shared" si="0"/>
        <v>6.75</v>
      </c>
      <c r="F27" s="109">
        <f t="shared" si="1"/>
        <v>42.75</v>
      </c>
    </row>
    <row r="28" spans="1:6" ht="15.75">
      <c r="A28" s="38">
        <v>2519</v>
      </c>
      <c r="B28" s="39" t="s">
        <v>25</v>
      </c>
      <c r="C28" s="40">
        <v>33.25</v>
      </c>
      <c r="D28" s="40">
        <f t="shared" si="2"/>
        <v>1.1875</v>
      </c>
      <c r="E28" s="109">
        <f t="shared" si="0"/>
        <v>3.5625</v>
      </c>
      <c r="F28" s="109">
        <f t="shared" si="1"/>
        <v>22.5625</v>
      </c>
    </row>
    <row r="29" spans="1:6" ht="15.75">
      <c r="A29" s="38"/>
      <c r="B29" s="43" t="s">
        <v>6</v>
      </c>
      <c r="C29" s="44">
        <f>SUM(C14:C28)</f>
        <v>29352.899999999998</v>
      </c>
      <c r="D29" s="44">
        <f>SUM(D14:D28)</f>
        <v>1048.3232142857144</v>
      </c>
      <c r="E29" s="44">
        <f>SUM(E14:E28)</f>
        <v>3144.969642857143</v>
      </c>
      <c r="F29" s="44">
        <f>SUM(F14:F28)</f>
        <v>21511.413214285716</v>
      </c>
    </row>
    <row r="30" spans="1:6" ht="16.5" customHeight="1">
      <c r="A30" s="45"/>
      <c r="B30" s="38" t="s">
        <v>7</v>
      </c>
      <c r="C30" s="40"/>
      <c r="D30" s="40"/>
      <c r="E30" s="107"/>
      <c r="F30" s="107"/>
    </row>
    <row r="31" spans="1:6" ht="15.75">
      <c r="A31" s="38">
        <v>1100</v>
      </c>
      <c r="B31" s="38" t="s">
        <v>92</v>
      </c>
      <c r="C31" s="40">
        <v>3935.68</v>
      </c>
      <c r="D31" s="40">
        <v>140</v>
      </c>
      <c r="E31" s="109">
        <f aca="true" t="shared" si="3" ref="E31:E57">D31/50*150</f>
        <v>420</v>
      </c>
      <c r="F31" s="109">
        <f t="shared" si="1"/>
        <v>2660</v>
      </c>
    </row>
    <row r="32" spans="1:6" ht="14.25" customHeight="1">
      <c r="A32" s="38">
        <v>1200</v>
      </c>
      <c r="B32" s="39" t="s">
        <v>93</v>
      </c>
      <c r="C32" s="40">
        <v>928.43</v>
      </c>
      <c r="D32" s="40">
        <v>33.72</v>
      </c>
      <c r="E32" s="109">
        <f t="shared" si="3"/>
        <v>101.16</v>
      </c>
      <c r="F32" s="109">
        <f t="shared" si="1"/>
        <v>640.68</v>
      </c>
    </row>
    <row r="33" spans="1:6" ht="15.75">
      <c r="A33" s="38">
        <v>2219</v>
      </c>
      <c r="B33" s="38" t="s">
        <v>115</v>
      </c>
      <c r="C33" s="40">
        <v>83.13</v>
      </c>
      <c r="D33" s="40">
        <f aca="true" t="shared" si="4" ref="D33:D58">C33/1400*50</f>
        <v>2.968928571428571</v>
      </c>
      <c r="E33" s="109">
        <f t="shared" si="3"/>
        <v>8.906785714285713</v>
      </c>
      <c r="F33" s="109">
        <f t="shared" si="1"/>
        <v>56.40964285714285</v>
      </c>
    </row>
    <row r="34" spans="1:6" ht="15.75">
      <c r="A34" s="38">
        <v>2234</v>
      </c>
      <c r="B34" s="39" t="s">
        <v>98</v>
      </c>
      <c r="C34" s="40">
        <v>6.13</v>
      </c>
      <c r="D34" s="40">
        <f t="shared" si="4"/>
        <v>0.21892857142857144</v>
      </c>
      <c r="E34" s="109">
        <f t="shared" si="3"/>
        <v>0.6567857142857143</v>
      </c>
      <c r="F34" s="109">
        <f t="shared" si="1"/>
        <v>4.159642857142857</v>
      </c>
    </row>
    <row r="35" spans="1:6" ht="15.75" customHeight="1">
      <c r="A35" s="38">
        <v>2239</v>
      </c>
      <c r="B35" s="39" t="s">
        <v>99</v>
      </c>
      <c r="C35" s="40">
        <v>33.25</v>
      </c>
      <c r="D35" s="40">
        <f t="shared" si="4"/>
        <v>1.1875</v>
      </c>
      <c r="E35" s="109">
        <f t="shared" si="3"/>
        <v>3.5625</v>
      </c>
      <c r="F35" s="109">
        <f t="shared" si="1"/>
        <v>22.5625</v>
      </c>
    </row>
    <row r="36" spans="1:6" ht="15.75">
      <c r="A36" s="38">
        <v>2241</v>
      </c>
      <c r="B36" s="39" t="s">
        <v>121</v>
      </c>
      <c r="C36" s="40">
        <v>126</v>
      </c>
      <c r="D36" s="40">
        <f t="shared" si="4"/>
        <v>4.5</v>
      </c>
      <c r="E36" s="109">
        <f t="shared" si="3"/>
        <v>13.5</v>
      </c>
      <c r="F36" s="109">
        <f t="shared" si="1"/>
        <v>85.5</v>
      </c>
    </row>
    <row r="37" spans="1:6" ht="15.75">
      <c r="A37" s="38">
        <v>2242</v>
      </c>
      <c r="B37" s="39" t="s">
        <v>12</v>
      </c>
      <c r="C37" s="40">
        <v>27.13</v>
      </c>
      <c r="D37" s="40">
        <v>0.91</v>
      </c>
      <c r="E37" s="109">
        <f t="shared" si="3"/>
        <v>2.73</v>
      </c>
      <c r="F37" s="109">
        <f t="shared" si="1"/>
        <v>17.29</v>
      </c>
    </row>
    <row r="38" spans="1:6" ht="15.75">
      <c r="A38" s="38">
        <v>2243</v>
      </c>
      <c r="B38" s="39" t="s">
        <v>13</v>
      </c>
      <c r="C38" s="40">
        <v>27.13</v>
      </c>
      <c r="D38" s="40">
        <f t="shared" si="4"/>
        <v>0.9689285714285715</v>
      </c>
      <c r="E38" s="109">
        <f t="shared" si="3"/>
        <v>2.9067857142857143</v>
      </c>
      <c r="F38" s="109">
        <f t="shared" si="1"/>
        <v>18.409642857142856</v>
      </c>
    </row>
    <row r="39" spans="1:6" ht="15.75">
      <c r="A39" s="38">
        <v>2244</v>
      </c>
      <c r="B39" s="39" t="s">
        <v>14</v>
      </c>
      <c r="C39" s="40">
        <v>7.88</v>
      </c>
      <c r="D39" s="40">
        <f t="shared" si="4"/>
        <v>0.2814285714285714</v>
      </c>
      <c r="E39" s="109">
        <f t="shared" si="3"/>
        <v>0.8442857142857142</v>
      </c>
      <c r="F39" s="109">
        <v>1442.56</v>
      </c>
    </row>
    <row r="40" spans="1:6" ht="15.75">
      <c r="A40" s="38">
        <v>2247</v>
      </c>
      <c r="B40" s="46" t="s">
        <v>95</v>
      </c>
      <c r="C40" s="40">
        <v>7.88</v>
      </c>
      <c r="D40" s="40">
        <f t="shared" si="4"/>
        <v>0.2814285714285714</v>
      </c>
      <c r="E40" s="109">
        <f t="shared" si="3"/>
        <v>0.8442857142857142</v>
      </c>
      <c r="F40" s="109">
        <f t="shared" si="1"/>
        <v>5.347142857142857</v>
      </c>
    </row>
    <row r="41" spans="1:6" ht="15.75">
      <c r="A41" s="38">
        <v>2251</v>
      </c>
      <c r="B41" s="39" t="s">
        <v>94</v>
      </c>
      <c r="C41" s="40">
        <v>180.44</v>
      </c>
      <c r="D41" s="40">
        <f t="shared" si="4"/>
        <v>6.444285714285715</v>
      </c>
      <c r="E41" s="109">
        <f t="shared" si="3"/>
        <v>19.332857142857144</v>
      </c>
      <c r="F41" s="109">
        <f t="shared" si="1"/>
        <v>122.44142857142859</v>
      </c>
    </row>
    <row r="42" spans="1:6" ht="15.75">
      <c r="A42" s="38">
        <v>2259</v>
      </c>
      <c r="B42" s="39" t="s">
        <v>96</v>
      </c>
      <c r="C42" s="40">
        <v>0.88</v>
      </c>
      <c r="D42" s="40">
        <f t="shared" si="4"/>
        <v>0.031428571428571424</v>
      </c>
      <c r="E42" s="109">
        <f t="shared" si="3"/>
        <v>0.09428571428571426</v>
      </c>
      <c r="F42" s="109">
        <f t="shared" si="1"/>
        <v>0.597142857142857</v>
      </c>
    </row>
    <row r="43" spans="1:6" ht="15.75">
      <c r="A43" s="38">
        <v>2262</v>
      </c>
      <c r="B43" s="39" t="s">
        <v>15</v>
      </c>
      <c r="C43" s="40">
        <v>65.63</v>
      </c>
      <c r="D43" s="40">
        <f t="shared" si="4"/>
        <v>2.343928571428571</v>
      </c>
      <c r="E43" s="109">
        <f t="shared" si="3"/>
        <v>7.031785714285713</v>
      </c>
      <c r="F43" s="109">
        <f t="shared" si="1"/>
        <v>44.53464285714285</v>
      </c>
    </row>
    <row r="44" spans="1:6" ht="15.75">
      <c r="A44" s="38">
        <v>2264</v>
      </c>
      <c r="B44" s="39" t="s">
        <v>119</v>
      </c>
      <c r="C44" s="40">
        <v>0.88</v>
      </c>
      <c r="D44" s="40">
        <f t="shared" si="4"/>
        <v>0.031428571428571424</v>
      </c>
      <c r="E44" s="109">
        <f t="shared" si="3"/>
        <v>0.09428571428571426</v>
      </c>
      <c r="F44" s="109">
        <f t="shared" si="1"/>
        <v>0.597142857142857</v>
      </c>
    </row>
    <row r="45" spans="1:6" ht="15.75">
      <c r="A45" s="38">
        <v>2279</v>
      </c>
      <c r="B45" s="39" t="s">
        <v>16</v>
      </c>
      <c r="C45" s="40">
        <v>8.75</v>
      </c>
      <c r="D45" s="40">
        <f t="shared" si="4"/>
        <v>0.3125</v>
      </c>
      <c r="E45" s="109">
        <f t="shared" si="3"/>
        <v>0.9375</v>
      </c>
      <c r="F45" s="109">
        <f t="shared" si="1"/>
        <v>5.9375</v>
      </c>
    </row>
    <row r="46" spans="1:6" ht="15.75">
      <c r="A46" s="38">
        <v>2311</v>
      </c>
      <c r="B46" s="39" t="s">
        <v>17</v>
      </c>
      <c r="C46" s="40">
        <v>36.75</v>
      </c>
      <c r="D46" s="40">
        <f t="shared" si="4"/>
        <v>1.3125</v>
      </c>
      <c r="E46" s="109">
        <f t="shared" si="3"/>
        <v>3.9375</v>
      </c>
      <c r="F46" s="109">
        <f t="shared" si="1"/>
        <v>24.9375</v>
      </c>
    </row>
    <row r="47" spans="1:6" ht="15.75">
      <c r="A47" s="38">
        <v>2312</v>
      </c>
      <c r="B47" s="39" t="s">
        <v>18</v>
      </c>
      <c r="C47" s="40">
        <v>239.94</v>
      </c>
      <c r="D47" s="40">
        <f t="shared" si="4"/>
        <v>8.569285714285714</v>
      </c>
      <c r="E47" s="109">
        <f t="shared" si="3"/>
        <v>25.707857142857144</v>
      </c>
      <c r="F47" s="109">
        <f t="shared" si="1"/>
        <v>162.81642857142856</v>
      </c>
    </row>
    <row r="48" spans="1:6" ht="15.75">
      <c r="A48" s="38">
        <v>2322</v>
      </c>
      <c r="B48" s="39" t="s">
        <v>20</v>
      </c>
      <c r="C48" s="40">
        <v>140.88</v>
      </c>
      <c r="D48" s="40">
        <f t="shared" si="4"/>
        <v>5.031428571428571</v>
      </c>
      <c r="E48" s="109">
        <f t="shared" si="3"/>
        <v>15.094285714285714</v>
      </c>
      <c r="F48" s="109">
        <f t="shared" si="1"/>
        <v>95.59714285714286</v>
      </c>
    </row>
    <row r="49" spans="1:6" ht="15.75">
      <c r="A49" s="38">
        <v>2350</v>
      </c>
      <c r="B49" s="39" t="s">
        <v>21</v>
      </c>
      <c r="C49" s="40">
        <v>413.72</v>
      </c>
      <c r="D49" s="40">
        <f t="shared" si="4"/>
        <v>14.775714285714287</v>
      </c>
      <c r="E49" s="109">
        <f t="shared" si="3"/>
        <v>44.32714285714286</v>
      </c>
      <c r="F49" s="109">
        <f t="shared" si="1"/>
        <v>280.73857142857145</v>
      </c>
    </row>
    <row r="50" spans="1:6" ht="15.75">
      <c r="A50" s="38">
        <v>2361</v>
      </c>
      <c r="B50" s="39" t="s">
        <v>22</v>
      </c>
      <c r="C50" s="40">
        <v>168.6</v>
      </c>
      <c r="D50" s="40">
        <f t="shared" si="4"/>
        <v>6.021428571428571</v>
      </c>
      <c r="E50" s="109">
        <f t="shared" si="3"/>
        <v>18.064285714285713</v>
      </c>
      <c r="F50" s="109">
        <f t="shared" si="1"/>
        <v>114.40714285714286</v>
      </c>
    </row>
    <row r="51" spans="1:6" ht="15.75">
      <c r="A51" s="38">
        <v>2362</v>
      </c>
      <c r="B51" s="39" t="s">
        <v>43</v>
      </c>
      <c r="C51" s="40">
        <v>192.76</v>
      </c>
      <c r="D51" s="40">
        <v>6.85</v>
      </c>
      <c r="E51" s="109">
        <f t="shared" si="3"/>
        <v>20.549999999999997</v>
      </c>
      <c r="F51" s="109">
        <f t="shared" si="1"/>
        <v>130.14999999999998</v>
      </c>
    </row>
    <row r="52" spans="1:6" ht="15.75">
      <c r="A52" s="38">
        <v>2400</v>
      </c>
      <c r="B52" s="39" t="s">
        <v>28</v>
      </c>
      <c r="C52" s="40">
        <v>9.63</v>
      </c>
      <c r="D52" s="40">
        <f t="shared" si="4"/>
        <v>0.3439285714285715</v>
      </c>
      <c r="E52" s="109">
        <f t="shared" si="3"/>
        <v>1.0317857142857143</v>
      </c>
      <c r="F52" s="109">
        <f t="shared" si="1"/>
        <v>6.534642857142857</v>
      </c>
    </row>
    <row r="53" spans="1:6" ht="15.75">
      <c r="A53" s="38">
        <v>2512</v>
      </c>
      <c r="B53" s="39" t="s">
        <v>30</v>
      </c>
      <c r="C53" s="40">
        <v>4729.5</v>
      </c>
      <c r="D53" s="40">
        <v>169</v>
      </c>
      <c r="E53" s="109">
        <f t="shared" si="3"/>
        <v>507</v>
      </c>
      <c r="F53" s="109">
        <v>3572</v>
      </c>
    </row>
    <row r="54" spans="1:6" ht="15.75">
      <c r="A54" s="38">
        <v>2515</v>
      </c>
      <c r="B54" s="39" t="s">
        <v>97</v>
      </c>
      <c r="C54" s="40">
        <v>11.38</v>
      </c>
      <c r="D54" s="40">
        <f t="shared" si="4"/>
        <v>0.4064285714285715</v>
      </c>
      <c r="E54" s="109">
        <f t="shared" si="3"/>
        <v>1.2192857142857143</v>
      </c>
      <c r="F54" s="109">
        <f t="shared" si="1"/>
        <v>7.722142857142858</v>
      </c>
    </row>
    <row r="55" spans="1:6" ht="15.75">
      <c r="A55" s="38">
        <v>2519</v>
      </c>
      <c r="B55" s="39" t="s">
        <v>25</v>
      </c>
      <c r="C55" s="40">
        <v>0.88</v>
      </c>
      <c r="D55" s="40">
        <f t="shared" si="4"/>
        <v>0.031428571428571424</v>
      </c>
      <c r="E55" s="109">
        <f t="shared" si="3"/>
        <v>0.09428571428571426</v>
      </c>
      <c r="F55" s="109">
        <f t="shared" si="1"/>
        <v>0.597142857142857</v>
      </c>
    </row>
    <row r="56" spans="1:6" ht="15.75">
      <c r="A56" s="38">
        <v>5232</v>
      </c>
      <c r="B56" s="39" t="s">
        <v>24</v>
      </c>
      <c r="C56" s="40">
        <v>1585.97</v>
      </c>
      <c r="D56" s="40">
        <f t="shared" si="4"/>
        <v>56.64178571428572</v>
      </c>
      <c r="E56" s="109">
        <f t="shared" si="3"/>
        <v>169.92535714285717</v>
      </c>
      <c r="F56" s="109">
        <f t="shared" si="1"/>
        <v>1076.1939285714286</v>
      </c>
    </row>
    <row r="57" spans="1:6" ht="15.75">
      <c r="A57" s="38">
        <v>5240</v>
      </c>
      <c r="B57" s="39" t="s">
        <v>122</v>
      </c>
      <c r="C57" s="40">
        <v>319.38</v>
      </c>
      <c r="D57" s="40">
        <f t="shared" si="4"/>
        <v>11.406428571428572</v>
      </c>
      <c r="E57" s="109">
        <f t="shared" si="3"/>
        <v>34.21928571428572</v>
      </c>
      <c r="F57" s="109">
        <f t="shared" si="1"/>
        <v>216.7221428571429</v>
      </c>
    </row>
    <row r="58" spans="1:6" ht="15.75">
      <c r="A58" s="38">
        <v>5250</v>
      </c>
      <c r="B58" s="39" t="s">
        <v>123</v>
      </c>
      <c r="C58" s="40">
        <v>1500.49</v>
      </c>
      <c r="D58" s="40">
        <f t="shared" si="4"/>
        <v>53.588928571428575</v>
      </c>
      <c r="E58" s="109">
        <v>160.76</v>
      </c>
      <c r="F58" s="109">
        <f t="shared" si="1"/>
        <v>1018.1466666666665</v>
      </c>
    </row>
    <row r="59" spans="1:6" ht="15.75">
      <c r="A59" s="45"/>
      <c r="B59" s="47" t="s">
        <v>8</v>
      </c>
      <c r="C59" s="44">
        <f>SUM(C31:C58)</f>
        <v>14789.099999999997</v>
      </c>
      <c r="D59" s="44">
        <f>SUM(D31:D58)</f>
        <v>528.18</v>
      </c>
      <c r="E59" s="44">
        <f>SUM(E31:E58)</f>
        <v>1584.5332142857135</v>
      </c>
      <c r="F59" s="44">
        <f>SUM(F31:F58)</f>
        <v>11833.589880952382</v>
      </c>
    </row>
    <row r="60" spans="1:6" ht="15.75">
      <c r="A60" s="45"/>
      <c r="B60" s="47" t="s">
        <v>29</v>
      </c>
      <c r="C60" s="44">
        <f>C59+C29</f>
        <v>44141.99999999999</v>
      </c>
      <c r="D60" s="44">
        <f>D59+D29</f>
        <v>1576.5032142857144</v>
      </c>
      <c r="E60" s="44">
        <f>E59+E29</f>
        <v>4729.502857142857</v>
      </c>
      <c r="F60" s="44">
        <f>F59+F29</f>
        <v>33345.0030952381</v>
      </c>
    </row>
    <row r="61" spans="1:4" ht="15.75">
      <c r="A61" s="50"/>
      <c r="B61" s="51"/>
      <c r="C61" s="59"/>
      <c r="D61" s="59"/>
    </row>
    <row r="62" spans="1:6" ht="15.75">
      <c r="A62" s="176" t="s">
        <v>57</v>
      </c>
      <c r="B62" s="176"/>
      <c r="C62" s="31">
        <v>1400</v>
      </c>
      <c r="D62" s="113">
        <v>50</v>
      </c>
      <c r="E62" s="155">
        <v>150</v>
      </c>
      <c r="F62" s="28">
        <v>950</v>
      </c>
    </row>
    <row r="63" spans="1:6" ht="15.75">
      <c r="A63" s="176" t="s">
        <v>59</v>
      </c>
      <c r="B63" s="176"/>
      <c r="C63" s="44">
        <f>C60/C62</f>
        <v>31.529999999999994</v>
      </c>
      <c r="D63" s="114">
        <f>D60/D62</f>
        <v>31.53006428571429</v>
      </c>
      <c r="E63" s="156">
        <f>E60/E62</f>
        <v>31.530019047619042</v>
      </c>
      <c r="F63" s="29">
        <f>F60/F62</f>
        <v>35.100003258145364</v>
      </c>
    </row>
    <row r="64" spans="1:6" ht="15.75">
      <c r="A64" s="17"/>
      <c r="B64" s="17"/>
      <c r="C64" s="53"/>
      <c r="D64" s="53"/>
      <c r="F64" s="32"/>
    </row>
    <row r="65" spans="1:6" s="2" customFormat="1" ht="15.75">
      <c r="A65" s="173" t="s">
        <v>33</v>
      </c>
      <c r="B65" s="174"/>
      <c r="C65" s="112"/>
      <c r="D65" s="62"/>
      <c r="E65" s="157"/>
      <c r="F65" s="122"/>
    </row>
    <row r="66" spans="1:6" s="2" customFormat="1" ht="15.75">
      <c r="A66" s="173" t="s">
        <v>71</v>
      </c>
      <c r="B66" s="174"/>
      <c r="C66" s="112"/>
      <c r="D66" s="62"/>
      <c r="E66" s="157"/>
      <c r="F66" s="122"/>
    </row>
    <row r="67" spans="1:6" s="2" customFormat="1" ht="15.75">
      <c r="A67" s="35"/>
      <c r="B67" s="35"/>
      <c r="C67" s="35"/>
      <c r="D67" s="35"/>
      <c r="E67" s="35"/>
      <c r="F67" s="35"/>
    </row>
    <row r="68" spans="1:6" s="2" customFormat="1" ht="15.75">
      <c r="A68" s="35" t="s">
        <v>34</v>
      </c>
      <c r="B68" s="35"/>
      <c r="C68" s="35"/>
      <c r="D68" s="35"/>
      <c r="E68" s="35"/>
      <c r="F68" s="35"/>
    </row>
    <row r="69" spans="1:6" s="2" customFormat="1" ht="15.75">
      <c r="A69" s="35"/>
      <c r="B69" s="35"/>
      <c r="C69" s="35"/>
      <c r="D69" s="35"/>
      <c r="E69" s="35"/>
      <c r="F69" s="35"/>
    </row>
    <row r="70" spans="1:6" s="2" customFormat="1" ht="15.75">
      <c r="A70" s="35"/>
      <c r="B70" s="36"/>
      <c r="C70" s="36"/>
      <c r="D70" s="35"/>
      <c r="E70" s="35"/>
      <c r="F70" s="35"/>
    </row>
    <row r="71" spans="1:6" s="2" customFormat="1" ht="13.5" customHeight="1">
      <c r="A71" s="35"/>
      <c r="B71" s="37"/>
      <c r="C71" s="37"/>
      <c r="D71" s="35"/>
      <c r="E71" s="35"/>
      <c r="F71" s="35"/>
    </row>
  </sheetData>
  <sheetProtection/>
  <mergeCells count="9">
    <mergeCell ref="A63:B63"/>
    <mergeCell ref="A65:B65"/>
    <mergeCell ref="A66:B66"/>
    <mergeCell ref="A3:D3"/>
    <mergeCell ref="A5:B5"/>
    <mergeCell ref="B9:D9"/>
    <mergeCell ref="A6:B6"/>
    <mergeCell ref="B8:D8"/>
    <mergeCell ref="A62:B62"/>
  </mergeCells>
  <printOptions/>
  <pageMargins left="0.9448818897637796" right="0.5511811023622047" top="0.1968503937007874" bottom="0.605" header="0.31496062992125984" footer="0.31496062992125984"/>
  <pageSetup firstPageNumber="9" useFirstPageNumber="1" fitToHeight="0" fitToWidth="1" horizontalDpi="600" verticalDpi="600" orientation="portrait" paperSize="9" scale="66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6"/>
  <sheetViews>
    <sheetView view="pageLayout" workbookViewId="0" topLeftCell="A1">
      <selection activeCell="B8" sqref="B8:D8"/>
    </sheetView>
  </sheetViews>
  <sheetFormatPr defaultColWidth="9.140625" defaultRowHeight="12.75"/>
  <cols>
    <col min="1" max="1" width="12.140625" style="4" customWidth="1"/>
    <col min="2" max="2" width="93.8515625" style="4" customWidth="1"/>
    <col min="3" max="3" width="21.8515625" style="4" hidden="1" customWidth="1"/>
    <col min="4" max="4" width="26.140625" style="4" customWidth="1"/>
  </cols>
  <sheetData>
    <row r="1" spans="2:4" ht="15">
      <c r="B1" s="5"/>
      <c r="C1" s="5"/>
      <c r="D1" s="116"/>
    </row>
    <row r="2" ht="15">
      <c r="D2" s="6"/>
    </row>
    <row r="3" spans="1:4" ht="18.75">
      <c r="A3" s="171" t="s">
        <v>9</v>
      </c>
      <c r="B3" s="171"/>
      <c r="C3" s="171"/>
      <c r="D3" s="171"/>
    </row>
    <row r="4" spans="2:4" ht="15">
      <c r="B4" s="3"/>
      <c r="C4" s="3"/>
      <c r="D4" s="6"/>
    </row>
    <row r="5" spans="1:4" ht="15.75">
      <c r="A5" s="172" t="s">
        <v>1</v>
      </c>
      <c r="B5" s="172"/>
      <c r="C5" s="16"/>
      <c r="D5" s="32"/>
    </row>
    <row r="6" spans="1:4" ht="15.75">
      <c r="A6" s="172" t="s">
        <v>0</v>
      </c>
      <c r="B6" s="172"/>
      <c r="C6" s="16"/>
      <c r="D6" s="32"/>
    </row>
    <row r="7" spans="1:4" ht="15.75">
      <c r="A7" s="16"/>
      <c r="B7" s="16" t="s">
        <v>31</v>
      </c>
      <c r="C7" s="16"/>
      <c r="D7" s="32"/>
    </row>
    <row r="8" spans="1:4" ht="15.75">
      <c r="A8" s="16"/>
      <c r="B8" s="172" t="s">
        <v>76</v>
      </c>
      <c r="C8" s="172"/>
      <c r="D8" s="175"/>
    </row>
    <row r="9" spans="1:4" ht="15.75">
      <c r="A9" s="16"/>
      <c r="B9" s="172" t="s">
        <v>125</v>
      </c>
      <c r="C9" s="172"/>
      <c r="D9" s="175"/>
    </row>
    <row r="10" spans="1:4" ht="15.75">
      <c r="A10" s="16" t="s">
        <v>2</v>
      </c>
      <c r="B10" s="16" t="str">
        <f>'7.4.2.'!B10</f>
        <v>2019.gadā un turpmāk</v>
      </c>
      <c r="C10" s="16"/>
      <c r="D10" s="21"/>
    </row>
    <row r="11" spans="1:4" ht="78.75">
      <c r="A11" s="76" t="s">
        <v>3</v>
      </c>
      <c r="B11" s="76" t="s">
        <v>4</v>
      </c>
      <c r="C11" s="76" t="s">
        <v>70</v>
      </c>
      <c r="D11" s="76" t="s">
        <v>70</v>
      </c>
    </row>
    <row r="12" spans="1:4" ht="14.25">
      <c r="A12" s="13">
        <v>1</v>
      </c>
      <c r="B12" s="14">
        <v>2</v>
      </c>
      <c r="C12" s="14"/>
      <c r="D12" s="14">
        <v>3</v>
      </c>
    </row>
    <row r="13" spans="1:4" ht="15.75">
      <c r="A13" s="48"/>
      <c r="B13" s="46" t="s">
        <v>5</v>
      </c>
      <c r="C13" s="46"/>
      <c r="D13" s="42"/>
    </row>
    <row r="14" spans="1:4" ht="15.75">
      <c r="A14" s="38">
        <v>1100</v>
      </c>
      <c r="B14" s="38" t="s">
        <v>92</v>
      </c>
      <c r="C14" s="40">
        <v>31.18</v>
      </c>
      <c r="D14" s="40">
        <f>C14/30*340</f>
        <v>353.3733333333333</v>
      </c>
    </row>
    <row r="15" spans="1:4" ht="16.5" customHeight="1">
      <c r="A15" s="38">
        <v>1200</v>
      </c>
      <c r="B15" s="39" t="s">
        <v>93</v>
      </c>
      <c r="C15" s="40">
        <v>7.51</v>
      </c>
      <c r="D15" s="40">
        <f aca="true" t="shared" si="0" ref="D15:D33">C15/30*340</f>
        <v>85.11333333333334</v>
      </c>
    </row>
    <row r="16" spans="1:4" ht="15.75" hidden="1">
      <c r="A16" s="41">
        <v>2210</v>
      </c>
      <c r="B16" s="39" t="s">
        <v>37</v>
      </c>
      <c r="C16" s="40">
        <v>0</v>
      </c>
      <c r="D16" s="40">
        <f t="shared" si="0"/>
        <v>0</v>
      </c>
    </row>
    <row r="17" spans="1:4" ht="15.75">
      <c r="A17" s="38">
        <v>2222</v>
      </c>
      <c r="B17" s="39" t="s">
        <v>26</v>
      </c>
      <c r="C17" s="40">
        <v>22.55</v>
      </c>
      <c r="D17" s="40">
        <f t="shared" si="0"/>
        <v>255.5666666666667</v>
      </c>
    </row>
    <row r="18" spans="1:4" ht="15.75">
      <c r="A18" s="38">
        <v>2223</v>
      </c>
      <c r="B18" s="39" t="s">
        <v>27</v>
      </c>
      <c r="C18" s="40">
        <v>28.66</v>
      </c>
      <c r="D18" s="40">
        <f t="shared" si="0"/>
        <v>324.81333333333333</v>
      </c>
    </row>
    <row r="19" spans="1:4" ht="15.75" hidden="1">
      <c r="A19" s="38">
        <v>2230</v>
      </c>
      <c r="B19" s="39" t="s">
        <v>38</v>
      </c>
      <c r="C19" s="40">
        <v>0</v>
      </c>
      <c r="D19" s="40">
        <f t="shared" si="0"/>
        <v>0</v>
      </c>
    </row>
    <row r="20" spans="1:4" ht="15.75">
      <c r="A20" s="38">
        <v>2243</v>
      </c>
      <c r="B20" s="39" t="s">
        <v>13</v>
      </c>
      <c r="C20" s="40">
        <v>0.44</v>
      </c>
      <c r="D20" s="40">
        <f t="shared" si="0"/>
        <v>4.986666666666666</v>
      </c>
    </row>
    <row r="21" spans="1:4" ht="15.75">
      <c r="A21" s="38">
        <v>2244</v>
      </c>
      <c r="B21" s="39" t="s">
        <v>14</v>
      </c>
      <c r="C21" s="40">
        <v>32.12</v>
      </c>
      <c r="D21" s="40">
        <v>934.21</v>
      </c>
    </row>
    <row r="22" spans="1:4" ht="15.75" hidden="1">
      <c r="A22" s="38">
        <v>2249</v>
      </c>
      <c r="B22" s="39" t="s">
        <v>39</v>
      </c>
      <c r="C22" s="40">
        <v>0</v>
      </c>
      <c r="D22" s="40">
        <f t="shared" si="0"/>
        <v>0</v>
      </c>
    </row>
    <row r="23" spans="1:4" ht="15.75" hidden="1">
      <c r="A23" s="38">
        <v>2251</v>
      </c>
      <c r="B23" s="39" t="s">
        <v>11</v>
      </c>
      <c r="C23" s="40">
        <v>0</v>
      </c>
      <c r="D23" s="40">
        <f t="shared" si="0"/>
        <v>0</v>
      </c>
    </row>
    <row r="24" spans="1:4" ht="15.75">
      <c r="A24" s="38">
        <v>2263</v>
      </c>
      <c r="B24" s="39" t="s">
        <v>40</v>
      </c>
      <c r="C24" s="40">
        <v>8.57</v>
      </c>
      <c r="D24" s="40">
        <f t="shared" si="0"/>
        <v>97.12666666666667</v>
      </c>
    </row>
    <row r="25" spans="1:4" ht="15.75" hidden="1">
      <c r="A25" s="38">
        <v>2264</v>
      </c>
      <c r="B25" s="39" t="s">
        <v>41</v>
      </c>
      <c r="C25" s="40">
        <v>0</v>
      </c>
      <c r="D25" s="40">
        <f t="shared" si="0"/>
        <v>0</v>
      </c>
    </row>
    <row r="26" spans="1:4" ht="15.75">
      <c r="A26" s="38">
        <v>2279</v>
      </c>
      <c r="B26" s="39" t="s">
        <v>16</v>
      </c>
      <c r="C26" s="40">
        <v>5.21</v>
      </c>
      <c r="D26" s="40">
        <f t="shared" si="0"/>
        <v>59.04666666666667</v>
      </c>
    </row>
    <row r="27" spans="1:4" ht="15.75">
      <c r="A27" s="38">
        <v>2321</v>
      </c>
      <c r="B27" s="39" t="s">
        <v>19</v>
      </c>
      <c r="C27" s="40">
        <v>34.65</v>
      </c>
      <c r="D27" s="40">
        <f t="shared" si="0"/>
        <v>392.7</v>
      </c>
    </row>
    <row r="28" spans="1:4" ht="15.75" hidden="1">
      <c r="A28" s="38">
        <v>2341</v>
      </c>
      <c r="B28" s="39" t="s">
        <v>42</v>
      </c>
      <c r="C28" s="40">
        <v>0</v>
      </c>
      <c r="D28" s="40">
        <f t="shared" si="0"/>
        <v>0</v>
      </c>
    </row>
    <row r="29" spans="1:4" ht="15.75" hidden="1">
      <c r="A29" s="38">
        <v>2350</v>
      </c>
      <c r="B29" s="39" t="s">
        <v>21</v>
      </c>
      <c r="C29" s="40">
        <v>0</v>
      </c>
      <c r="D29" s="40">
        <f t="shared" si="0"/>
        <v>0</v>
      </c>
    </row>
    <row r="30" spans="1:4" ht="15.75" hidden="1">
      <c r="A30" s="38">
        <v>2362</v>
      </c>
      <c r="B30" s="39" t="s">
        <v>43</v>
      </c>
      <c r="C30" s="40">
        <v>0</v>
      </c>
      <c r="D30" s="40">
        <f t="shared" si="0"/>
        <v>0</v>
      </c>
    </row>
    <row r="31" spans="1:4" ht="15.75" hidden="1">
      <c r="A31" s="38">
        <v>2363</v>
      </c>
      <c r="B31" s="39" t="s">
        <v>44</v>
      </c>
      <c r="C31" s="40">
        <v>0</v>
      </c>
      <c r="D31" s="40">
        <f t="shared" si="0"/>
        <v>0</v>
      </c>
    </row>
    <row r="32" spans="1:4" ht="15.75">
      <c r="A32" s="38">
        <v>2513</v>
      </c>
      <c r="B32" s="39" t="s">
        <v>23</v>
      </c>
      <c r="C32" s="40">
        <v>1.21</v>
      </c>
      <c r="D32" s="40">
        <f t="shared" si="0"/>
        <v>13.713333333333333</v>
      </c>
    </row>
    <row r="33" spans="1:4" ht="15.75">
      <c r="A33" s="38">
        <v>2519</v>
      </c>
      <c r="B33" s="39" t="s">
        <v>25</v>
      </c>
      <c r="C33" s="40">
        <v>0.63</v>
      </c>
      <c r="D33" s="40">
        <f t="shared" si="0"/>
        <v>7.140000000000001</v>
      </c>
    </row>
    <row r="34" spans="1:4" ht="15.75" hidden="1">
      <c r="A34" s="38">
        <v>5232</v>
      </c>
      <c r="B34" s="39" t="s">
        <v>24</v>
      </c>
      <c r="C34" s="40"/>
      <c r="D34" s="42"/>
    </row>
    <row r="35" spans="1:4" ht="15.75">
      <c r="A35" s="38"/>
      <c r="B35" s="43" t="s">
        <v>6</v>
      </c>
      <c r="C35" s="44">
        <f>SUM(C14:C34)</f>
        <v>172.73</v>
      </c>
      <c r="D35" s="44">
        <f>SUM(D14:D34)</f>
        <v>2527.7899999999995</v>
      </c>
    </row>
    <row r="36" spans="1:4" ht="15.75">
      <c r="A36" s="45"/>
      <c r="B36" s="38" t="s">
        <v>7</v>
      </c>
      <c r="C36" s="42"/>
      <c r="D36" s="42"/>
    </row>
    <row r="37" spans="1:4" ht="15.75">
      <c r="A37" s="38">
        <v>1100</v>
      </c>
      <c r="B37" s="38" t="s">
        <v>92</v>
      </c>
      <c r="C37" s="40">
        <v>56.1</v>
      </c>
      <c r="D37" s="40">
        <f>C37/30*340</f>
        <v>635.8000000000001</v>
      </c>
    </row>
    <row r="38" spans="1:4" ht="16.5" customHeight="1">
      <c r="A38" s="38">
        <v>1200</v>
      </c>
      <c r="B38" s="39" t="s">
        <v>93</v>
      </c>
      <c r="C38" s="40">
        <v>13.51</v>
      </c>
      <c r="D38" s="40">
        <f aca="true" t="shared" si="1" ref="D38:D82">C38/30*340</f>
        <v>153.11333333333332</v>
      </c>
    </row>
    <row r="39" spans="1:4" ht="15.75" hidden="1">
      <c r="A39" s="38">
        <v>2100</v>
      </c>
      <c r="B39" s="30" t="s">
        <v>45</v>
      </c>
      <c r="C39" s="40">
        <v>0</v>
      </c>
      <c r="D39" s="40">
        <f t="shared" si="1"/>
        <v>0</v>
      </c>
    </row>
    <row r="40" spans="1:4" ht="15.75" hidden="1">
      <c r="A40" s="41">
        <v>2210</v>
      </c>
      <c r="B40" s="39" t="s">
        <v>37</v>
      </c>
      <c r="C40" s="40">
        <v>0</v>
      </c>
      <c r="D40" s="40">
        <f t="shared" si="1"/>
        <v>0</v>
      </c>
    </row>
    <row r="41" spans="1:4" ht="15.75" hidden="1">
      <c r="A41" s="38">
        <v>2222</v>
      </c>
      <c r="B41" s="39" t="s">
        <v>26</v>
      </c>
      <c r="C41" s="40">
        <v>0</v>
      </c>
      <c r="D41" s="40">
        <f t="shared" si="1"/>
        <v>0</v>
      </c>
    </row>
    <row r="42" spans="1:4" ht="15.75" hidden="1">
      <c r="A42" s="38">
        <v>2223</v>
      </c>
      <c r="B42" s="39" t="s">
        <v>27</v>
      </c>
      <c r="C42" s="40">
        <v>0</v>
      </c>
      <c r="D42" s="40">
        <f t="shared" si="1"/>
        <v>0</v>
      </c>
    </row>
    <row r="43" spans="1:4" ht="15.75" hidden="1">
      <c r="A43" s="38">
        <v>2230</v>
      </c>
      <c r="B43" s="39" t="s">
        <v>38</v>
      </c>
      <c r="C43" s="40">
        <v>0</v>
      </c>
      <c r="D43" s="40">
        <f t="shared" si="1"/>
        <v>0</v>
      </c>
    </row>
    <row r="44" spans="1:4" ht="15.75" hidden="1">
      <c r="A44" s="38">
        <v>2234</v>
      </c>
      <c r="B44" s="39" t="s">
        <v>98</v>
      </c>
      <c r="C44" s="40">
        <v>0</v>
      </c>
      <c r="D44" s="40">
        <f t="shared" si="1"/>
        <v>0</v>
      </c>
    </row>
    <row r="45" spans="1:4" ht="15.75">
      <c r="A45" s="38">
        <v>2239</v>
      </c>
      <c r="B45" s="39" t="s">
        <v>99</v>
      </c>
      <c r="C45" s="40">
        <v>3.49</v>
      </c>
      <c r="D45" s="40">
        <f t="shared" si="1"/>
        <v>39.553333333333335</v>
      </c>
    </row>
    <row r="46" spans="1:4" ht="15.75">
      <c r="A46" s="38">
        <v>2241</v>
      </c>
      <c r="B46" s="39" t="s">
        <v>46</v>
      </c>
      <c r="C46" s="40">
        <v>13.72</v>
      </c>
      <c r="D46" s="40">
        <f t="shared" si="1"/>
        <v>155.49333333333334</v>
      </c>
    </row>
    <row r="47" spans="1:4" ht="15.75">
      <c r="A47" s="38">
        <v>2242</v>
      </c>
      <c r="B47" s="39" t="s">
        <v>12</v>
      </c>
      <c r="C47" s="40">
        <v>0.45</v>
      </c>
      <c r="D47" s="40">
        <f t="shared" si="1"/>
        <v>5.1000000000000005</v>
      </c>
    </row>
    <row r="48" spans="1:4" ht="15.75">
      <c r="A48" s="38">
        <v>2243</v>
      </c>
      <c r="B48" s="39" t="s">
        <v>13</v>
      </c>
      <c r="C48" s="40">
        <v>2.39</v>
      </c>
      <c r="D48" s="40">
        <f t="shared" si="1"/>
        <v>27.08666666666667</v>
      </c>
    </row>
    <row r="49" spans="1:4" ht="15.75">
      <c r="A49" s="38">
        <v>2244</v>
      </c>
      <c r="B49" s="39" t="s">
        <v>14</v>
      </c>
      <c r="C49" s="40">
        <v>0.08</v>
      </c>
      <c r="D49" s="40">
        <f t="shared" si="1"/>
        <v>0.9066666666666666</v>
      </c>
    </row>
    <row r="50" spans="1:4" ht="15.75">
      <c r="A50" s="38">
        <v>2247</v>
      </c>
      <c r="B50" s="46" t="s">
        <v>95</v>
      </c>
      <c r="C50" s="40">
        <v>0.13</v>
      </c>
      <c r="D50" s="40">
        <f t="shared" si="1"/>
        <v>1.4733333333333332</v>
      </c>
    </row>
    <row r="51" spans="1:4" ht="15.75" hidden="1">
      <c r="A51" s="38">
        <v>2249</v>
      </c>
      <c r="B51" s="39" t="s">
        <v>39</v>
      </c>
      <c r="C51" s="40">
        <v>0</v>
      </c>
      <c r="D51" s="40">
        <f t="shared" si="1"/>
        <v>0</v>
      </c>
    </row>
    <row r="52" spans="1:4" ht="15.75">
      <c r="A52" s="38">
        <v>2251</v>
      </c>
      <c r="B52" s="39" t="s">
        <v>94</v>
      </c>
      <c r="C52" s="40">
        <v>1</v>
      </c>
      <c r="D52" s="40">
        <f t="shared" si="1"/>
        <v>11.333333333333334</v>
      </c>
    </row>
    <row r="53" spans="1:4" ht="15.75" hidden="1">
      <c r="A53" s="38">
        <v>2252</v>
      </c>
      <c r="B53" s="39" t="s">
        <v>47</v>
      </c>
      <c r="C53" s="40">
        <v>0</v>
      </c>
      <c r="D53" s="40">
        <f t="shared" si="1"/>
        <v>0</v>
      </c>
    </row>
    <row r="54" spans="1:4" ht="15.75">
      <c r="A54" s="38">
        <v>2259</v>
      </c>
      <c r="B54" s="39" t="s">
        <v>96</v>
      </c>
      <c r="C54" s="40">
        <v>0.01</v>
      </c>
      <c r="D54" s="40">
        <f t="shared" si="1"/>
        <v>0.11333333333333333</v>
      </c>
    </row>
    <row r="55" spans="1:4" ht="15.75" hidden="1">
      <c r="A55" s="38">
        <v>2261</v>
      </c>
      <c r="B55" s="39" t="s">
        <v>48</v>
      </c>
      <c r="C55" s="40">
        <v>0</v>
      </c>
      <c r="D55" s="40">
        <f t="shared" si="1"/>
        <v>0</v>
      </c>
    </row>
    <row r="56" spans="1:4" ht="15.75" hidden="1">
      <c r="A56" s="38">
        <v>2262</v>
      </c>
      <c r="B56" s="39" t="s">
        <v>15</v>
      </c>
      <c r="C56" s="40">
        <v>0</v>
      </c>
      <c r="D56" s="40">
        <f t="shared" si="1"/>
        <v>0</v>
      </c>
    </row>
    <row r="57" spans="1:4" ht="15.75" hidden="1">
      <c r="A57" s="38">
        <v>2263</v>
      </c>
      <c r="B57" s="39" t="s">
        <v>40</v>
      </c>
      <c r="C57" s="40">
        <v>0</v>
      </c>
      <c r="D57" s="40">
        <f t="shared" si="1"/>
        <v>0</v>
      </c>
    </row>
    <row r="58" spans="1:4" ht="15.75" hidden="1">
      <c r="A58" s="38">
        <v>2264</v>
      </c>
      <c r="B58" s="39" t="s">
        <v>41</v>
      </c>
      <c r="C58" s="40">
        <v>0</v>
      </c>
      <c r="D58" s="40">
        <f t="shared" si="1"/>
        <v>0</v>
      </c>
    </row>
    <row r="59" spans="1:4" ht="15.75" hidden="1">
      <c r="A59" s="38">
        <v>2279</v>
      </c>
      <c r="B59" s="39" t="s">
        <v>16</v>
      </c>
      <c r="C59" s="40">
        <v>0</v>
      </c>
      <c r="D59" s="40">
        <f t="shared" si="1"/>
        <v>0</v>
      </c>
    </row>
    <row r="60" spans="1:4" ht="15.75">
      <c r="A60" s="38">
        <v>2311</v>
      </c>
      <c r="B60" s="39" t="s">
        <v>17</v>
      </c>
      <c r="C60" s="40">
        <v>0.57</v>
      </c>
      <c r="D60" s="40">
        <f t="shared" si="1"/>
        <v>6.46</v>
      </c>
    </row>
    <row r="61" spans="1:4" ht="15.75">
      <c r="A61" s="38">
        <v>2312</v>
      </c>
      <c r="B61" s="39" t="s">
        <v>18</v>
      </c>
      <c r="C61" s="40">
        <v>1.23</v>
      </c>
      <c r="D61" s="40">
        <f t="shared" si="1"/>
        <v>13.940000000000001</v>
      </c>
    </row>
    <row r="62" spans="1:4" ht="15.75" hidden="1">
      <c r="A62" s="38">
        <v>2321</v>
      </c>
      <c r="B62" s="39" t="s">
        <v>19</v>
      </c>
      <c r="C62" s="40">
        <v>0</v>
      </c>
      <c r="D62" s="40">
        <f t="shared" si="1"/>
        <v>0</v>
      </c>
    </row>
    <row r="63" spans="1:4" ht="15.75">
      <c r="A63" s="38">
        <v>2322</v>
      </c>
      <c r="B63" s="39" t="s">
        <v>20</v>
      </c>
      <c r="C63" s="40">
        <v>2.44</v>
      </c>
      <c r="D63" s="40">
        <f t="shared" si="1"/>
        <v>27.653333333333332</v>
      </c>
    </row>
    <row r="64" spans="1:4" ht="15.75" hidden="1">
      <c r="A64" s="38">
        <v>2341</v>
      </c>
      <c r="B64" s="39" t="s">
        <v>42</v>
      </c>
      <c r="C64" s="40">
        <v>0</v>
      </c>
      <c r="D64" s="40">
        <f t="shared" si="1"/>
        <v>0</v>
      </c>
    </row>
    <row r="65" spans="1:4" ht="15.75" hidden="1">
      <c r="A65" s="38">
        <v>2344</v>
      </c>
      <c r="B65" s="39" t="s">
        <v>49</v>
      </c>
      <c r="C65" s="40">
        <v>0</v>
      </c>
      <c r="D65" s="40">
        <f t="shared" si="1"/>
        <v>0</v>
      </c>
    </row>
    <row r="66" spans="1:4" ht="15.75">
      <c r="A66" s="38">
        <v>2350</v>
      </c>
      <c r="B66" s="39" t="s">
        <v>21</v>
      </c>
      <c r="C66" s="40">
        <v>3.64</v>
      </c>
      <c r="D66" s="40">
        <f t="shared" si="1"/>
        <v>41.25333333333333</v>
      </c>
    </row>
    <row r="67" spans="1:4" ht="15.75">
      <c r="A67" s="38">
        <v>2361</v>
      </c>
      <c r="B67" s="39" t="s">
        <v>22</v>
      </c>
      <c r="C67" s="40">
        <v>1.2</v>
      </c>
      <c r="D67" s="40">
        <f t="shared" si="1"/>
        <v>13.6</v>
      </c>
    </row>
    <row r="68" spans="1:4" ht="15.75">
      <c r="A68" s="38">
        <v>2362</v>
      </c>
      <c r="B68" s="39" t="s">
        <v>43</v>
      </c>
      <c r="C68" s="40">
        <v>2.4</v>
      </c>
      <c r="D68" s="40">
        <f t="shared" si="1"/>
        <v>27.2</v>
      </c>
    </row>
    <row r="69" spans="1:4" ht="15.75" hidden="1">
      <c r="A69" s="38">
        <v>2363</v>
      </c>
      <c r="B69" s="39" t="s">
        <v>44</v>
      </c>
      <c r="C69" s="40">
        <v>0</v>
      </c>
      <c r="D69" s="40">
        <f t="shared" si="1"/>
        <v>0</v>
      </c>
    </row>
    <row r="70" spans="1:4" ht="15.75" hidden="1">
      <c r="A70" s="38">
        <v>2370</v>
      </c>
      <c r="B70" s="39" t="s">
        <v>50</v>
      </c>
      <c r="C70" s="40">
        <v>0</v>
      </c>
      <c r="D70" s="40">
        <f t="shared" si="1"/>
        <v>0</v>
      </c>
    </row>
    <row r="71" spans="1:4" ht="15.75">
      <c r="A71" s="38">
        <v>2400</v>
      </c>
      <c r="B71" s="39" t="s">
        <v>28</v>
      </c>
      <c r="C71" s="40">
        <v>0.15</v>
      </c>
      <c r="D71" s="40">
        <f t="shared" si="1"/>
        <v>1.7</v>
      </c>
    </row>
    <row r="72" spans="1:4" ht="15.75">
      <c r="A72" s="38">
        <v>2512</v>
      </c>
      <c r="B72" s="39" t="s">
        <v>30</v>
      </c>
      <c r="C72" s="40">
        <v>46.41</v>
      </c>
      <c r="D72" s="40">
        <v>595</v>
      </c>
    </row>
    <row r="73" spans="1:4" ht="15.75" hidden="1">
      <c r="A73" s="38">
        <v>2513</v>
      </c>
      <c r="B73" s="39" t="s">
        <v>23</v>
      </c>
      <c r="C73" s="40">
        <v>0</v>
      </c>
      <c r="D73" s="40">
        <f t="shared" si="1"/>
        <v>0</v>
      </c>
    </row>
    <row r="74" spans="1:4" ht="15.75">
      <c r="A74" s="38">
        <v>2515</v>
      </c>
      <c r="B74" s="39" t="s">
        <v>97</v>
      </c>
      <c r="C74" s="40">
        <v>0.19</v>
      </c>
      <c r="D74" s="40">
        <f t="shared" si="1"/>
        <v>2.1533333333333333</v>
      </c>
    </row>
    <row r="75" spans="1:4" ht="15.75">
      <c r="A75" s="38">
        <v>2519</v>
      </c>
      <c r="B75" s="39" t="s">
        <v>25</v>
      </c>
      <c r="C75" s="40">
        <v>0.01</v>
      </c>
      <c r="D75" s="40">
        <f t="shared" si="1"/>
        <v>0.11333333333333333</v>
      </c>
    </row>
    <row r="76" spans="1:4" ht="15.75" hidden="1">
      <c r="A76" s="38">
        <v>6240</v>
      </c>
      <c r="B76" s="39" t="s">
        <v>51</v>
      </c>
      <c r="C76" s="40">
        <v>0</v>
      </c>
      <c r="D76" s="40">
        <f t="shared" si="1"/>
        <v>0</v>
      </c>
    </row>
    <row r="77" spans="1:4" ht="15.75" hidden="1">
      <c r="A77" s="38">
        <v>6290</v>
      </c>
      <c r="B77" s="39" t="s">
        <v>52</v>
      </c>
      <c r="C77" s="40">
        <v>0</v>
      </c>
      <c r="D77" s="40">
        <f t="shared" si="1"/>
        <v>0</v>
      </c>
    </row>
    <row r="78" spans="1:4" ht="15.75" hidden="1">
      <c r="A78" s="38">
        <v>5121</v>
      </c>
      <c r="B78" s="39" t="s">
        <v>53</v>
      </c>
      <c r="C78" s="40">
        <v>0</v>
      </c>
      <c r="D78" s="40">
        <f t="shared" si="1"/>
        <v>0</v>
      </c>
    </row>
    <row r="79" spans="1:4" ht="15.75">
      <c r="A79" s="38">
        <v>5232</v>
      </c>
      <c r="B79" s="39" t="s">
        <v>24</v>
      </c>
      <c r="C79" s="40">
        <v>57.2</v>
      </c>
      <c r="D79" s="40">
        <f t="shared" si="1"/>
        <v>648.2666666666667</v>
      </c>
    </row>
    <row r="80" spans="1:4" ht="15.75" hidden="1">
      <c r="A80" s="38">
        <v>5238</v>
      </c>
      <c r="B80" s="39" t="s">
        <v>54</v>
      </c>
      <c r="C80" s="40">
        <v>0</v>
      </c>
      <c r="D80" s="40">
        <f t="shared" si="1"/>
        <v>0</v>
      </c>
    </row>
    <row r="81" spans="1:4" ht="15.75">
      <c r="A81" s="38">
        <v>5240</v>
      </c>
      <c r="B81" s="39" t="s">
        <v>55</v>
      </c>
      <c r="C81" s="40">
        <v>1.23</v>
      </c>
      <c r="D81" s="40">
        <f t="shared" si="1"/>
        <v>13.940000000000001</v>
      </c>
    </row>
    <row r="82" spans="1:4" ht="15.75">
      <c r="A82" s="38">
        <v>5250</v>
      </c>
      <c r="B82" s="39" t="s">
        <v>56</v>
      </c>
      <c r="C82" s="40">
        <v>52.92</v>
      </c>
      <c r="D82" s="40">
        <f t="shared" si="1"/>
        <v>599.76</v>
      </c>
    </row>
    <row r="83" spans="1:4" ht="15.75">
      <c r="A83" s="45"/>
      <c r="B83" s="47" t="s">
        <v>8</v>
      </c>
      <c r="C83" s="44">
        <f>SUM(C37:C82)</f>
        <v>260.46999999999997</v>
      </c>
      <c r="D83" s="44">
        <f>SUM(D37:D82)</f>
        <v>3021.0133333333333</v>
      </c>
    </row>
    <row r="84" spans="1:4" ht="15.75">
      <c r="A84" s="45"/>
      <c r="B84" s="47" t="s">
        <v>29</v>
      </c>
      <c r="C84" s="44">
        <f>C83+C35</f>
        <v>433.19999999999993</v>
      </c>
      <c r="D84" s="44">
        <f>D83+D35</f>
        <v>5548.803333333333</v>
      </c>
    </row>
    <row r="85" spans="1:4" ht="15.75">
      <c r="A85" s="50"/>
      <c r="B85" s="51"/>
      <c r="C85" s="51"/>
      <c r="D85" s="61"/>
    </row>
    <row r="86" spans="1:4" ht="15.75">
      <c r="A86" s="176" t="s">
        <v>57</v>
      </c>
      <c r="B86" s="176"/>
      <c r="C86" s="126">
        <v>30</v>
      </c>
      <c r="D86" s="126">
        <v>340</v>
      </c>
    </row>
    <row r="87" spans="1:4" ht="15.75">
      <c r="A87" s="176" t="s">
        <v>58</v>
      </c>
      <c r="B87" s="176"/>
      <c r="C87" s="127">
        <f>C84/C86</f>
        <v>14.439999999999998</v>
      </c>
      <c r="D87" s="127">
        <f>D84/D86</f>
        <v>16.320009803921568</v>
      </c>
    </row>
    <row r="88" spans="1:4" ht="15.75">
      <c r="A88" s="59"/>
      <c r="B88" s="59"/>
      <c r="C88" s="82"/>
      <c r="D88" s="82"/>
    </row>
    <row r="89" spans="1:4" ht="15.75">
      <c r="A89" s="173" t="s">
        <v>33</v>
      </c>
      <c r="B89" s="174"/>
      <c r="C89" s="62"/>
      <c r="D89" s="62"/>
    </row>
    <row r="90" spans="1:4" ht="15.75">
      <c r="A90" s="173" t="s">
        <v>72</v>
      </c>
      <c r="B90" s="174"/>
      <c r="C90" s="62"/>
      <c r="D90" s="62"/>
    </row>
    <row r="91" spans="1:4" ht="15.75">
      <c r="A91" s="55"/>
      <c r="B91" s="55"/>
      <c r="C91" s="55"/>
      <c r="D91" s="55"/>
    </row>
    <row r="92" spans="1:4" ht="15.75">
      <c r="A92" s="55" t="s">
        <v>34</v>
      </c>
      <c r="B92" s="55"/>
      <c r="C92" s="55"/>
      <c r="D92" s="55"/>
    </row>
    <row r="93" spans="1:4" ht="15.75">
      <c r="A93" s="55"/>
      <c r="B93" s="55"/>
      <c r="C93" s="55"/>
      <c r="D93" s="55"/>
    </row>
    <row r="94" spans="1:4" ht="15.75">
      <c r="A94" s="55"/>
      <c r="B94" s="56"/>
      <c r="C94" s="56"/>
      <c r="D94" s="55"/>
    </row>
    <row r="95" spans="1:4" ht="15.75">
      <c r="A95" s="55"/>
      <c r="B95" s="37"/>
      <c r="C95" s="37"/>
      <c r="D95" s="55"/>
    </row>
    <row r="96" spans="1:4" ht="15.75">
      <c r="A96" s="59"/>
      <c r="B96" s="59"/>
      <c r="C96" s="59"/>
      <c r="D96" s="59"/>
    </row>
  </sheetData>
  <sheetProtection/>
  <mergeCells count="9">
    <mergeCell ref="A89:B89"/>
    <mergeCell ref="A90:B90"/>
    <mergeCell ref="B8:D8"/>
    <mergeCell ref="A3:D3"/>
    <mergeCell ref="A5:B5"/>
    <mergeCell ref="A6:B6"/>
    <mergeCell ref="B9:D9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view="pageLayout" workbookViewId="0" topLeftCell="A1">
      <selection activeCell="C7" sqref="C7"/>
    </sheetView>
  </sheetViews>
  <sheetFormatPr defaultColWidth="9.140625" defaultRowHeight="12.75"/>
  <cols>
    <col min="1" max="1" width="11.57421875" style="4" customWidth="1"/>
    <col min="2" max="2" width="94.421875" style="4" customWidth="1"/>
    <col min="3" max="3" width="32.140625" style="4" customWidth="1"/>
    <col min="4" max="4" width="9.140625" style="0" customWidth="1"/>
  </cols>
  <sheetData>
    <row r="1" spans="1:3" ht="15.75">
      <c r="A1" s="18"/>
      <c r="B1" s="22"/>
      <c r="C1" s="116"/>
    </row>
    <row r="2" spans="1:3" ht="15.75">
      <c r="A2" s="18"/>
      <c r="B2" s="18"/>
      <c r="C2" s="32"/>
    </row>
    <row r="3" spans="1:3" ht="18.75">
      <c r="A3" s="171" t="s">
        <v>9</v>
      </c>
      <c r="B3" s="171"/>
      <c r="C3" s="171"/>
    </row>
    <row r="4" spans="1:3" ht="15.75">
      <c r="A4" s="18"/>
      <c r="B4" s="23"/>
      <c r="C4" s="32"/>
    </row>
    <row r="5" spans="1:3" ht="15.75">
      <c r="A5" s="172" t="s">
        <v>1</v>
      </c>
      <c r="B5" s="172"/>
      <c r="C5" s="32"/>
    </row>
    <row r="6" spans="1:3" ht="15.75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>
      <c r="A8" s="16"/>
      <c r="B8" s="172" t="s">
        <v>221</v>
      </c>
      <c r="C8" s="181"/>
    </row>
    <row r="9" spans="1:3" ht="15.75" customHeight="1">
      <c r="A9" s="16"/>
      <c r="B9" s="172" t="s">
        <v>128</v>
      </c>
      <c r="C9" s="181"/>
    </row>
    <row r="10" spans="1:3" ht="15.75">
      <c r="A10" s="17" t="s">
        <v>2</v>
      </c>
      <c r="B10" s="16" t="str">
        <f>'7.4.3.'!B10</f>
        <v>2019.gadā un turpmāk</v>
      </c>
      <c r="C10" s="59"/>
    </row>
    <row r="11" spans="1:7" s="9" customFormat="1" ht="67.5" customHeight="1">
      <c r="A11" s="76" t="s">
        <v>3</v>
      </c>
      <c r="B11" s="76" t="s">
        <v>4</v>
      </c>
      <c r="C11" s="76" t="s">
        <v>70</v>
      </c>
      <c r="E11"/>
      <c r="F11"/>
      <c r="G11"/>
    </row>
    <row r="12" spans="1:3" ht="15.75">
      <c r="A12" s="48">
        <v>1</v>
      </c>
      <c r="B12" s="60">
        <v>2</v>
      </c>
      <c r="C12" s="60">
        <v>3</v>
      </c>
    </row>
    <row r="13" spans="1:7" s="10" customFormat="1" ht="15.75">
      <c r="A13" s="48"/>
      <c r="B13" s="46" t="s">
        <v>5</v>
      </c>
      <c r="C13" s="38"/>
      <c r="E13"/>
      <c r="F13"/>
      <c r="G13"/>
    </row>
    <row r="14" spans="1:7" s="10" customFormat="1" ht="15.75">
      <c r="A14" s="38">
        <v>1100</v>
      </c>
      <c r="B14" s="38" t="s">
        <v>92</v>
      </c>
      <c r="C14" s="40">
        <v>58.51</v>
      </c>
      <c r="E14"/>
      <c r="F14"/>
      <c r="G14"/>
    </row>
    <row r="15" spans="1:7" s="10" customFormat="1" ht="31.5">
      <c r="A15" s="38">
        <v>1200</v>
      </c>
      <c r="B15" s="39" t="s">
        <v>93</v>
      </c>
      <c r="C15" s="40">
        <v>14.1</v>
      </c>
      <c r="F15"/>
      <c r="G15"/>
    </row>
    <row r="16" spans="1:7" s="10" customFormat="1" ht="15.75">
      <c r="A16" s="38">
        <v>2219</v>
      </c>
      <c r="B16" s="38" t="s">
        <v>115</v>
      </c>
      <c r="C16" s="40">
        <v>1.08</v>
      </c>
      <c r="E16" s="52"/>
      <c r="F16" s="81"/>
      <c r="G16"/>
    </row>
    <row r="17" spans="1:6" ht="15.75" customHeight="1">
      <c r="A17" s="38">
        <v>2222</v>
      </c>
      <c r="B17" s="39" t="s">
        <v>26</v>
      </c>
      <c r="C17" s="40">
        <v>33.54</v>
      </c>
      <c r="E17" s="52"/>
      <c r="F17" s="81"/>
    </row>
    <row r="18" spans="1:6" ht="15.75">
      <c r="A18" s="38">
        <v>2223</v>
      </c>
      <c r="B18" s="39" t="s">
        <v>27</v>
      </c>
      <c r="C18" s="40">
        <v>36.58</v>
      </c>
      <c r="E18" s="158"/>
      <c r="F18" s="81"/>
    </row>
    <row r="19" spans="1:3" ht="15.75">
      <c r="A19" s="38">
        <v>2243</v>
      </c>
      <c r="B19" s="39" t="s">
        <v>116</v>
      </c>
      <c r="C19" s="40">
        <v>0.5</v>
      </c>
    </row>
    <row r="20" spans="1:3" ht="15.75">
      <c r="A20" s="38">
        <v>2244</v>
      </c>
      <c r="B20" s="39" t="s">
        <v>14</v>
      </c>
      <c r="C20" s="40">
        <f>56.94-3.55</f>
        <v>53.39</v>
      </c>
    </row>
    <row r="21" spans="1:3" ht="15.75" hidden="1">
      <c r="A21" s="38">
        <v>2249</v>
      </c>
      <c r="B21" s="39" t="s">
        <v>117</v>
      </c>
      <c r="C21" s="40">
        <v>0</v>
      </c>
    </row>
    <row r="22" spans="1:3" ht="15.75">
      <c r="A22" s="38">
        <v>2263</v>
      </c>
      <c r="B22" s="39" t="s">
        <v>118</v>
      </c>
      <c r="C22" s="40">
        <f>9.22</f>
        <v>9.22</v>
      </c>
    </row>
    <row r="23" spans="1:3" ht="15.75">
      <c r="A23" s="38">
        <v>2264</v>
      </c>
      <c r="B23" s="39" t="s">
        <v>119</v>
      </c>
      <c r="C23" s="40">
        <v>0.07</v>
      </c>
    </row>
    <row r="24" spans="1:3" ht="15.75">
      <c r="A24" s="38">
        <v>2279</v>
      </c>
      <c r="B24" s="39" t="s">
        <v>16</v>
      </c>
      <c r="C24" s="40">
        <v>5.62</v>
      </c>
    </row>
    <row r="25" spans="1:3" ht="15.75">
      <c r="A25" s="38">
        <v>2321</v>
      </c>
      <c r="B25" s="39" t="s">
        <v>19</v>
      </c>
      <c r="C25" s="40">
        <v>52.87</v>
      </c>
    </row>
    <row r="26" spans="1:3" ht="15.75">
      <c r="A26" s="38">
        <v>2363</v>
      </c>
      <c r="B26" s="39" t="s">
        <v>120</v>
      </c>
      <c r="C26" s="40">
        <v>54</v>
      </c>
    </row>
    <row r="27" spans="1:3" ht="15.75">
      <c r="A27" s="38">
        <v>2513</v>
      </c>
      <c r="B27" s="39" t="s">
        <v>23</v>
      </c>
      <c r="C27" s="40">
        <v>1.3</v>
      </c>
    </row>
    <row r="28" spans="1:3" ht="16.5" customHeight="1">
      <c r="A28" s="38">
        <v>2519</v>
      </c>
      <c r="B28" s="39" t="s">
        <v>25</v>
      </c>
      <c r="C28" s="40">
        <v>0.72</v>
      </c>
    </row>
    <row r="29" spans="1:3" ht="15.75">
      <c r="A29" s="38"/>
      <c r="B29" s="43" t="s">
        <v>6</v>
      </c>
      <c r="C29" s="44">
        <f>SUM(C14:C28)</f>
        <v>321.5</v>
      </c>
    </row>
    <row r="30" spans="1:3" ht="15.75" customHeight="1">
      <c r="A30" s="45"/>
      <c r="B30" s="38" t="s">
        <v>7</v>
      </c>
      <c r="C30" s="40"/>
    </row>
    <row r="31" spans="1:3" ht="15.75">
      <c r="A31" s="38">
        <v>1100</v>
      </c>
      <c r="B31" s="38" t="s">
        <v>92</v>
      </c>
      <c r="C31" s="40">
        <v>72.36</v>
      </c>
    </row>
    <row r="32" spans="1:3" ht="31.5">
      <c r="A32" s="38">
        <v>1200</v>
      </c>
      <c r="B32" s="39" t="s">
        <v>93</v>
      </c>
      <c r="C32" s="40">
        <v>17.43</v>
      </c>
    </row>
    <row r="33" spans="1:3" ht="15.75">
      <c r="A33" s="38">
        <v>2219</v>
      </c>
      <c r="B33" s="38" t="s">
        <v>115</v>
      </c>
      <c r="C33" s="40">
        <v>1.73</v>
      </c>
    </row>
    <row r="34" spans="1:3" ht="15.75">
      <c r="A34" s="38">
        <v>2234</v>
      </c>
      <c r="B34" s="39" t="s">
        <v>98</v>
      </c>
      <c r="C34" s="40">
        <v>0.14</v>
      </c>
    </row>
    <row r="35" spans="1:3" ht="15.75" customHeight="1">
      <c r="A35" s="38">
        <v>2239</v>
      </c>
      <c r="B35" s="39" t="s">
        <v>99</v>
      </c>
      <c r="C35" s="40">
        <v>0.72</v>
      </c>
    </row>
    <row r="36" spans="1:3" ht="15.75">
      <c r="A36" s="38">
        <v>2241</v>
      </c>
      <c r="B36" s="39" t="s">
        <v>121</v>
      </c>
      <c r="C36" s="40">
        <v>0.14</v>
      </c>
    </row>
    <row r="37" spans="1:3" ht="15.75" hidden="1">
      <c r="A37" s="38">
        <v>2242</v>
      </c>
      <c r="B37" s="39" t="s">
        <v>12</v>
      </c>
      <c r="C37" s="40">
        <v>0</v>
      </c>
    </row>
    <row r="38" spans="1:3" ht="15.75">
      <c r="A38" s="38">
        <v>2243</v>
      </c>
      <c r="B38" s="39" t="s">
        <v>13</v>
      </c>
      <c r="C38" s="40">
        <v>0.58</v>
      </c>
    </row>
    <row r="39" spans="1:3" ht="15.75">
      <c r="A39" s="38">
        <v>2244</v>
      </c>
      <c r="B39" s="39" t="s">
        <v>14</v>
      </c>
      <c r="C39" s="40">
        <v>19.94</v>
      </c>
    </row>
    <row r="40" spans="1:3" ht="15.75">
      <c r="A40" s="38">
        <v>2247</v>
      </c>
      <c r="B40" s="46" t="s">
        <v>95</v>
      </c>
      <c r="C40" s="40">
        <v>0.22</v>
      </c>
    </row>
    <row r="41" spans="1:3" ht="15.75">
      <c r="A41" s="38">
        <v>2251</v>
      </c>
      <c r="B41" s="39" t="s">
        <v>94</v>
      </c>
      <c r="C41" s="40">
        <v>7.89</v>
      </c>
    </row>
    <row r="42" spans="1:3" ht="15.75">
      <c r="A42" s="38">
        <v>2259</v>
      </c>
      <c r="B42" s="39" t="s">
        <v>96</v>
      </c>
      <c r="C42" s="40">
        <v>0.07</v>
      </c>
    </row>
    <row r="43" spans="1:3" ht="15.75">
      <c r="A43" s="38">
        <v>2262</v>
      </c>
      <c r="B43" s="39" t="s">
        <v>15</v>
      </c>
      <c r="C43" s="40">
        <v>1.37</v>
      </c>
    </row>
    <row r="44" spans="1:3" ht="15.75">
      <c r="A44" s="38">
        <v>2264</v>
      </c>
      <c r="B44" s="39" t="s">
        <v>119</v>
      </c>
      <c r="C44" s="40">
        <v>0.07</v>
      </c>
    </row>
    <row r="45" spans="1:3" ht="15.75">
      <c r="A45" s="38">
        <v>2279</v>
      </c>
      <c r="B45" s="39" t="s">
        <v>16</v>
      </c>
      <c r="C45" s="40">
        <v>0.14</v>
      </c>
    </row>
    <row r="46" spans="1:3" ht="15.75">
      <c r="A46" s="38">
        <v>2311</v>
      </c>
      <c r="B46" s="39" t="s">
        <v>17</v>
      </c>
      <c r="C46" s="40">
        <v>0.72</v>
      </c>
    </row>
    <row r="47" spans="1:3" ht="15.75">
      <c r="A47" s="38">
        <v>2312</v>
      </c>
      <c r="B47" s="39" t="s">
        <v>18</v>
      </c>
      <c r="C47" s="40">
        <v>0.22</v>
      </c>
    </row>
    <row r="48" spans="1:3" ht="15.75">
      <c r="A48" s="38">
        <v>2322</v>
      </c>
      <c r="B48" s="39" t="s">
        <v>20</v>
      </c>
      <c r="C48" s="40">
        <v>2.88</v>
      </c>
    </row>
    <row r="49" spans="1:3" ht="15.75">
      <c r="A49" s="38">
        <v>2350</v>
      </c>
      <c r="B49" s="39" t="s">
        <v>21</v>
      </c>
      <c r="C49" s="40">
        <v>9.58</v>
      </c>
    </row>
    <row r="50" spans="1:3" ht="15.75">
      <c r="A50" s="38">
        <v>2361</v>
      </c>
      <c r="B50" s="39" t="s">
        <v>22</v>
      </c>
      <c r="C50" s="40">
        <v>1.08</v>
      </c>
    </row>
    <row r="51" spans="1:3" ht="15.75">
      <c r="A51" s="38">
        <v>2362</v>
      </c>
      <c r="B51" s="39" t="s">
        <v>43</v>
      </c>
      <c r="C51" s="40">
        <v>1.6</v>
      </c>
    </row>
    <row r="52" spans="1:3" ht="15.75">
      <c r="A52" s="38">
        <v>2400</v>
      </c>
      <c r="B52" s="39" t="s">
        <v>28</v>
      </c>
      <c r="C52" s="40">
        <v>0.22</v>
      </c>
    </row>
    <row r="53" spans="1:3" ht="15.75">
      <c r="A53" s="38">
        <v>2512</v>
      </c>
      <c r="B53" s="39" t="s">
        <v>30</v>
      </c>
      <c r="C53" s="40">
        <v>63.3</v>
      </c>
    </row>
    <row r="54" spans="1:3" ht="15.75">
      <c r="A54" s="38">
        <v>2515</v>
      </c>
      <c r="B54" s="39" t="s">
        <v>97</v>
      </c>
      <c r="C54" s="40">
        <v>0.29</v>
      </c>
    </row>
    <row r="55" spans="1:3" ht="15.75">
      <c r="A55" s="38">
        <v>2519</v>
      </c>
      <c r="B55" s="39" t="s">
        <v>25</v>
      </c>
      <c r="C55" s="40">
        <v>0.07</v>
      </c>
    </row>
    <row r="56" spans="1:3" ht="15.75">
      <c r="A56" s="38">
        <v>5232</v>
      </c>
      <c r="B56" s="39" t="s">
        <v>24</v>
      </c>
      <c r="C56" s="40">
        <v>33.58</v>
      </c>
    </row>
    <row r="57" spans="1:3" ht="15.75">
      <c r="A57" s="38">
        <v>5240</v>
      </c>
      <c r="B57" s="39" t="s">
        <v>122</v>
      </c>
      <c r="C57" s="40">
        <v>1.66</v>
      </c>
    </row>
    <row r="58" spans="1:3" ht="15.75" customHeight="1">
      <c r="A58" s="38">
        <v>5250</v>
      </c>
      <c r="B58" s="39" t="s">
        <v>123</v>
      </c>
      <c r="C58" s="40">
        <v>31.2</v>
      </c>
    </row>
    <row r="59" spans="1:3" ht="15.75">
      <c r="A59" s="45"/>
      <c r="B59" s="47" t="s">
        <v>8</v>
      </c>
      <c r="C59" s="44">
        <f>SUM(C31:C58)</f>
        <v>269.2</v>
      </c>
    </row>
    <row r="60" spans="1:3" ht="15.75">
      <c r="A60" s="45"/>
      <c r="B60" s="47" t="s">
        <v>29</v>
      </c>
      <c r="C60" s="44">
        <f>C59+C29</f>
        <v>590.7</v>
      </c>
    </row>
    <row r="61" spans="1:3" ht="15.75">
      <c r="A61" s="20"/>
      <c r="B61" s="32"/>
      <c r="C61" s="104"/>
    </row>
    <row r="62" spans="1:3" ht="15.75">
      <c r="A62" s="172" t="s">
        <v>57</v>
      </c>
      <c r="B62" s="172"/>
      <c r="C62" s="129">
        <v>30</v>
      </c>
    </row>
    <row r="63" spans="1:3" ht="15.75">
      <c r="A63" s="172" t="s">
        <v>58</v>
      </c>
      <c r="B63" s="172"/>
      <c r="C63" s="130">
        <f>C60/C62</f>
        <v>19.69</v>
      </c>
    </row>
    <row r="64" spans="1:3" ht="15.75">
      <c r="A64" s="32"/>
      <c r="B64" s="33"/>
      <c r="C64" s="83"/>
    </row>
    <row r="65" spans="1:7" s="2" customFormat="1" ht="15.75">
      <c r="A65" s="182" t="s">
        <v>33</v>
      </c>
      <c r="B65" s="183"/>
      <c r="C65" s="34"/>
      <c r="E65"/>
      <c r="F65"/>
      <c r="G65"/>
    </row>
    <row r="66" spans="1:7" s="2" customFormat="1" ht="15.75">
      <c r="A66" s="182" t="s">
        <v>72</v>
      </c>
      <c r="B66" s="183"/>
      <c r="C66" s="34"/>
      <c r="E66"/>
      <c r="F66"/>
      <c r="G66"/>
    </row>
    <row r="67" spans="1:7" s="2" customFormat="1" ht="15.75">
      <c r="A67" s="35"/>
      <c r="B67" s="35"/>
      <c r="C67" s="35"/>
      <c r="E67"/>
      <c r="F67"/>
      <c r="G67"/>
    </row>
    <row r="68" spans="1:7" s="2" customFormat="1" ht="15.75">
      <c r="A68" s="35" t="s">
        <v>34</v>
      </c>
      <c r="B68" s="35"/>
      <c r="C68" s="35"/>
      <c r="E68"/>
      <c r="F68"/>
      <c r="G68"/>
    </row>
    <row r="69" spans="1:7" s="2" customFormat="1" ht="15.75">
      <c r="A69" s="35"/>
      <c r="B69" s="35"/>
      <c r="C69" s="35"/>
      <c r="E69"/>
      <c r="F69"/>
      <c r="G69"/>
    </row>
    <row r="70" spans="1:7" s="2" customFormat="1" ht="15.75">
      <c r="A70" s="35"/>
      <c r="B70" s="36"/>
      <c r="C70" s="35"/>
      <c r="E70"/>
      <c r="F70"/>
      <c r="G70"/>
    </row>
    <row r="71" spans="1:7" s="2" customFormat="1" ht="13.5" customHeight="1">
      <c r="A71" s="35"/>
      <c r="B71" s="37"/>
      <c r="C71" s="35"/>
      <c r="E71"/>
      <c r="F71"/>
      <c r="G71"/>
    </row>
    <row r="72" spans="1:7" s="4" customFormat="1" ht="15.75">
      <c r="A72" s="18"/>
      <c r="B72" s="18"/>
      <c r="C72" s="18"/>
      <c r="E72"/>
      <c r="F72"/>
      <c r="G72"/>
    </row>
  </sheetData>
  <sheetProtection/>
  <mergeCells count="9">
    <mergeCell ref="A66:B66"/>
    <mergeCell ref="A65:B65"/>
    <mergeCell ref="B9:C9"/>
    <mergeCell ref="A6:B6"/>
    <mergeCell ref="A3:C3"/>
    <mergeCell ref="A5:B5"/>
    <mergeCell ref="B8:C8"/>
    <mergeCell ref="A62:B62"/>
    <mergeCell ref="A63:B63"/>
  </mergeCells>
  <printOptions/>
  <pageMargins left="0.9448818897637796" right="0.5511811023622047" top="0.5905511811023623" bottom="0.7480314960629921" header="0.31496062992125984" footer="0.31496062992125984"/>
  <pageSetup firstPageNumber="10" useFirstPageNumber="1" fitToHeight="0" fitToWidth="1" horizontalDpi="600" verticalDpi="600" orientation="portrait" paperSize="9" scale="63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Layout" workbookViewId="0" topLeftCell="A1">
      <selection activeCell="C5" sqref="C5"/>
    </sheetView>
  </sheetViews>
  <sheetFormatPr defaultColWidth="9.140625" defaultRowHeight="12.75"/>
  <cols>
    <col min="1" max="1" width="11.57421875" style="4" customWidth="1"/>
    <col min="2" max="2" width="95.28125" style="4" customWidth="1"/>
    <col min="3" max="3" width="31.8515625" style="4" customWidth="1"/>
  </cols>
  <sheetData>
    <row r="1" spans="1:3" ht="15.75">
      <c r="A1" s="18"/>
      <c r="B1" s="22"/>
      <c r="C1" s="116"/>
    </row>
    <row r="2" spans="1:3" ht="15.75">
      <c r="A2" s="18"/>
      <c r="B2" s="18"/>
      <c r="C2" s="32"/>
    </row>
    <row r="3" spans="1:3" ht="18.75">
      <c r="A3" s="171" t="s">
        <v>9</v>
      </c>
      <c r="B3" s="171"/>
      <c r="C3" s="171"/>
    </row>
    <row r="4" spans="1:3" ht="15.75">
      <c r="A4" s="18"/>
      <c r="B4" s="23"/>
      <c r="C4" s="32"/>
    </row>
    <row r="5" spans="1:3" ht="15.75" customHeight="1">
      <c r="A5" s="172" t="s">
        <v>1</v>
      </c>
      <c r="B5" s="172"/>
      <c r="C5" s="32"/>
    </row>
    <row r="6" spans="1:3" ht="15.75" customHeight="1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 customHeight="1">
      <c r="A8" s="16"/>
      <c r="B8" s="172" t="s">
        <v>221</v>
      </c>
      <c r="C8" s="181"/>
    </row>
    <row r="9" spans="1:3" ht="15.75" customHeight="1">
      <c r="A9" s="16"/>
      <c r="B9" s="172" t="s">
        <v>133</v>
      </c>
      <c r="C9" s="181"/>
    </row>
    <row r="10" spans="1:3" ht="15.75">
      <c r="A10" s="17" t="s">
        <v>2</v>
      </c>
      <c r="B10" s="16" t="str">
        <f>'7.5.1.'!B10</f>
        <v>2019.gadā un turpmāk</v>
      </c>
      <c r="C10" s="59"/>
    </row>
    <row r="11" spans="1:7" s="9" customFormat="1" ht="67.5" customHeight="1">
      <c r="A11" s="76" t="s">
        <v>3</v>
      </c>
      <c r="B11" s="76" t="s">
        <v>4</v>
      </c>
      <c r="C11" s="76" t="s">
        <v>70</v>
      </c>
      <c r="E11"/>
      <c r="F11"/>
      <c r="G11"/>
    </row>
    <row r="12" spans="1:5" ht="15.75">
      <c r="A12" s="48">
        <v>1</v>
      </c>
      <c r="B12" s="60">
        <v>2</v>
      </c>
      <c r="C12" s="60">
        <v>3</v>
      </c>
      <c r="E12" s="10"/>
    </row>
    <row r="13" spans="1:7" s="10" customFormat="1" ht="15.75">
      <c r="A13" s="48"/>
      <c r="B13" s="46" t="s">
        <v>5</v>
      </c>
      <c r="C13" s="38"/>
      <c r="F13"/>
      <c r="G13"/>
    </row>
    <row r="14" spans="1:7" s="10" customFormat="1" ht="15.75">
      <c r="A14" s="38">
        <v>1100</v>
      </c>
      <c r="B14" s="38" t="s">
        <v>92</v>
      </c>
      <c r="C14" s="40">
        <v>62.99</v>
      </c>
      <c r="F14"/>
      <c r="G14"/>
    </row>
    <row r="15" spans="1:7" s="10" customFormat="1" ht="31.5">
      <c r="A15" s="38">
        <v>1200</v>
      </c>
      <c r="B15" s="39" t="s">
        <v>93</v>
      </c>
      <c r="C15" s="40">
        <v>15.18</v>
      </c>
      <c r="E15" s="52"/>
      <c r="F15" s="81"/>
      <c r="G15"/>
    </row>
    <row r="16" spans="1:7" s="10" customFormat="1" ht="15.75">
      <c r="A16" s="38">
        <v>2219</v>
      </c>
      <c r="B16" s="38" t="s">
        <v>115</v>
      </c>
      <c r="C16" s="40">
        <v>1.08</v>
      </c>
      <c r="E16" s="52"/>
      <c r="F16" s="81"/>
      <c r="G16"/>
    </row>
    <row r="17" spans="1:6" ht="15.75" customHeight="1">
      <c r="A17" s="38">
        <v>2222</v>
      </c>
      <c r="B17" s="39" t="s">
        <v>26</v>
      </c>
      <c r="C17" s="40">
        <v>36.25</v>
      </c>
      <c r="E17" s="158"/>
      <c r="F17" s="81"/>
    </row>
    <row r="18" spans="1:3" ht="15.75">
      <c r="A18" s="38">
        <v>2223</v>
      </c>
      <c r="B18" s="39" t="s">
        <v>27</v>
      </c>
      <c r="C18" s="40">
        <v>39.85</v>
      </c>
    </row>
    <row r="19" spans="1:3" ht="15.75">
      <c r="A19" s="38">
        <v>2243</v>
      </c>
      <c r="B19" s="39" t="s">
        <v>116</v>
      </c>
      <c r="C19" s="40">
        <v>0.5</v>
      </c>
    </row>
    <row r="20" spans="1:3" ht="15.75">
      <c r="A20" s="38">
        <v>2244</v>
      </c>
      <c r="B20" s="39" t="s">
        <v>14</v>
      </c>
      <c r="C20" s="40">
        <v>67.02</v>
      </c>
    </row>
    <row r="21" spans="1:3" ht="15.75" hidden="1">
      <c r="A21" s="38">
        <v>2249</v>
      </c>
      <c r="B21" s="39" t="s">
        <v>117</v>
      </c>
      <c r="C21" s="40">
        <v>0</v>
      </c>
    </row>
    <row r="22" spans="1:3" ht="15.75">
      <c r="A22" s="38">
        <v>2263</v>
      </c>
      <c r="B22" s="39" t="s">
        <v>118</v>
      </c>
      <c r="C22" s="40">
        <v>9.22</v>
      </c>
    </row>
    <row r="23" spans="1:3" ht="15.75">
      <c r="A23" s="38">
        <v>2264</v>
      </c>
      <c r="B23" s="39" t="s">
        <v>119</v>
      </c>
      <c r="C23" s="40">
        <v>0.07</v>
      </c>
    </row>
    <row r="24" spans="1:3" ht="15.75">
      <c r="A24" s="38">
        <v>2279</v>
      </c>
      <c r="B24" s="39" t="s">
        <v>16</v>
      </c>
      <c r="C24" s="40">
        <v>5.62</v>
      </c>
    </row>
    <row r="25" spans="1:3" ht="15.75">
      <c r="A25" s="38">
        <v>2321</v>
      </c>
      <c r="B25" s="39" t="s">
        <v>19</v>
      </c>
      <c r="C25" s="40">
        <v>55.87</v>
      </c>
    </row>
    <row r="26" spans="1:3" ht="15.75">
      <c r="A26" s="38">
        <v>2363</v>
      </c>
      <c r="B26" s="39" t="s">
        <v>120</v>
      </c>
      <c r="C26" s="40">
        <v>117.6</v>
      </c>
    </row>
    <row r="27" spans="1:3" ht="15.75">
      <c r="A27" s="38">
        <v>2513</v>
      </c>
      <c r="B27" s="39" t="s">
        <v>23</v>
      </c>
      <c r="C27" s="40">
        <v>1.3</v>
      </c>
    </row>
    <row r="28" spans="1:3" ht="16.5" customHeight="1">
      <c r="A28" s="38">
        <v>2519</v>
      </c>
      <c r="B28" s="39" t="s">
        <v>25</v>
      </c>
      <c r="C28" s="40">
        <v>3.5</v>
      </c>
    </row>
    <row r="29" spans="1:3" ht="15.75">
      <c r="A29" s="38"/>
      <c r="B29" s="43" t="s">
        <v>6</v>
      </c>
      <c r="C29" s="44">
        <f>SUM(C14:C28)</f>
        <v>416.05</v>
      </c>
    </row>
    <row r="30" spans="1:3" ht="15.75" customHeight="1">
      <c r="A30" s="45"/>
      <c r="B30" s="38" t="s">
        <v>7</v>
      </c>
      <c r="C30" s="40"/>
    </row>
    <row r="31" spans="1:3" ht="15.75">
      <c r="A31" s="38">
        <v>1100</v>
      </c>
      <c r="B31" s="38" t="s">
        <v>92</v>
      </c>
      <c r="C31" s="40">
        <v>78.93</v>
      </c>
    </row>
    <row r="32" spans="1:3" ht="15.75" customHeight="1">
      <c r="A32" s="38">
        <v>1200</v>
      </c>
      <c r="B32" s="39" t="s">
        <v>93</v>
      </c>
      <c r="C32" s="40">
        <v>19.02</v>
      </c>
    </row>
    <row r="33" spans="1:3" ht="15.75">
      <c r="A33" s="38">
        <v>2219</v>
      </c>
      <c r="B33" s="38" t="s">
        <v>115</v>
      </c>
      <c r="C33" s="40">
        <v>1.73</v>
      </c>
    </row>
    <row r="34" spans="1:3" ht="15.75">
      <c r="A34" s="38">
        <v>2234</v>
      </c>
      <c r="B34" s="39" t="s">
        <v>98</v>
      </c>
      <c r="C34" s="40">
        <v>0.14</v>
      </c>
    </row>
    <row r="35" spans="1:3" ht="15.75" customHeight="1">
      <c r="A35" s="38">
        <v>2239</v>
      </c>
      <c r="B35" s="39" t="s">
        <v>99</v>
      </c>
      <c r="C35" s="40">
        <v>0.72</v>
      </c>
    </row>
    <row r="36" spans="1:3" ht="15.75">
      <c r="A36" s="38">
        <v>2241</v>
      </c>
      <c r="B36" s="39" t="s">
        <v>121</v>
      </c>
      <c r="C36" s="40">
        <v>0.14</v>
      </c>
    </row>
    <row r="37" spans="1:3" ht="15.75" customHeight="1" hidden="1">
      <c r="A37" s="38">
        <v>2242</v>
      </c>
      <c r="B37" s="39" t="s">
        <v>12</v>
      </c>
      <c r="C37" s="40">
        <v>0</v>
      </c>
    </row>
    <row r="38" spans="1:3" ht="15.75">
      <c r="A38" s="38">
        <v>2243</v>
      </c>
      <c r="B38" s="39" t="s">
        <v>13</v>
      </c>
      <c r="C38" s="40">
        <v>1.25</v>
      </c>
    </row>
    <row r="39" spans="1:3" ht="15.75">
      <c r="A39" s="38">
        <v>2244</v>
      </c>
      <c r="B39" s="39" t="s">
        <v>14</v>
      </c>
      <c r="C39" s="40">
        <v>41.84</v>
      </c>
    </row>
    <row r="40" spans="1:3" ht="15.75">
      <c r="A40" s="38">
        <v>2247</v>
      </c>
      <c r="B40" s="46" t="s">
        <v>95</v>
      </c>
      <c r="C40" s="40">
        <v>0.22</v>
      </c>
    </row>
    <row r="41" spans="1:3" ht="15.75">
      <c r="A41" s="38">
        <v>2251</v>
      </c>
      <c r="B41" s="39" t="s">
        <v>94</v>
      </c>
      <c r="C41" s="40">
        <v>12.58</v>
      </c>
    </row>
    <row r="42" spans="1:3" ht="15.75">
      <c r="A42" s="38">
        <v>2259</v>
      </c>
      <c r="B42" s="39" t="s">
        <v>96</v>
      </c>
      <c r="C42" s="40">
        <v>0.07</v>
      </c>
    </row>
    <row r="43" spans="1:3" ht="15.75">
      <c r="A43" s="38">
        <v>2262</v>
      </c>
      <c r="B43" s="39" t="s">
        <v>15</v>
      </c>
      <c r="C43" s="40">
        <v>1.37</v>
      </c>
    </row>
    <row r="44" spans="1:3" ht="15.75">
      <c r="A44" s="38">
        <v>2264</v>
      </c>
      <c r="B44" s="39" t="s">
        <v>119</v>
      </c>
      <c r="C44" s="40">
        <v>0.07</v>
      </c>
    </row>
    <row r="45" spans="1:3" ht="15.75">
      <c r="A45" s="38">
        <v>2279</v>
      </c>
      <c r="B45" s="39" t="s">
        <v>16</v>
      </c>
      <c r="C45" s="40">
        <v>0.14</v>
      </c>
    </row>
    <row r="46" spans="1:3" ht="15.75">
      <c r="A46" s="38">
        <v>2311</v>
      </c>
      <c r="B46" s="39" t="s">
        <v>17</v>
      </c>
      <c r="C46" s="40">
        <v>0.72</v>
      </c>
    </row>
    <row r="47" spans="1:3" ht="15.75">
      <c r="A47" s="38">
        <v>2312</v>
      </c>
      <c r="B47" s="39" t="s">
        <v>18</v>
      </c>
      <c r="C47" s="40">
        <v>0.22</v>
      </c>
    </row>
    <row r="48" spans="1:3" ht="15.75">
      <c r="A48" s="38">
        <v>2322</v>
      </c>
      <c r="B48" s="39" t="s">
        <v>20</v>
      </c>
      <c r="C48" s="40">
        <v>2.88</v>
      </c>
    </row>
    <row r="49" spans="1:3" ht="15.75">
      <c r="A49" s="38">
        <v>2350</v>
      </c>
      <c r="B49" s="39" t="s">
        <v>21</v>
      </c>
      <c r="C49" s="40">
        <v>12.5</v>
      </c>
    </row>
    <row r="50" spans="1:3" ht="15.75">
      <c r="A50" s="38">
        <v>2361</v>
      </c>
      <c r="B50" s="39" t="s">
        <v>22</v>
      </c>
      <c r="C50" s="40">
        <v>1.08</v>
      </c>
    </row>
    <row r="51" spans="1:3" ht="15.75">
      <c r="A51" s="38">
        <v>2362</v>
      </c>
      <c r="B51" s="39" t="s">
        <v>43</v>
      </c>
      <c r="C51" s="40">
        <v>2.4</v>
      </c>
    </row>
    <row r="52" spans="1:3" ht="15.75">
      <c r="A52" s="38">
        <v>2400</v>
      </c>
      <c r="B52" s="39" t="s">
        <v>28</v>
      </c>
      <c r="C52" s="40">
        <v>1.89</v>
      </c>
    </row>
    <row r="53" spans="1:3" ht="15.75">
      <c r="A53" s="38">
        <v>2512</v>
      </c>
      <c r="B53" s="39" t="s">
        <v>30</v>
      </c>
      <c r="C53" s="40">
        <v>74.44</v>
      </c>
    </row>
    <row r="54" spans="1:3" ht="15.75">
      <c r="A54" s="38">
        <v>2515</v>
      </c>
      <c r="B54" s="39" t="s">
        <v>97</v>
      </c>
      <c r="C54" s="40">
        <v>0.29</v>
      </c>
    </row>
    <row r="55" spans="1:3" ht="15.75">
      <c r="A55" s="38">
        <v>2519</v>
      </c>
      <c r="B55" s="39" t="s">
        <v>25</v>
      </c>
      <c r="C55" s="40">
        <v>0.07</v>
      </c>
    </row>
    <row r="56" spans="1:3" ht="15.75">
      <c r="A56" s="38">
        <v>5232</v>
      </c>
      <c r="B56" s="39" t="s">
        <v>24</v>
      </c>
      <c r="C56" s="40">
        <v>45.83</v>
      </c>
    </row>
    <row r="57" spans="1:3" ht="15.75">
      <c r="A57" s="38">
        <v>5240</v>
      </c>
      <c r="B57" s="39" t="s">
        <v>122</v>
      </c>
      <c r="C57" s="40">
        <v>1.66</v>
      </c>
    </row>
    <row r="58" spans="1:3" ht="15.75" customHeight="1">
      <c r="A58" s="38">
        <v>5250</v>
      </c>
      <c r="B58" s="39" t="s">
        <v>123</v>
      </c>
      <c r="C58" s="40">
        <v>38.65</v>
      </c>
    </row>
    <row r="59" spans="1:3" ht="15.75">
      <c r="A59" s="45"/>
      <c r="B59" s="47" t="s">
        <v>8</v>
      </c>
      <c r="C59" s="44">
        <f>SUM(C31:C58)</f>
        <v>340.84999999999997</v>
      </c>
    </row>
    <row r="60" spans="1:3" ht="15.75">
      <c r="A60" s="45"/>
      <c r="B60" s="47" t="s">
        <v>29</v>
      </c>
      <c r="C60" s="44">
        <f>C59+C29</f>
        <v>756.9</v>
      </c>
    </row>
    <row r="61" spans="1:3" ht="15.75">
      <c r="A61" s="20"/>
      <c r="B61" s="32"/>
      <c r="C61" s="33"/>
    </row>
    <row r="62" spans="1:3" ht="15.75" customHeight="1">
      <c r="A62" s="172" t="s">
        <v>57</v>
      </c>
      <c r="B62" s="172"/>
      <c r="C62" s="129">
        <v>30</v>
      </c>
    </row>
    <row r="63" spans="1:3" ht="15.75" customHeight="1">
      <c r="A63" s="172" t="s">
        <v>58</v>
      </c>
      <c r="B63" s="172"/>
      <c r="C63" s="130">
        <f>C60/C62</f>
        <v>25.23</v>
      </c>
    </row>
    <row r="64" spans="1:3" ht="15.75">
      <c r="A64" s="32"/>
      <c r="B64" s="33"/>
      <c r="C64" s="83"/>
    </row>
    <row r="65" spans="1:7" s="2" customFormat="1" ht="15.75">
      <c r="A65" s="182" t="s">
        <v>33</v>
      </c>
      <c r="B65" s="183"/>
      <c r="C65" s="34"/>
      <c r="E65"/>
      <c r="F65"/>
      <c r="G65"/>
    </row>
    <row r="66" spans="1:7" s="2" customFormat="1" ht="15.75">
      <c r="A66" s="182" t="s">
        <v>72</v>
      </c>
      <c r="B66" s="183"/>
      <c r="C66" s="34"/>
      <c r="E66"/>
      <c r="F66"/>
      <c r="G66"/>
    </row>
    <row r="67" spans="1:7" s="2" customFormat="1" ht="15.75">
      <c r="A67" s="35"/>
      <c r="B67" s="35"/>
      <c r="C67" s="35"/>
      <c r="E67"/>
      <c r="F67"/>
      <c r="G67"/>
    </row>
    <row r="68" spans="1:7" s="2" customFormat="1" ht="15.75">
      <c r="A68" s="35" t="s">
        <v>34</v>
      </c>
      <c r="B68" s="35"/>
      <c r="C68" s="35"/>
      <c r="E68"/>
      <c r="F68"/>
      <c r="G68"/>
    </row>
    <row r="69" spans="1:7" s="2" customFormat="1" ht="15.75">
      <c r="A69" s="35"/>
      <c r="B69" s="35"/>
      <c r="C69" s="35"/>
      <c r="E69"/>
      <c r="F69"/>
      <c r="G69"/>
    </row>
    <row r="70" spans="1:7" s="2" customFormat="1" ht="15.75">
      <c r="A70" s="35"/>
      <c r="B70" s="36"/>
      <c r="C70" s="35"/>
      <c r="E70"/>
      <c r="F70"/>
      <c r="G70"/>
    </row>
    <row r="71" spans="1:7" s="2" customFormat="1" ht="13.5" customHeight="1">
      <c r="A71" s="35"/>
      <c r="B71" s="37"/>
      <c r="C71" s="35"/>
      <c r="E71"/>
      <c r="F71"/>
      <c r="G71"/>
    </row>
    <row r="72" ht="12.75" customHeight="1" hidden="1"/>
    <row r="75" ht="12.75" customHeight="1" hidden="1"/>
    <row r="76" ht="12.75" customHeight="1" hidden="1"/>
    <row r="77" ht="12.75" customHeight="1" hidden="1"/>
    <row r="79" ht="12.75" customHeight="1" hidden="1"/>
    <row r="84" ht="12" customHeight="1"/>
    <row r="85" ht="15" customHeight="1"/>
    <row r="86" ht="15.75" customHeight="1"/>
    <row r="88" spans="1:7" s="2" customFormat="1" ht="15.75" customHeight="1">
      <c r="A88" s="4"/>
      <c r="B88" s="4"/>
      <c r="C88" s="4"/>
      <c r="E88"/>
      <c r="F88"/>
      <c r="G88"/>
    </row>
    <row r="89" spans="1:7" s="2" customFormat="1" ht="15.75" customHeight="1">
      <c r="A89" s="4"/>
      <c r="B89" s="4"/>
      <c r="C89" s="4"/>
      <c r="E89"/>
      <c r="F89"/>
      <c r="G89"/>
    </row>
    <row r="90" spans="1:7" s="2" customFormat="1" ht="15">
      <c r="A90" s="4"/>
      <c r="B90" s="4"/>
      <c r="C90" s="4"/>
      <c r="E90"/>
      <c r="F90"/>
      <c r="G90"/>
    </row>
    <row r="91" spans="1:7" s="2" customFormat="1" ht="15">
      <c r="A91" s="4"/>
      <c r="B91" s="4"/>
      <c r="C91" s="4"/>
      <c r="E91"/>
      <c r="F91"/>
      <c r="G91"/>
    </row>
    <row r="92" spans="1:7" s="2" customFormat="1" ht="14.25" customHeight="1">
      <c r="A92" s="4"/>
      <c r="B92" s="4"/>
      <c r="C92" s="4"/>
      <c r="E92"/>
      <c r="F92"/>
      <c r="G92"/>
    </row>
    <row r="93" spans="1:7" s="2" customFormat="1" ht="15">
      <c r="A93" s="4"/>
      <c r="B93" s="4"/>
      <c r="C93" s="4"/>
      <c r="E93"/>
      <c r="F93"/>
      <c r="G93"/>
    </row>
    <row r="94" spans="1:7" s="2" customFormat="1" ht="15">
      <c r="A94" s="4"/>
      <c r="B94" s="4"/>
      <c r="C94" s="4"/>
      <c r="E94"/>
      <c r="F94"/>
      <c r="G94"/>
    </row>
    <row r="95" spans="1:7" s="2" customFormat="1" ht="15">
      <c r="A95" s="4"/>
      <c r="B95" s="4"/>
      <c r="C95" s="4"/>
      <c r="E95"/>
      <c r="F95"/>
      <c r="G95"/>
    </row>
    <row r="96" spans="5:7" s="4" customFormat="1" ht="15">
      <c r="E96"/>
      <c r="F96"/>
      <c r="G96"/>
    </row>
  </sheetData>
  <sheetProtection/>
  <mergeCells count="9">
    <mergeCell ref="A63:B63"/>
    <mergeCell ref="A65:B65"/>
    <mergeCell ref="A66:B66"/>
    <mergeCell ref="A3:C3"/>
    <mergeCell ref="A5:B5"/>
    <mergeCell ref="A6:B6"/>
    <mergeCell ref="B8:C8"/>
    <mergeCell ref="B9:C9"/>
    <mergeCell ref="A62:B62"/>
  </mergeCells>
  <hyperlinks>
    <hyperlink ref="A103" r:id="rId1" display="Inese.Kise@lm.gov.lv,"/>
  </hyperlinks>
  <printOptions/>
  <pageMargins left="0.9453125" right="0.5511811023622047" top="0.5213541666666667" bottom="0.6103125" header="0.31496062992125984" footer="0.31496062992125984"/>
  <pageSetup firstPageNumber="11" useFirstPageNumber="1" fitToHeight="0" fitToWidth="1" horizontalDpi="600" verticalDpi="600" orientation="portrait" paperSize="9" scale="63" r:id="rId2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Layout" workbookViewId="0" topLeftCell="A1">
      <selection activeCell="C6" sqref="C6"/>
    </sheetView>
  </sheetViews>
  <sheetFormatPr defaultColWidth="9.140625" defaultRowHeight="12.75"/>
  <cols>
    <col min="1" max="1" width="12.57421875" style="4" customWidth="1"/>
    <col min="2" max="2" width="96.00390625" style="4" customWidth="1"/>
    <col min="3" max="3" width="32.00390625" style="4" customWidth="1"/>
  </cols>
  <sheetData>
    <row r="1" spans="1:3" ht="15.75">
      <c r="A1" s="18"/>
      <c r="B1" s="22"/>
      <c r="C1" s="116"/>
    </row>
    <row r="2" spans="1:3" ht="15.75">
      <c r="A2" s="18"/>
      <c r="B2" s="18"/>
      <c r="C2" s="32"/>
    </row>
    <row r="3" spans="1:3" ht="18.75">
      <c r="A3" s="171" t="s">
        <v>9</v>
      </c>
      <c r="B3" s="171"/>
      <c r="C3" s="171"/>
    </row>
    <row r="4" spans="1:3" ht="15.75">
      <c r="A4" s="18"/>
      <c r="B4" s="23"/>
      <c r="C4" s="32"/>
    </row>
    <row r="5" spans="1:3" ht="15.75">
      <c r="A5" s="172" t="s">
        <v>1</v>
      </c>
      <c r="B5" s="172"/>
      <c r="C5" s="32"/>
    </row>
    <row r="6" spans="1:3" ht="15.75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>
      <c r="A8" s="16"/>
      <c r="B8" s="172" t="s">
        <v>221</v>
      </c>
      <c r="C8" s="181"/>
    </row>
    <row r="9" spans="1:3" ht="15.75">
      <c r="A9" s="16"/>
      <c r="B9" s="172" t="s">
        <v>136</v>
      </c>
      <c r="C9" s="181"/>
    </row>
    <row r="10" spans="1:3" ht="15.75">
      <c r="A10" s="17" t="s">
        <v>2</v>
      </c>
      <c r="B10" s="16" t="str">
        <f>'7.5.2.'!B10</f>
        <v>2019.gadā un turpmāk</v>
      </c>
      <c r="C10" s="59"/>
    </row>
    <row r="11" spans="1:3" ht="47.25">
      <c r="A11" s="76" t="s">
        <v>3</v>
      </c>
      <c r="B11" s="76" t="s">
        <v>4</v>
      </c>
      <c r="C11" s="76" t="s">
        <v>70</v>
      </c>
    </row>
    <row r="12" spans="1:3" ht="15.75">
      <c r="A12" s="48">
        <v>1</v>
      </c>
      <c r="B12" s="60">
        <v>2</v>
      </c>
      <c r="C12" s="60">
        <v>3</v>
      </c>
    </row>
    <row r="13" spans="1:3" ht="15.75">
      <c r="A13" s="48"/>
      <c r="B13" s="46" t="s">
        <v>5</v>
      </c>
      <c r="C13" s="38"/>
    </row>
    <row r="14" spans="1:5" s="10" customFormat="1" ht="15.75">
      <c r="A14" s="38">
        <v>1100</v>
      </c>
      <c r="B14" s="38" t="s">
        <v>92</v>
      </c>
      <c r="C14" s="40">
        <v>52.66</v>
      </c>
      <c r="E14"/>
    </row>
    <row r="15" spans="1:5" s="10" customFormat="1" ht="31.5">
      <c r="A15" s="38">
        <v>1200</v>
      </c>
      <c r="B15" s="39" t="s">
        <v>93</v>
      </c>
      <c r="C15" s="40">
        <v>12.69</v>
      </c>
      <c r="E15"/>
    </row>
    <row r="16" spans="1:5" s="10" customFormat="1" ht="15.75">
      <c r="A16" s="38">
        <v>2219</v>
      </c>
      <c r="B16" s="38" t="s">
        <v>115</v>
      </c>
      <c r="C16" s="40">
        <v>0.97</v>
      </c>
      <c r="E16"/>
    </row>
    <row r="17" spans="1:3" ht="15.75" customHeight="1">
      <c r="A17" s="38">
        <v>2222</v>
      </c>
      <c r="B17" s="39" t="s">
        <v>26</v>
      </c>
      <c r="C17" s="40">
        <v>29.19</v>
      </c>
    </row>
    <row r="18" spans="1:3" ht="15.75">
      <c r="A18" s="38">
        <v>2223</v>
      </c>
      <c r="B18" s="39" t="s">
        <v>27</v>
      </c>
      <c r="C18" s="40">
        <v>32.92</v>
      </c>
    </row>
    <row r="19" spans="1:3" ht="15.75">
      <c r="A19" s="38">
        <v>2243</v>
      </c>
      <c r="B19" s="39" t="s">
        <v>116</v>
      </c>
      <c r="C19" s="40">
        <v>0.45</v>
      </c>
    </row>
    <row r="20" spans="1:3" ht="15.75">
      <c r="A20" s="38">
        <v>2244</v>
      </c>
      <c r="B20" s="39" t="s">
        <v>14</v>
      </c>
      <c r="C20" s="40">
        <v>50.57</v>
      </c>
    </row>
    <row r="21" spans="1:3" ht="15.75" hidden="1">
      <c r="A21" s="38">
        <v>2249</v>
      </c>
      <c r="B21" s="39" t="s">
        <v>117</v>
      </c>
      <c r="C21" s="40">
        <v>0</v>
      </c>
    </row>
    <row r="22" spans="1:3" ht="15.75">
      <c r="A22" s="38">
        <v>2263</v>
      </c>
      <c r="B22" s="39" t="s">
        <v>118</v>
      </c>
      <c r="C22" s="40">
        <v>9.22</v>
      </c>
    </row>
    <row r="23" spans="1:3" ht="15.75">
      <c r="A23" s="38">
        <v>2264</v>
      </c>
      <c r="B23" s="39" t="s">
        <v>119</v>
      </c>
      <c r="C23" s="40">
        <v>0.06</v>
      </c>
    </row>
    <row r="24" spans="1:3" ht="15.75">
      <c r="A24" s="38">
        <v>2279</v>
      </c>
      <c r="B24" s="39" t="s">
        <v>16</v>
      </c>
      <c r="C24" s="40">
        <v>5.06</v>
      </c>
    </row>
    <row r="25" spans="1:3" ht="15.75">
      <c r="A25" s="38">
        <v>2321</v>
      </c>
      <c r="B25" s="39" t="s">
        <v>19</v>
      </c>
      <c r="C25" s="40">
        <v>45.16</v>
      </c>
    </row>
    <row r="26" spans="1:3" ht="15.75">
      <c r="A26" s="38">
        <v>2363</v>
      </c>
      <c r="B26" s="39" t="s">
        <v>120</v>
      </c>
      <c r="C26" s="40">
        <v>54</v>
      </c>
    </row>
    <row r="27" spans="1:3" ht="15.75">
      <c r="A27" s="38">
        <v>2513</v>
      </c>
      <c r="B27" s="39" t="s">
        <v>23</v>
      </c>
      <c r="C27" s="40">
        <v>1.17</v>
      </c>
    </row>
    <row r="28" spans="1:3" ht="16.5" customHeight="1">
      <c r="A28" s="38">
        <v>2519</v>
      </c>
      <c r="B28" s="39" t="s">
        <v>25</v>
      </c>
      <c r="C28" s="40">
        <v>0.65</v>
      </c>
    </row>
    <row r="29" spans="1:3" ht="15.75">
      <c r="A29" s="38"/>
      <c r="B29" s="43" t="s">
        <v>6</v>
      </c>
      <c r="C29" s="44">
        <f>SUM(C14:C28)</f>
        <v>294.77</v>
      </c>
    </row>
    <row r="30" spans="1:3" ht="15.75" customHeight="1">
      <c r="A30" s="45"/>
      <c r="B30" s="38" t="s">
        <v>7</v>
      </c>
      <c r="C30" s="40"/>
    </row>
    <row r="31" spans="1:3" ht="15.75">
      <c r="A31" s="38">
        <v>1100</v>
      </c>
      <c r="B31" s="38" t="s">
        <v>92</v>
      </c>
      <c r="C31" s="40">
        <v>57.79</v>
      </c>
    </row>
    <row r="32" spans="1:3" ht="15.75" customHeight="1">
      <c r="A32" s="38">
        <v>1200</v>
      </c>
      <c r="B32" s="39" t="s">
        <v>93</v>
      </c>
      <c r="C32" s="40">
        <v>13.92</v>
      </c>
    </row>
    <row r="33" spans="1:3" ht="15.75">
      <c r="A33" s="38">
        <v>2219</v>
      </c>
      <c r="B33" s="38" t="s">
        <v>115</v>
      </c>
      <c r="C33" s="40">
        <v>1.56</v>
      </c>
    </row>
    <row r="34" spans="1:3" ht="15.75">
      <c r="A34" s="38">
        <v>2234</v>
      </c>
      <c r="B34" s="39" t="s">
        <v>98</v>
      </c>
      <c r="C34" s="40">
        <v>0.13</v>
      </c>
    </row>
    <row r="35" spans="1:3" ht="15.75" customHeight="1">
      <c r="A35" s="38">
        <v>2239</v>
      </c>
      <c r="B35" s="39" t="s">
        <v>99</v>
      </c>
      <c r="C35" s="40">
        <v>0.65</v>
      </c>
    </row>
    <row r="36" spans="1:3" ht="15.75">
      <c r="A36" s="38">
        <v>2241</v>
      </c>
      <c r="B36" s="39" t="s">
        <v>121</v>
      </c>
      <c r="C36" s="40">
        <v>0.13</v>
      </c>
    </row>
    <row r="37" spans="1:3" ht="15.75" hidden="1">
      <c r="A37" s="38">
        <v>2242</v>
      </c>
      <c r="B37" s="39" t="s">
        <v>12</v>
      </c>
      <c r="C37" s="40">
        <v>0</v>
      </c>
    </row>
    <row r="38" spans="1:3" ht="15.75">
      <c r="A38" s="38">
        <v>2243</v>
      </c>
      <c r="B38" s="39" t="s">
        <v>13</v>
      </c>
      <c r="C38" s="40">
        <v>0.52</v>
      </c>
    </row>
    <row r="39" spans="1:3" ht="15.75">
      <c r="A39" s="38">
        <v>2244</v>
      </c>
      <c r="B39" s="39" t="s">
        <v>14</v>
      </c>
      <c r="C39" s="40">
        <v>8.76</v>
      </c>
    </row>
    <row r="40" spans="1:3" ht="15.75">
      <c r="A40" s="38">
        <v>2247</v>
      </c>
      <c r="B40" s="46" t="s">
        <v>95</v>
      </c>
      <c r="C40" s="40">
        <v>0.2</v>
      </c>
    </row>
    <row r="41" spans="1:3" ht="15.75">
      <c r="A41" s="38">
        <v>2251</v>
      </c>
      <c r="B41" s="39" t="s">
        <v>94</v>
      </c>
      <c r="C41" s="40">
        <v>7.1</v>
      </c>
    </row>
    <row r="42" spans="1:3" ht="15.75">
      <c r="A42" s="38">
        <v>2259</v>
      </c>
      <c r="B42" s="39" t="s">
        <v>96</v>
      </c>
      <c r="C42" s="40">
        <v>0.06</v>
      </c>
    </row>
    <row r="43" spans="1:3" ht="15.75">
      <c r="A43" s="38">
        <v>2262</v>
      </c>
      <c r="B43" s="39" t="s">
        <v>15</v>
      </c>
      <c r="C43" s="40">
        <v>1.23</v>
      </c>
    </row>
    <row r="44" spans="1:3" ht="15.75">
      <c r="A44" s="38">
        <v>2264</v>
      </c>
      <c r="B44" s="39" t="s">
        <v>119</v>
      </c>
      <c r="C44" s="40">
        <v>0.06</v>
      </c>
    </row>
    <row r="45" spans="1:3" ht="15.75">
      <c r="A45" s="38">
        <v>2279</v>
      </c>
      <c r="B45" s="39" t="s">
        <v>16</v>
      </c>
      <c r="C45" s="40">
        <v>0.13</v>
      </c>
    </row>
    <row r="46" spans="1:3" ht="15.75">
      <c r="A46" s="38">
        <v>2311</v>
      </c>
      <c r="B46" s="39" t="s">
        <v>17</v>
      </c>
      <c r="C46" s="40">
        <v>0.65</v>
      </c>
    </row>
    <row r="47" spans="1:3" ht="15.75">
      <c r="A47" s="38">
        <v>2312</v>
      </c>
      <c r="B47" s="39" t="s">
        <v>18</v>
      </c>
      <c r="C47" s="40">
        <v>0.2</v>
      </c>
    </row>
    <row r="48" spans="1:3" ht="15.75">
      <c r="A48" s="38">
        <v>2322</v>
      </c>
      <c r="B48" s="39" t="s">
        <v>20</v>
      </c>
      <c r="C48" s="40">
        <v>2.59</v>
      </c>
    </row>
    <row r="49" spans="1:3" ht="15.75">
      <c r="A49" s="38">
        <v>2350</v>
      </c>
      <c r="B49" s="39" t="s">
        <v>21</v>
      </c>
      <c r="C49" s="40">
        <v>8.62</v>
      </c>
    </row>
    <row r="50" spans="1:3" ht="15.75">
      <c r="A50" s="38">
        <v>2361</v>
      </c>
      <c r="B50" s="39" t="s">
        <v>22</v>
      </c>
      <c r="C50" s="40">
        <v>0.97</v>
      </c>
    </row>
    <row r="51" spans="1:3" ht="15.75">
      <c r="A51" s="38">
        <v>2362</v>
      </c>
      <c r="B51" s="39" t="s">
        <v>43</v>
      </c>
      <c r="C51" s="40">
        <v>1.6</v>
      </c>
    </row>
    <row r="52" spans="1:3" ht="15.75">
      <c r="A52" s="38">
        <v>2400</v>
      </c>
      <c r="B52" s="39" t="s">
        <v>28</v>
      </c>
      <c r="C52" s="40">
        <v>0.2</v>
      </c>
    </row>
    <row r="53" spans="1:3" ht="15.75">
      <c r="A53" s="38">
        <v>2512</v>
      </c>
      <c r="B53" s="39" t="s">
        <v>30</v>
      </c>
      <c r="C53" s="40">
        <v>50.1</v>
      </c>
    </row>
    <row r="54" spans="1:3" ht="15.75">
      <c r="A54" s="38">
        <v>2515</v>
      </c>
      <c r="B54" s="39" t="s">
        <v>97</v>
      </c>
      <c r="C54" s="40">
        <v>0.26</v>
      </c>
    </row>
    <row r="55" spans="1:3" ht="15.75">
      <c r="A55" s="38">
        <v>2519</v>
      </c>
      <c r="B55" s="39" t="s">
        <v>25</v>
      </c>
      <c r="C55" s="40">
        <v>0.06</v>
      </c>
    </row>
    <row r="56" spans="1:3" ht="15.75">
      <c r="A56" s="38">
        <v>5232</v>
      </c>
      <c r="B56" s="39" t="s">
        <v>24</v>
      </c>
      <c r="C56" s="40">
        <v>11.93</v>
      </c>
    </row>
    <row r="57" spans="1:3" ht="15.75">
      <c r="A57" s="38">
        <v>5240</v>
      </c>
      <c r="B57" s="39" t="s">
        <v>122</v>
      </c>
      <c r="C57" s="40">
        <v>1.49</v>
      </c>
    </row>
    <row r="58" spans="1:3" ht="15.75" customHeight="1">
      <c r="A58" s="38">
        <v>5250</v>
      </c>
      <c r="B58" s="39" t="s">
        <v>123</v>
      </c>
      <c r="C58" s="40">
        <v>2.62</v>
      </c>
    </row>
    <row r="59" spans="1:3" ht="15.75">
      <c r="A59" s="45"/>
      <c r="B59" s="47" t="s">
        <v>8</v>
      </c>
      <c r="C59" s="44">
        <f>SUM(C31:C58)</f>
        <v>173.53000000000003</v>
      </c>
    </row>
    <row r="60" spans="1:3" ht="15.75">
      <c r="A60" s="45"/>
      <c r="B60" s="47" t="s">
        <v>29</v>
      </c>
      <c r="C60" s="44">
        <f>C59+C29</f>
        <v>468.3</v>
      </c>
    </row>
    <row r="61" spans="1:3" ht="15.75">
      <c r="A61" s="20"/>
      <c r="B61" s="32"/>
      <c r="C61" s="33"/>
    </row>
    <row r="62" spans="1:3" ht="15.75">
      <c r="A62" s="172" t="s">
        <v>57</v>
      </c>
      <c r="B62" s="172"/>
      <c r="C62" s="129">
        <v>30</v>
      </c>
    </row>
    <row r="63" spans="1:3" ht="15.75">
      <c r="A63" s="172" t="s">
        <v>58</v>
      </c>
      <c r="B63" s="172"/>
      <c r="C63" s="130">
        <f>C60/C62</f>
        <v>15.610000000000001</v>
      </c>
    </row>
    <row r="64" spans="1:3" ht="15.75">
      <c r="A64" s="32"/>
      <c r="B64" s="33"/>
      <c r="C64" s="83"/>
    </row>
    <row r="65" spans="1:3" ht="15.75">
      <c r="A65" s="182" t="s">
        <v>33</v>
      </c>
      <c r="B65" s="183"/>
      <c r="C65" s="34"/>
    </row>
    <row r="66" spans="1:3" ht="15.75">
      <c r="A66" s="182" t="s">
        <v>72</v>
      </c>
      <c r="B66" s="183"/>
      <c r="C66" s="34"/>
    </row>
    <row r="67" spans="1:3" ht="15.75">
      <c r="A67" s="35"/>
      <c r="B67" s="35"/>
      <c r="C67" s="35"/>
    </row>
    <row r="68" spans="1:3" ht="15.75">
      <c r="A68" s="35" t="s">
        <v>34</v>
      </c>
      <c r="B68" s="35"/>
      <c r="C68" s="35"/>
    </row>
    <row r="69" spans="1:3" ht="15.75">
      <c r="A69" s="35"/>
      <c r="B69" s="35"/>
      <c r="C69" s="35"/>
    </row>
    <row r="70" spans="1:3" ht="15.75">
      <c r="A70" s="35"/>
      <c r="B70" s="36"/>
      <c r="C70" s="35"/>
    </row>
    <row r="71" spans="1:3" ht="15.75">
      <c r="A71" s="35"/>
      <c r="B71" s="37"/>
      <c r="C71" s="35"/>
    </row>
  </sheetData>
  <sheetProtection/>
  <mergeCells count="9">
    <mergeCell ref="A63:B63"/>
    <mergeCell ref="A65:B65"/>
    <mergeCell ref="A66:B66"/>
    <mergeCell ref="A3:C3"/>
    <mergeCell ref="A5:B5"/>
    <mergeCell ref="A6:B6"/>
    <mergeCell ref="B8:C8"/>
    <mergeCell ref="B9:C9"/>
    <mergeCell ref="A62:B62"/>
  </mergeCells>
  <hyperlinks>
    <hyperlink ref="A103" r:id="rId1" display="Inese.Kise@lm.gov.lv,"/>
  </hyperlinks>
  <printOptions/>
  <pageMargins left="0.7" right="0.7" top="0.75" bottom="0.75" header="0.3" footer="0.3"/>
  <pageSetup fitToHeight="0" fitToWidth="1" horizontalDpi="600" verticalDpi="600" orientation="portrait" paperSize="9" scale="63" r:id="rId2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view="pageLayout" workbookViewId="0" topLeftCell="A1">
      <selection activeCell="B8" sqref="B8:C8"/>
    </sheetView>
  </sheetViews>
  <sheetFormatPr defaultColWidth="9.140625" defaultRowHeight="12.75"/>
  <cols>
    <col min="1" max="1" width="13.28125" style="4" customWidth="1"/>
    <col min="2" max="2" width="99.7109375" style="4" customWidth="1"/>
    <col min="3" max="3" width="32.28125" style="4" customWidth="1"/>
  </cols>
  <sheetData>
    <row r="1" spans="1:3" ht="15.75">
      <c r="A1" s="18"/>
      <c r="B1" s="22"/>
      <c r="C1" s="116"/>
    </row>
    <row r="2" spans="1:3" ht="15.75">
      <c r="A2" s="18"/>
      <c r="B2" s="18"/>
      <c r="C2" s="32"/>
    </row>
    <row r="3" spans="1:3" ht="18.75">
      <c r="A3" s="171" t="s">
        <v>9</v>
      </c>
      <c r="B3" s="171"/>
      <c r="C3" s="171"/>
    </row>
    <row r="4" spans="1:3" ht="15.75">
      <c r="A4" s="18"/>
      <c r="B4" s="23"/>
      <c r="C4" s="32"/>
    </row>
    <row r="5" spans="1:3" ht="15.75">
      <c r="A5" s="172" t="s">
        <v>1</v>
      </c>
      <c r="B5" s="172"/>
      <c r="C5" s="32"/>
    </row>
    <row r="6" spans="1:3" ht="15.75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>
      <c r="A8" s="16"/>
      <c r="B8" s="172" t="s">
        <v>221</v>
      </c>
      <c r="C8" s="181"/>
    </row>
    <row r="9" spans="1:3" ht="15.75">
      <c r="A9" s="16"/>
      <c r="B9" s="172" t="s">
        <v>137</v>
      </c>
      <c r="C9" s="181"/>
    </row>
    <row r="10" spans="1:3" ht="15.75">
      <c r="A10" s="17" t="s">
        <v>2</v>
      </c>
      <c r="B10" s="16" t="str">
        <f>'7.5.3.'!B10</f>
        <v>2019.gadā un turpmāk</v>
      </c>
      <c r="C10" s="59"/>
    </row>
    <row r="11" spans="1:3" ht="47.25">
      <c r="A11" s="76" t="s">
        <v>3</v>
      </c>
      <c r="B11" s="76" t="s">
        <v>4</v>
      </c>
      <c r="C11" s="76" t="s">
        <v>70</v>
      </c>
    </row>
    <row r="12" spans="1:3" ht="15.75">
      <c r="A12" s="48">
        <v>1</v>
      </c>
      <c r="B12" s="60">
        <v>2</v>
      </c>
      <c r="C12" s="60">
        <v>3</v>
      </c>
    </row>
    <row r="13" spans="1:3" ht="15.75">
      <c r="A13" s="48"/>
      <c r="B13" s="46" t="s">
        <v>5</v>
      </c>
      <c r="C13" s="38"/>
    </row>
    <row r="14" spans="1:3" ht="15.75">
      <c r="A14" s="38">
        <v>1100</v>
      </c>
      <c r="B14" s="38" t="s">
        <v>92</v>
      </c>
      <c r="C14" s="40">
        <v>63.2</v>
      </c>
    </row>
    <row r="15" spans="1:3" ht="15.75">
      <c r="A15" s="38">
        <v>1200</v>
      </c>
      <c r="B15" s="39" t="s">
        <v>93</v>
      </c>
      <c r="C15" s="40">
        <v>15.23</v>
      </c>
    </row>
    <row r="16" spans="1:3" ht="15.75">
      <c r="A16" s="38">
        <v>2219</v>
      </c>
      <c r="B16" s="38" t="s">
        <v>115</v>
      </c>
      <c r="C16" s="40">
        <v>1.16</v>
      </c>
    </row>
    <row r="17" spans="1:3" ht="15.75">
      <c r="A17" s="38">
        <v>2222</v>
      </c>
      <c r="B17" s="39" t="s">
        <v>26</v>
      </c>
      <c r="C17" s="40">
        <v>35.03</v>
      </c>
    </row>
    <row r="18" spans="1:3" ht="15.75">
      <c r="A18" s="38">
        <v>2223</v>
      </c>
      <c r="B18" s="39" t="s">
        <v>27</v>
      </c>
      <c r="C18" s="40">
        <v>39.51</v>
      </c>
    </row>
    <row r="19" spans="1:3" ht="15.75">
      <c r="A19" s="38">
        <v>2243</v>
      </c>
      <c r="B19" s="39" t="s">
        <v>116</v>
      </c>
      <c r="C19" s="40">
        <v>0.54</v>
      </c>
    </row>
    <row r="20" spans="1:3" ht="15.75">
      <c r="A20" s="38">
        <v>2244</v>
      </c>
      <c r="B20" s="39" t="s">
        <v>14</v>
      </c>
      <c r="C20" s="40">
        <v>63</v>
      </c>
    </row>
    <row r="21" spans="1:3" ht="15.75" hidden="1">
      <c r="A21" s="38">
        <v>2249</v>
      </c>
      <c r="B21" s="39" t="s">
        <v>117</v>
      </c>
      <c r="C21" s="40">
        <v>0</v>
      </c>
    </row>
    <row r="22" spans="1:3" ht="15.75">
      <c r="A22" s="38">
        <v>2263</v>
      </c>
      <c r="B22" s="39" t="s">
        <v>118</v>
      </c>
      <c r="C22" s="40">
        <v>11.06</v>
      </c>
    </row>
    <row r="23" spans="1:3" ht="15.75">
      <c r="A23" s="38">
        <v>2264</v>
      </c>
      <c r="B23" s="39" t="s">
        <v>119</v>
      </c>
      <c r="C23" s="40">
        <v>0.07</v>
      </c>
    </row>
    <row r="24" spans="1:3" ht="15.75">
      <c r="A24" s="38">
        <v>2279</v>
      </c>
      <c r="B24" s="39" t="s">
        <v>16</v>
      </c>
      <c r="C24" s="40">
        <v>6.07</v>
      </c>
    </row>
    <row r="25" spans="1:3" ht="15.75">
      <c r="A25" s="38">
        <v>2321</v>
      </c>
      <c r="B25" s="39" t="s">
        <v>19</v>
      </c>
      <c r="C25" s="40">
        <v>54.19</v>
      </c>
    </row>
    <row r="26" spans="1:3" ht="15.75">
      <c r="A26" s="38">
        <v>2363</v>
      </c>
      <c r="B26" s="39" t="s">
        <v>120</v>
      </c>
      <c r="C26" s="40">
        <v>117.6</v>
      </c>
    </row>
    <row r="27" spans="1:3" ht="15.75">
      <c r="A27" s="38">
        <v>2513</v>
      </c>
      <c r="B27" s="39" t="s">
        <v>23</v>
      </c>
      <c r="C27" s="40">
        <v>1.4</v>
      </c>
    </row>
    <row r="28" spans="1:3" ht="15.75">
      <c r="A28" s="38">
        <v>2519</v>
      </c>
      <c r="B28" s="39" t="s">
        <v>25</v>
      </c>
      <c r="C28" s="40">
        <v>0.78</v>
      </c>
    </row>
    <row r="29" spans="1:3" ht="15.75">
      <c r="A29" s="38"/>
      <c r="B29" s="43" t="s">
        <v>6</v>
      </c>
      <c r="C29" s="44">
        <f>SUM(C14:C28)</f>
        <v>408.8399999999999</v>
      </c>
    </row>
    <row r="30" spans="1:3" ht="15.75">
      <c r="A30" s="45"/>
      <c r="B30" s="38" t="s">
        <v>7</v>
      </c>
      <c r="C30" s="40"/>
    </row>
    <row r="31" spans="1:3" ht="15.75">
      <c r="A31" s="38">
        <v>1100</v>
      </c>
      <c r="B31" s="38" t="s">
        <v>92</v>
      </c>
      <c r="C31" s="40">
        <v>63.57</v>
      </c>
    </row>
    <row r="32" spans="1:3" ht="15.75">
      <c r="A32" s="38">
        <v>1200</v>
      </c>
      <c r="B32" s="39" t="s">
        <v>93</v>
      </c>
      <c r="C32" s="40">
        <v>15.31</v>
      </c>
    </row>
    <row r="33" spans="1:3" ht="15.75">
      <c r="A33" s="38">
        <v>2219</v>
      </c>
      <c r="B33" s="38" t="s">
        <v>115</v>
      </c>
      <c r="C33" s="40">
        <v>1.87</v>
      </c>
    </row>
    <row r="34" spans="1:3" ht="15.75">
      <c r="A34" s="38">
        <v>2234</v>
      </c>
      <c r="B34" s="39" t="s">
        <v>98</v>
      </c>
      <c r="C34" s="40">
        <v>0.16</v>
      </c>
    </row>
    <row r="35" spans="1:3" ht="15.75">
      <c r="A35" s="38">
        <v>2239</v>
      </c>
      <c r="B35" s="39" t="s">
        <v>99</v>
      </c>
      <c r="C35" s="40">
        <v>0.78</v>
      </c>
    </row>
    <row r="36" spans="1:3" ht="15.75">
      <c r="A36" s="38">
        <v>2241</v>
      </c>
      <c r="B36" s="39" t="s">
        <v>121</v>
      </c>
      <c r="C36" s="40">
        <v>0.16</v>
      </c>
    </row>
    <row r="37" spans="1:3" ht="15.75" hidden="1">
      <c r="A37" s="38">
        <v>2242</v>
      </c>
      <c r="B37" s="39" t="s">
        <v>12</v>
      </c>
      <c r="C37" s="40">
        <v>0</v>
      </c>
    </row>
    <row r="38" spans="1:3" ht="15.75">
      <c r="A38" s="38">
        <v>2243</v>
      </c>
      <c r="B38" s="39" t="s">
        <v>13</v>
      </c>
      <c r="C38" s="40">
        <v>1.02</v>
      </c>
    </row>
    <row r="39" spans="1:3" ht="15.75">
      <c r="A39" s="38">
        <v>2244</v>
      </c>
      <c r="B39" s="39" t="s">
        <v>14</v>
      </c>
      <c r="C39" s="40">
        <v>25.25</v>
      </c>
    </row>
    <row r="40" spans="1:3" ht="15.75">
      <c r="A40" s="38">
        <v>2247</v>
      </c>
      <c r="B40" s="46" t="s">
        <v>95</v>
      </c>
      <c r="C40" s="40">
        <v>0.24</v>
      </c>
    </row>
    <row r="41" spans="1:3" ht="15.75">
      <c r="A41" s="38">
        <v>2251</v>
      </c>
      <c r="B41" s="39" t="s">
        <v>94</v>
      </c>
      <c r="C41" s="40">
        <v>8.52</v>
      </c>
    </row>
    <row r="42" spans="1:3" ht="15.75">
      <c r="A42" s="38">
        <v>2259</v>
      </c>
      <c r="B42" s="39" t="s">
        <v>96</v>
      </c>
      <c r="C42" s="40">
        <v>0.07</v>
      </c>
    </row>
    <row r="43" spans="1:3" ht="15.75">
      <c r="A43" s="38">
        <v>2262</v>
      </c>
      <c r="B43" s="39" t="s">
        <v>15</v>
      </c>
      <c r="C43" s="40">
        <v>1.48</v>
      </c>
    </row>
    <row r="44" spans="1:3" ht="15.75">
      <c r="A44" s="38">
        <v>2264</v>
      </c>
      <c r="B44" s="39" t="s">
        <v>119</v>
      </c>
      <c r="C44" s="40">
        <v>0.07</v>
      </c>
    </row>
    <row r="45" spans="1:3" ht="15.75">
      <c r="A45" s="38">
        <v>2279</v>
      </c>
      <c r="B45" s="39" t="s">
        <v>16</v>
      </c>
      <c r="C45" s="40">
        <v>0.16</v>
      </c>
    </row>
    <row r="46" spans="1:3" ht="15.75">
      <c r="A46" s="38">
        <v>2311</v>
      </c>
      <c r="B46" s="39" t="s">
        <v>17</v>
      </c>
      <c r="C46" s="40">
        <v>0.78</v>
      </c>
    </row>
    <row r="47" spans="1:3" ht="15.75">
      <c r="A47" s="38">
        <v>2312</v>
      </c>
      <c r="B47" s="39" t="s">
        <v>18</v>
      </c>
      <c r="C47" s="40">
        <v>0.24</v>
      </c>
    </row>
    <row r="48" spans="1:3" ht="15.75">
      <c r="A48" s="38">
        <v>2322</v>
      </c>
      <c r="B48" s="39" t="s">
        <v>20</v>
      </c>
      <c r="C48" s="40">
        <v>3.11</v>
      </c>
    </row>
    <row r="49" spans="1:3" ht="15.75">
      <c r="A49" s="38">
        <v>2350</v>
      </c>
      <c r="B49" s="39" t="s">
        <v>21</v>
      </c>
      <c r="C49" s="40">
        <v>10.34</v>
      </c>
    </row>
    <row r="50" spans="1:3" ht="15.75">
      <c r="A50" s="38">
        <v>2361</v>
      </c>
      <c r="B50" s="39" t="s">
        <v>22</v>
      </c>
      <c r="C50" s="40">
        <v>1.16</v>
      </c>
    </row>
    <row r="51" spans="1:3" ht="15.75">
      <c r="A51" s="38">
        <v>2362</v>
      </c>
      <c r="B51" s="39" t="s">
        <v>43</v>
      </c>
      <c r="C51" s="40">
        <v>2.4</v>
      </c>
    </row>
    <row r="52" spans="1:3" ht="15.75">
      <c r="A52" s="38">
        <v>2400</v>
      </c>
      <c r="B52" s="39" t="s">
        <v>28</v>
      </c>
      <c r="C52" s="40">
        <v>0.24</v>
      </c>
    </row>
    <row r="53" spans="1:3" ht="15.75">
      <c r="A53" s="38">
        <v>2512</v>
      </c>
      <c r="B53" s="39" t="s">
        <v>30</v>
      </c>
      <c r="C53" s="40">
        <v>68.1</v>
      </c>
    </row>
    <row r="54" spans="1:3" ht="15.75">
      <c r="A54" s="38">
        <v>2515</v>
      </c>
      <c r="B54" s="39" t="s">
        <v>97</v>
      </c>
      <c r="C54" s="40">
        <v>0.31</v>
      </c>
    </row>
    <row r="55" spans="1:3" ht="15.75">
      <c r="A55" s="38">
        <v>2519</v>
      </c>
      <c r="B55" s="39" t="s">
        <v>25</v>
      </c>
      <c r="C55" s="40">
        <v>0.07</v>
      </c>
    </row>
    <row r="56" spans="1:3" ht="15.75">
      <c r="A56" s="38">
        <v>5232</v>
      </c>
      <c r="B56" s="39" t="s">
        <v>24</v>
      </c>
      <c r="C56" s="40">
        <v>15.62</v>
      </c>
    </row>
    <row r="57" spans="1:3" ht="15.75">
      <c r="A57" s="38">
        <v>5240</v>
      </c>
      <c r="B57" s="39" t="s">
        <v>122</v>
      </c>
      <c r="C57" s="40">
        <v>1.79</v>
      </c>
    </row>
    <row r="58" spans="1:3" ht="15.75">
      <c r="A58" s="38">
        <v>5250</v>
      </c>
      <c r="B58" s="39" t="s">
        <v>123</v>
      </c>
      <c r="C58" s="40">
        <v>3.14</v>
      </c>
    </row>
    <row r="59" spans="1:3" ht="15.75">
      <c r="A59" s="45"/>
      <c r="B59" s="47" t="s">
        <v>8</v>
      </c>
      <c r="C59" s="44">
        <f>SUM(C31:C58)</f>
        <v>225.95999999999995</v>
      </c>
    </row>
    <row r="60" spans="1:3" ht="15.75">
      <c r="A60" s="45"/>
      <c r="B60" s="47" t="s">
        <v>29</v>
      </c>
      <c r="C60" s="44">
        <f>C29+C59</f>
        <v>634.7999999999998</v>
      </c>
    </row>
    <row r="61" spans="1:3" ht="15.75">
      <c r="A61" s="20"/>
      <c r="B61" s="32"/>
      <c r="C61" s="33"/>
    </row>
    <row r="62" spans="1:3" ht="15.75">
      <c r="A62" s="172" t="s">
        <v>57</v>
      </c>
      <c r="B62" s="172"/>
      <c r="C62" s="129">
        <v>30</v>
      </c>
    </row>
    <row r="63" spans="1:3" ht="15.75">
      <c r="A63" s="172" t="s">
        <v>58</v>
      </c>
      <c r="B63" s="172"/>
      <c r="C63" s="130">
        <f>C60/C62</f>
        <v>21.159999999999993</v>
      </c>
    </row>
    <row r="64" spans="1:3" ht="15.75">
      <c r="A64" s="32"/>
      <c r="B64" s="33"/>
      <c r="C64" s="83"/>
    </row>
    <row r="65" spans="1:3" ht="15.75">
      <c r="A65" s="182" t="s">
        <v>33</v>
      </c>
      <c r="B65" s="183"/>
      <c r="C65" s="34"/>
    </row>
    <row r="66" spans="1:3" ht="15.75">
      <c r="A66" s="182" t="s">
        <v>72</v>
      </c>
      <c r="B66" s="183"/>
      <c r="C66" s="34"/>
    </row>
    <row r="67" spans="1:3" ht="15.75">
      <c r="A67" s="35"/>
      <c r="B67" s="35"/>
      <c r="C67" s="35"/>
    </row>
    <row r="68" spans="1:3" ht="15.75">
      <c r="A68" s="35" t="s">
        <v>34</v>
      </c>
      <c r="B68" s="35"/>
      <c r="C68" s="35"/>
    </row>
    <row r="69" spans="1:3" ht="15.75">
      <c r="A69" s="35"/>
      <c r="B69" s="35"/>
      <c r="C69" s="35"/>
    </row>
    <row r="70" spans="1:3" ht="15.75">
      <c r="A70" s="35"/>
      <c r="B70" s="36"/>
      <c r="C70" s="35"/>
    </row>
    <row r="71" spans="1:3" ht="15.75">
      <c r="A71" s="35"/>
      <c r="B71" s="37"/>
      <c r="C71" s="35"/>
    </row>
  </sheetData>
  <sheetProtection/>
  <mergeCells count="9">
    <mergeCell ref="A63:B63"/>
    <mergeCell ref="A65:B65"/>
    <mergeCell ref="A66:B66"/>
    <mergeCell ref="A3:C3"/>
    <mergeCell ref="A5:B5"/>
    <mergeCell ref="A6:B6"/>
    <mergeCell ref="B8:C8"/>
    <mergeCell ref="B9:C9"/>
    <mergeCell ref="A62:B62"/>
  </mergeCells>
  <hyperlinks>
    <hyperlink ref="A103" r:id="rId1" display="Inese.Kise@lm.gov.lv,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2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view="pageLayout" workbookViewId="0" topLeftCell="A1">
      <selection activeCell="B9" sqref="B9:C9"/>
    </sheetView>
  </sheetViews>
  <sheetFormatPr defaultColWidth="9.140625" defaultRowHeight="12.75"/>
  <cols>
    <col min="1" max="1" width="13.28125" style="18" customWidth="1"/>
    <col min="2" max="2" width="99.7109375" style="18" customWidth="1"/>
    <col min="3" max="3" width="31.57421875" style="18" customWidth="1"/>
  </cols>
  <sheetData>
    <row r="1" spans="2:3" ht="15.75">
      <c r="B1" s="22"/>
      <c r="C1" s="116"/>
    </row>
    <row r="2" ht="15.75">
      <c r="C2" s="32"/>
    </row>
    <row r="3" spans="1:3" ht="15.75">
      <c r="A3" s="177" t="s">
        <v>9</v>
      </c>
      <c r="B3" s="177"/>
      <c r="C3" s="177"/>
    </row>
    <row r="4" spans="2:3" ht="15.75">
      <c r="B4" s="23"/>
      <c r="C4" s="32"/>
    </row>
    <row r="5" spans="1:3" ht="15.75">
      <c r="A5" s="172" t="s">
        <v>1</v>
      </c>
      <c r="B5" s="172"/>
      <c r="C5" s="32"/>
    </row>
    <row r="6" spans="1:3" ht="15.75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>
      <c r="A8" s="16"/>
      <c r="B8" s="172" t="s">
        <v>221</v>
      </c>
      <c r="C8" s="181"/>
    </row>
    <row r="9" spans="1:3" ht="15.75">
      <c r="A9" s="16"/>
      <c r="B9" s="172" t="s">
        <v>138</v>
      </c>
      <c r="C9" s="181"/>
    </row>
    <row r="10" spans="1:3" ht="15.75">
      <c r="A10" s="17" t="s">
        <v>2</v>
      </c>
      <c r="B10" s="16" t="str">
        <f>'7.5.4.'!B10</f>
        <v>2019.gadā un turpmāk</v>
      </c>
      <c r="C10" s="59"/>
    </row>
    <row r="11" spans="1:3" ht="47.25">
      <c r="A11" s="76" t="s">
        <v>3</v>
      </c>
      <c r="B11" s="76" t="s">
        <v>4</v>
      </c>
      <c r="C11" s="76" t="s">
        <v>70</v>
      </c>
    </row>
    <row r="12" spans="1:3" ht="15.75">
      <c r="A12" s="48">
        <v>1</v>
      </c>
      <c r="B12" s="60">
        <v>2</v>
      </c>
      <c r="C12" s="60">
        <v>3</v>
      </c>
    </row>
    <row r="13" spans="1:3" ht="15.75">
      <c r="A13" s="48"/>
      <c r="B13" s="46" t="s">
        <v>5</v>
      </c>
      <c r="C13" s="38"/>
    </row>
    <row r="14" spans="1:3" ht="15.75">
      <c r="A14" s="38">
        <v>1100</v>
      </c>
      <c r="B14" s="38" t="s">
        <v>92</v>
      </c>
      <c r="C14" s="40">
        <v>68.51</v>
      </c>
    </row>
    <row r="15" spans="1:3" ht="15.75">
      <c r="A15" s="38">
        <v>1200</v>
      </c>
      <c r="B15" s="39" t="s">
        <v>93</v>
      </c>
      <c r="C15" s="40">
        <v>16.5</v>
      </c>
    </row>
    <row r="16" spans="1:3" ht="15.75">
      <c r="A16" s="38">
        <v>2219</v>
      </c>
      <c r="B16" s="38" t="s">
        <v>115</v>
      </c>
      <c r="C16" s="40">
        <v>1.19</v>
      </c>
    </row>
    <row r="17" spans="1:3" ht="15.75">
      <c r="A17" s="38">
        <v>2222</v>
      </c>
      <c r="B17" s="39" t="s">
        <v>26</v>
      </c>
      <c r="C17" s="40">
        <v>38.92</v>
      </c>
    </row>
    <row r="18" spans="1:3" ht="15.75">
      <c r="A18" s="38">
        <v>2223</v>
      </c>
      <c r="B18" s="39" t="s">
        <v>27</v>
      </c>
      <c r="C18" s="40">
        <v>44.25</v>
      </c>
    </row>
    <row r="19" spans="1:3" ht="15.75">
      <c r="A19" s="38">
        <v>2243</v>
      </c>
      <c r="B19" s="39" t="s">
        <v>116</v>
      </c>
      <c r="C19" s="40">
        <v>0.55</v>
      </c>
    </row>
    <row r="20" spans="1:3" ht="15.75">
      <c r="A20" s="38">
        <v>2244</v>
      </c>
      <c r="B20" s="39" t="s">
        <v>14</v>
      </c>
      <c r="C20" s="40">
        <v>54.66</v>
      </c>
    </row>
    <row r="21" spans="1:3" ht="15.75" hidden="1">
      <c r="A21" s="38">
        <v>2249</v>
      </c>
      <c r="B21" s="39" t="s">
        <v>117</v>
      </c>
      <c r="C21" s="40">
        <v>0</v>
      </c>
    </row>
    <row r="22" spans="1:3" ht="15.75">
      <c r="A22" s="38">
        <v>2263</v>
      </c>
      <c r="B22" s="39" t="s">
        <v>118</v>
      </c>
      <c r="C22" s="40">
        <v>10.14</v>
      </c>
    </row>
    <row r="23" spans="1:3" ht="15.75">
      <c r="A23" s="38">
        <v>2264</v>
      </c>
      <c r="B23" s="39" t="s">
        <v>119</v>
      </c>
      <c r="C23" s="40">
        <v>0.08</v>
      </c>
    </row>
    <row r="24" spans="1:3" ht="15.75">
      <c r="A24" s="38">
        <v>2279</v>
      </c>
      <c r="B24" s="39" t="s">
        <v>16</v>
      </c>
      <c r="C24" s="40">
        <v>6.18</v>
      </c>
    </row>
    <row r="25" spans="1:3" ht="15.75">
      <c r="A25" s="38">
        <v>2321</v>
      </c>
      <c r="B25" s="39" t="s">
        <v>19</v>
      </c>
      <c r="C25" s="40">
        <v>58.16</v>
      </c>
    </row>
    <row r="26" spans="1:3" ht="15.75">
      <c r="A26" s="38">
        <v>2363</v>
      </c>
      <c r="B26" s="39" t="s">
        <v>120</v>
      </c>
      <c r="C26" s="40">
        <v>107.4</v>
      </c>
    </row>
    <row r="27" spans="1:3" ht="15.75">
      <c r="A27" s="38">
        <v>2513</v>
      </c>
      <c r="B27" s="39" t="s">
        <v>23</v>
      </c>
      <c r="C27" s="40">
        <v>1.43</v>
      </c>
    </row>
    <row r="28" spans="1:3" ht="15.75">
      <c r="A28" s="38">
        <v>2519</v>
      </c>
      <c r="B28" s="39" t="s">
        <v>25</v>
      </c>
      <c r="C28" s="40">
        <v>0.79</v>
      </c>
    </row>
    <row r="29" spans="1:3" ht="15.75">
      <c r="A29" s="38"/>
      <c r="B29" s="43" t="s">
        <v>6</v>
      </c>
      <c r="C29" s="44">
        <f>SUM(C14:C28)</f>
        <v>408.7600000000001</v>
      </c>
    </row>
    <row r="30" spans="1:3" ht="15.75">
      <c r="A30" s="45"/>
      <c r="B30" s="38" t="s">
        <v>7</v>
      </c>
      <c r="C30" s="40"/>
    </row>
    <row r="31" spans="1:3" ht="15.75">
      <c r="A31" s="38">
        <v>1100</v>
      </c>
      <c r="B31" s="38" t="s">
        <v>92</v>
      </c>
      <c r="C31" s="40">
        <v>79.6</v>
      </c>
    </row>
    <row r="32" spans="1:3" ht="15.75">
      <c r="A32" s="38">
        <v>1200</v>
      </c>
      <c r="B32" s="39" t="s">
        <v>93</v>
      </c>
      <c r="C32" s="40">
        <v>19.17</v>
      </c>
    </row>
    <row r="33" spans="1:3" ht="15.75">
      <c r="A33" s="38">
        <v>2219</v>
      </c>
      <c r="B33" s="38" t="s">
        <v>115</v>
      </c>
      <c r="C33" s="40">
        <v>1.9</v>
      </c>
    </row>
    <row r="34" spans="1:3" ht="15.75">
      <c r="A34" s="38">
        <v>2234</v>
      </c>
      <c r="B34" s="39" t="s">
        <v>98</v>
      </c>
      <c r="C34" s="40">
        <v>0.15</v>
      </c>
    </row>
    <row r="35" spans="1:3" ht="15.75">
      <c r="A35" s="38">
        <v>2239</v>
      </c>
      <c r="B35" s="39" t="s">
        <v>99</v>
      </c>
      <c r="C35" s="40">
        <v>0.79</v>
      </c>
    </row>
    <row r="36" spans="1:3" ht="15.75">
      <c r="A36" s="38">
        <v>2241</v>
      </c>
      <c r="B36" s="39" t="s">
        <v>121</v>
      </c>
      <c r="C36" s="40">
        <v>0.15</v>
      </c>
    </row>
    <row r="37" spans="1:3" ht="15.75" hidden="1">
      <c r="A37" s="38">
        <v>2242</v>
      </c>
      <c r="B37" s="39" t="s">
        <v>12</v>
      </c>
      <c r="C37" s="40">
        <v>0</v>
      </c>
    </row>
    <row r="38" spans="1:3" ht="15.75">
      <c r="A38" s="38">
        <v>2243</v>
      </c>
      <c r="B38" s="39" t="s">
        <v>13</v>
      </c>
      <c r="C38" s="40">
        <v>0.64</v>
      </c>
    </row>
    <row r="39" spans="1:3" ht="15.75">
      <c r="A39" s="38">
        <v>2244</v>
      </c>
      <c r="B39" s="39" t="s">
        <v>14</v>
      </c>
      <c r="C39" s="40">
        <v>32.83</v>
      </c>
    </row>
    <row r="40" spans="1:3" ht="15.75">
      <c r="A40" s="38">
        <v>2247</v>
      </c>
      <c r="B40" s="46" t="s">
        <v>95</v>
      </c>
      <c r="C40" s="40">
        <v>0.24</v>
      </c>
    </row>
    <row r="41" spans="1:3" ht="15.75">
      <c r="A41" s="38">
        <v>2251</v>
      </c>
      <c r="B41" s="39" t="s">
        <v>94</v>
      </c>
      <c r="C41" s="40">
        <v>8.68</v>
      </c>
    </row>
    <row r="42" spans="1:3" ht="15.75">
      <c r="A42" s="38">
        <v>2259</v>
      </c>
      <c r="B42" s="39" t="s">
        <v>96</v>
      </c>
      <c r="C42" s="40">
        <v>0.08</v>
      </c>
    </row>
    <row r="43" spans="1:3" ht="15.75">
      <c r="A43" s="38">
        <v>2262</v>
      </c>
      <c r="B43" s="39" t="s">
        <v>15</v>
      </c>
      <c r="C43" s="40">
        <v>1.51</v>
      </c>
    </row>
    <row r="44" spans="1:3" ht="15.75">
      <c r="A44" s="38">
        <v>2264</v>
      </c>
      <c r="B44" s="39" t="s">
        <v>119</v>
      </c>
      <c r="C44" s="40">
        <v>0.08</v>
      </c>
    </row>
    <row r="45" spans="1:3" ht="15.75">
      <c r="A45" s="38">
        <v>2279</v>
      </c>
      <c r="B45" s="39" t="s">
        <v>16</v>
      </c>
      <c r="C45" s="40">
        <v>0.15</v>
      </c>
    </row>
    <row r="46" spans="1:3" ht="15.75">
      <c r="A46" s="38">
        <v>2311</v>
      </c>
      <c r="B46" s="39" t="s">
        <v>17</v>
      </c>
      <c r="C46" s="40">
        <v>0.79</v>
      </c>
    </row>
    <row r="47" spans="1:3" ht="15.75">
      <c r="A47" s="38">
        <v>2312</v>
      </c>
      <c r="B47" s="39" t="s">
        <v>18</v>
      </c>
      <c r="C47" s="40">
        <v>0.24</v>
      </c>
    </row>
    <row r="48" spans="1:3" ht="15.75">
      <c r="A48" s="38">
        <v>2322</v>
      </c>
      <c r="B48" s="39" t="s">
        <v>20</v>
      </c>
      <c r="C48" s="40">
        <v>3.17</v>
      </c>
    </row>
    <row r="49" spans="1:3" ht="15.75">
      <c r="A49" s="38">
        <v>2350</v>
      </c>
      <c r="B49" s="39" t="s">
        <v>21</v>
      </c>
      <c r="C49" s="40">
        <v>14.5</v>
      </c>
    </row>
    <row r="50" spans="1:3" ht="15.75">
      <c r="A50" s="38">
        <v>2361</v>
      </c>
      <c r="B50" s="39" t="s">
        <v>22</v>
      </c>
      <c r="C50" s="40">
        <v>1.19</v>
      </c>
    </row>
    <row r="51" spans="1:3" ht="15.75">
      <c r="A51" s="38">
        <v>2362</v>
      </c>
      <c r="B51" s="39" t="s">
        <v>43</v>
      </c>
      <c r="C51" s="40">
        <v>1.6</v>
      </c>
    </row>
    <row r="52" spans="1:3" ht="15.75">
      <c r="A52" s="38">
        <v>2400</v>
      </c>
      <c r="B52" s="39" t="s">
        <v>28</v>
      </c>
      <c r="C52" s="40">
        <v>0.24</v>
      </c>
    </row>
    <row r="53" spans="1:3" ht="15.75">
      <c r="A53" s="38">
        <v>2512</v>
      </c>
      <c r="B53" s="39" t="s">
        <v>30</v>
      </c>
      <c r="C53" s="40">
        <v>78.9</v>
      </c>
    </row>
    <row r="54" spans="1:3" ht="15.75">
      <c r="A54" s="38">
        <v>2515</v>
      </c>
      <c r="B54" s="39" t="s">
        <v>97</v>
      </c>
      <c r="C54" s="40">
        <v>0.32</v>
      </c>
    </row>
    <row r="55" spans="1:3" ht="15.75">
      <c r="A55" s="38">
        <v>2519</v>
      </c>
      <c r="B55" s="39" t="s">
        <v>25</v>
      </c>
      <c r="C55" s="40">
        <v>0.08</v>
      </c>
    </row>
    <row r="56" spans="1:3" ht="15.75">
      <c r="A56" s="38">
        <v>5232</v>
      </c>
      <c r="B56" s="39" t="s">
        <v>24</v>
      </c>
      <c r="C56" s="40">
        <v>43.69</v>
      </c>
    </row>
    <row r="57" spans="1:3" ht="15.75">
      <c r="A57" s="38">
        <v>5240</v>
      </c>
      <c r="B57" s="39" t="s">
        <v>122</v>
      </c>
      <c r="C57" s="40">
        <v>1.83</v>
      </c>
    </row>
    <row r="58" spans="1:3" ht="15.75">
      <c r="A58" s="38">
        <v>5250</v>
      </c>
      <c r="B58" s="39" t="s">
        <v>123</v>
      </c>
      <c r="C58" s="40">
        <v>34.32</v>
      </c>
    </row>
    <row r="59" spans="1:3" ht="15.75">
      <c r="A59" s="45"/>
      <c r="B59" s="47" t="s">
        <v>8</v>
      </c>
      <c r="C59" s="44">
        <f>SUM(C31:C58)</f>
        <v>326.84000000000003</v>
      </c>
    </row>
    <row r="60" spans="1:3" ht="15.75">
      <c r="A60" s="45"/>
      <c r="B60" s="47" t="s">
        <v>29</v>
      </c>
      <c r="C60" s="44">
        <f>C59+C29</f>
        <v>735.6000000000001</v>
      </c>
    </row>
    <row r="61" spans="1:3" ht="15.75">
      <c r="A61" s="20"/>
      <c r="B61" s="32"/>
      <c r="C61" s="104"/>
    </row>
    <row r="62" spans="1:3" ht="15.75">
      <c r="A62" s="172" t="s">
        <v>57</v>
      </c>
      <c r="B62" s="172"/>
      <c r="C62" s="129">
        <v>30</v>
      </c>
    </row>
    <row r="63" spans="1:3" ht="15.75">
      <c r="A63" s="172" t="s">
        <v>58</v>
      </c>
      <c r="B63" s="172"/>
      <c r="C63" s="130">
        <f>C60/C62</f>
        <v>24.520000000000003</v>
      </c>
    </row>
    <row r="64" spans="1:3" ht="15.75">
      <c r="A64" s="32"/>
      <c r="B64" s="33"/>
      <c r="C64" s="83"/>
    </row>
    <row r="65" spans="1:3" ht="15.75">
      <c r="A65" s="182" t="s">
        <v>33</v>
      </c>
      <c r="B65" s="183"/>
      <c r="C65" s="34"/>
    </row>
    <row r="66" spans="1:3" ht="15.75">
      <c r="A66" s="182" t="s">
        <v>72</v>
      </c>
      <c r="B66" s="183"/>
      <c r="C66" s="34"/>
    </row>
    <row r="67" spans="1:3" ht="15.75">
      <c r="A67" s="35"/>
      <c r="B67" s="35"/>
      <c r="C67" s="35"/>
    </row>
    <row r="68" spans="1:3" ht="15.75">
      <c r="A68" s="35" t="s">
        <v>34</v>
      </c>
      <c r="B68" s="35"/>
      <c r="C68" s="35"/>
    </row>
    <row r="69" spans="1:3" ht="15.75">
      <c r="A69" s="35"/>
      <c r="B69" s="35"/>
      <c r="C69" s="35"/>
    </row>
    <row r="70" spans="1:3" ht="15.75">
      <c r="A70" s="35"/>
      <c r="B70" s="36"/>
      <c r="C70" s="35"/>
    </row>
    <row r="71" spans="1:3" ht="15.75">
      <c r="A71" s="35"/>
      <c r="B71" s="37"/>
      <c r="C71" s="35"/>
    </row>
  </sheetData>
  <sheetProtection/>
  <mergeCells count="9">
    <mergeCell ref="A63:B63"/>
    <mergeCell ref="A65:B65"/>
    <mergeCell ref="A66:B66"/>
    <mergeCell ref="A3:C3"/>
    <mergeCell ref="A5:B5"/>
    <mergeCell ref="A6:B6"/>
    <mergeCell ref="B8:C8"/>
    <mergeCell ref="B9:C9"/>
    <mergeCell ref="A62:B6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view="pageLayout" workbookViewId="0" topLeftCell="A1">
      <selection activeCell="B9" sqref="B9:C9"/>
    </sheetView>
  </sheetViews>
  <sheetFormatPr defaultColWidth="9.140625" defaultRowHeight="12.75"/>
  <cols>
    <col min="1" max="1" width="12.00390625" style="18" customWidth="1"/>
    <col min="2" max="2" width="93.7109375" style="18" customWidth="1"/>
    <col min="3" max="3" width="32.00390625" style="18" customWidth="1"/>
  </cols>
  <sheetData>
    <row r="1" spans="2:3" ht="15.75">
      <c r="B1" s="19"/>
      <c r="C1" s="116"/>
    </row>
    <row r="2" spans="2:3" ht="15.75">
      <c r="B2" s="22"/>
      <c r="C2" s="116"/>
    </row>
    <row r="3" ht="15.75">
      <c r="C3" s="32"/>
    </row>
    <row r="4" spans="1:3" ht="15.75">
      <c r="A4" s="177" t="s">
        <v>9</v>
      </c>
      <c r="B4" s="177"/>
      <c r="C4" s="177"/>
    </row>
    <row r="5" spans="2:3" ht="15.75">
      <c r="B5" s="23"/>
      <c r="C5" s="32"/>
    </row>
    <row r="6" spans="1:3" ht="15.75" customHeight="1">
      <c r="A6" s="172" t="s">
        <v>1</v>
      </c>
      <c r="B6" s="172"/>
      <c r="C6" s="32"/>
    </row>
    <row r="7" spans="1:3" ht="15.75" customHeight="1">
      <c r="A7" s="172" t="s">
        <v>0</v>
      </c>
      <c r="B7" s="172"/>
      <c r="C7" s="32"/>
    </row>
    <row r="8" spans="1:3" ht="15.75">
      <c r="A8" s="16"/>
      <c r="B8" s="16" t="s">
        <v>31</v>
      </c>
      <c r="C8" s="32"/>
    </row>
    <row r="9" spans="1:6" ht="15.75">
      <c r="A9" s="16"/>
      <c r="B9" s="172" t="s">
        <v>221</v>
      </c>
      <c r="C9" s="181"/>
      <c r="E9" s="77"/>
      <c r="F9" s="77"/>
    </row>
    <row r="10" spans="1:3" ht="15.75">
      <c r="A10" s="16"/>
      <c r="B10" s="172" t="s">
        <v>147</v>
      </c>
      <c r="C10" s="181"/>
    </row>
    <row r="11" spans="1:3" ht="15.75">
      <c r="A11" s="17" t="s">
        <v>2</v>
      </c>
      <c r="B11" s="16" t="str">
        <f>'7.5.5.'!B10</f>
        <v>2019.gadā un turpmāk</v>
      </c>
      <c r="C11" s="59"/>
    </row>
    <row r="12" spans="1:6" ht="47.25">
      <c r="A12" s="76" t="s">
        <v>3</v>
      </c>
      <c r="B12" s="76" t="s">
        <v>4</v>
      </c>
      <c r="C12" s="76" t="s">
        <v>70</v>
      </c>
      <c r="E12" s="9"/>
      <c r="F12" s="9"/>
    </row>
    <row r="13" spans="1:3" ht="15.75">
      <c r="A13" s="48">
        <v>1</v>
      </c>
      <c r="B13" s="60">
        <v>2</v>
      </c>
      <c r="C13" s="60">
        <v>3</v>
      </c>
    </row>
    <row r="14" spans="1:3" ht="15.75">
      <c r="A14" s="48"/>
      <c r="B14" s="46" t="s">
        <v>5</v>
      </c>
      <c r="C14" s="38"/>
    </row>
    <row r="15" spans="1:3" ht="15.75">
      <c r="A15" s="38">
        <v>1100</v>
      </c>
      <c r="B15" s="38" t="s">
        <v>92</v>
      </c>
      <c r="C15" s="40">
        <v>82.21</v>
      </c>
    </row>
    <row r="16" spans="1:3" ht="16.5" customHeight="1">
      <c r="A16" s="38">
        <v>1200</v>
      </c>
      <c r="B16" s="39" t="s">
        <v>93</v>
      </c>
      <c r="C16" s="40">
        <v>19.81</v>
      </c>
    </row>
    <row r="17" spans="1:6" ht="15.75">
      <c r="A17" s="38">
        <v>2219</v>
      </c>
      <c r="B17" s="38" t="s">
        <v>115</v>
      </c>
      <c r="C17" s="40">
        <v>1.43</v>
      </c>
      <c r="E17" s="81"/>
      <c r="F17" s="81"/>
    </row>
    <row r="18" spans="1:3" ht="15.75">
      <c r="A18" s="38">
        <v>2222</v>
      </c>
      <c r="B18" s="39" t="s">
        <v>26</v>
      </c>
      <c r="C18" s="40">
        <v>48.97</v>
      </c>
    </row>
    <row r="19" spans="1:3" ht="15.75">
      <c r="A19" s="38">
        <v>2223</v>
      </c>
      <c r="B19" s="39" t="s">
        <v>27</v>
      </c>
      <c r="C19" s="40">
        <v>55.22</v>
      </c>
    </row>
    <row r="20" spans="1:3" ht="15.75">
      <c r="A20" s="38">
        <v>2243</v>
      </c>
      <c r="B20" s="39" t="s">
        <v>116</v>
      </c>
      <c r="C20" s="40">
        <v>0.66</v>
      </c>
    </row>
    <row r="21" spans="1:3" ht="15.75">
      <c r="A21" s="38">
        <v>2244</v>
      </c>
      <c r="B21" s="39" t="s">
        <v>14</v>
      </c>
      <c r="C21" s="40">
        <v>72.5</v>
      </c>
    </row>
    <row r="22" spans="1:3" ht="15.75" hidden="1">
      <c r="A22" s="38">
        <v>2249</v>
      </c>
      <c r="B22" s="39" t="s">
        <v>117</v>
      </c>
      <c r="C22" s="40">
        <v>0</v>
      </c>
    </row>
    <row r="23" spans="1:3" ht="15.75">
      <c r="A23" s="38">
        <v>2263</v>
      </c>
      <c r="B23" s="39" t="s">
        <v>118</v>
      </c>
      <c r="C23" s="40">
        <v>12.17</v>
      </c>
    </row>
    <row r="24" spans="1:3" ht="15.75">
      <c r="A24" s="38">
        <v>2264</v>
      </c>
      <c r="B24" s="39" t="s">
        <v>119</v>
      </c>
      <c r="C24" s="40">
        <v>0.1</v>
      </c>
    </row>
    <row r="25" spans="1:3" ht="15.75">
      <c r="A25" s="38">
        <v>2279</v>
      </c>
      <c r="B25" s="39" t="s">
        <v>16</v>
      </c>
      <c r="C25" s="40">
        <v>7.42</v>
      </c>
    </row>
    <row r="26" spans="1:3" ht="15.75">
      <c r="A26" s="38">
        <v>2321</v>
      </c>
      <c r="B26" s="39" t="s">
        <v>19</v>
      </c>
      <c r="C26" s="40">
        <v>73.21</v>
      </c>
    </row>
    <row r="27" spans="1:3" ht="15.75">
      <c r="A27" s="38">
        <v>2363</v>
      </c>
      <c r="B27" s="39" t="s">
        <v>120</v>
      </c>
      <c r="C27" s="40">
        <v>243.6</v>
      </c>
    </row>
    <row r="28" spans="1:3" ht="15.75">
      <c r="A28" s="38">
        <v>2513</v>
      </c>
      <c r="B28" s="39" t="s">
        <v>23</v>
      </c>
      <c r="C28" s="40">
        <v>1.72</v>
      </c>
    </row>
    <row r="29" spans="1:3" ht="15.75">
      <c r="A29" s="38">
        <v>2519</v>
      </c>
      <c r="B29" s="39" t="s">
        <v>25</v>
      </c>
      <c r="C29" s="40">
        <v>0.95</v>
      </c>
    </row>
    <row r="30" spans="1:3" ht="15.75">
      <c r="A30" s="38"/>
      <c r="B30" s="43" t="s">
        <v>6</v>
      </c>
      <c r="C30" s="44">
        <f>SUM(C15:C29)</f>
        <v>619.9700000000001</v>
      </c>
    </row>
    <row r="31" spans="1:3" ht="15.75">
      <c r="A31" s="45"/>
      <c r="B31" s="38" t="s">
        <v>7</v>
      </c>
      <c r="C31" s="40"/>
    </row>
    <row r="32" spans="1:3" ht="15.75">
      <c r="A32" s="38">
        <v>1100</v>
      </c>
      <c r="B32" s="38" t="s">
        <v>92</v>
      </c>
      <c r="C32" s="40">
        <v>85.65</v>
      </c>
    </row>
    <row r="33" spans="1:3" ht="15" customHeight="1">
      <c r="A33" s="38">
        <v>1200</v>
      </c>
      <c r="B33" s="39" t="s">
        <v>93</v>
      </c>
      <c r="C33" s="40">
        <v>20.63</v>
      </c>
    </row>
    <row r="34" spans="1:3" ht="15.75">
      <c r="A34" s="38">
        <v>2219</v>
      </c>
      <c r="B34" s="38" t="s">
        <v>115</v>
      </c>
      <c r="C34" s="40">
        <v>1.9</v>
      </c>
    </row>
    <row r="35" spans="1:3" ht="15.75">
      <c r="A35" s="38">
        <v>2234</v>
      </c>
      <c r="B35" s="39" t="s">
        <v>98</v>
      </c>
      <c r="C35" s="40">
        <v>0.15</v>
      </c>
    </row>
    <row r="36" spans="1:3" ht="15.75">
      <c r="A36" s="38">
        <v>2239</v>
      </c>
      <c r="B36" s="39" t="s">
        <v>99</v>
      </c>
      <c r="C36" s="40">
        <v>0.79</v>
      </c>
    </row>
    <row r="37" spans="1:3" ht="15.75">
      <c r="A37" s="38">
        <v>2241</v>
      </c>
      <c r="B37" s="39" t="s">
        <v>121</v>
      </c>
      <c r="C37" s="40">
        <v>0.15</v>
      </c>
    </row>
    <row r="38" spans="1:3" ht="15.75" hidden="1">
      <c r="A38" s="38">
        <v>2242</v>
      </c>
      <c r="B38" s="39" t="s">
        <v>12</v>
      </c>
      <c r="C38" s="40">
        <v>0</v>
      </c>
    </row>
    <row r="39" spans="1:3" ht="15.75">
      <c r="A39" s="38">
        <v>2243</v>
      </c>
      <c r="B39" s="39" t="s">
        <v>13</v>
      </c>
      <c r="C39" s="40">
        <v>0.64</v>
      </c>
    </row>
    <row r="40" spans="1:3" ht="15.75">
      <c r="A40" s="38">
        <v>2244</v>
      </c>
      <c r="B40" s="39" t="s">
        <v>14</v>
      </c>
      <c r="C40" s="40">
        <v>76.66</v>
      </c>
    </row>
    <row r="41" spans="1:3" ht="15.75">
      <c r="A41" s="38">
        <v>2247</v>
      </c>
      <c r="B41" s="46" t="s">
        <v>95</v>
      </c>
      <c r="C41" s="40">
        <v>0.24</v>
      </c>
    </row>
    <row r="42" spans="1:3" ht="15.75">
      <c r="A42" s="38">
        <v>2251</v>
      </c>
      <c r="B42" s="39" t="s">
        <v>94</v>
      </c>
      <c r="C42" s="40">
        <v>15.26</v>
      </c>
    </row>
    <row r="43" spans="1:3" ht="15.75">
      <c r="A43" s="38">
        <v>2259</v>
      </c>
      <c r="B43" s="39" t="s">
        <v>96</v>
      </c>
      <c r="C43" s="40">
        <v>0.08</v>
      </c>
    </row>
    <row r="44" spans="1:3" ht="15.75">
      <c r="A44" s="38">
        <v>2262</v>
      </c>
      <c r="B44" s="39" t="s">
        <v>15</v>
      </c>
      <c r="C44" s="40">
        <v>1.51</v>
      </c>
    </row>
    <row r="45" spans="1:3" ht="15.75">
      <c r="A45" s="38">
        <v>2264</v>
      </c>
      <c r="B45" s="39" t="s">
        <v>119</v>
      </c>
      <c r="C45" s="40">
        <v>0.08</v>
      </c>
    </row>
    <row r="46" spans="1:3" ht="15.75">
      <c r="A46" s="38">
        <v>2279</v>
      </c>
      <c r="B46" s="39" t="s">
        <v>16</v>
      </c>
      <c r="C46" s="84">
        <v>0.15</v>
      </c>
    </row>
    <row r="47" spans="1:3" ht="15.75">
      <c r="A47" s="38">
        <v>2311</v>
      </c>
      <c r="B47" s="39" t="s">
        <v>17</v>
      </c>
      <c r="C47" s="84">
        <v>0.79</v>
      </c>
    </row>
    <row r="48" spans="1:3" ht="15.75">
      <c r="A48" s="38">
        <v>2312</v>
      </c>
      <c r="B48" s="39" t="s">
        <v>18</v>
      </c>
      <c r="C48" s="84">
        <v>2.5</v>
      </c>
    </row>
    <row r="49" spans="1:3" ht="15.75">
      <c r="A49" s="38">
        <v>2322</v>
      </c>
      <c r="B49" s="39" t="s">
        <v>20</v>
      </c>
      <c r="C49" s="84">
        <v>3.17</v>
      </c>
    </row>
    <row r="50" spans="1:3" ht="15.75">
      <c r="A50" s="38">
        <v>2350</v>
      </c>
      <c r="B50" s="39" t="s">
        <v>21</v>
      </c>
      <c r="C50" s="84">
        <v>23.02</v>
      </c>
    </row>
    <row r="51" spans="1:3" ht="15.75">
      <c r="A51" s="38">
        <v>2361</v>
      </c>
      <c r="B51" s="39" t="s">
        <v>22</v>
      </c>
      <c r="C51" s="84">
        <v>4.5</v>
      </c>
    </row>
    <row r="52" spans="1:3" ht="15.75">
      <c r="A52" s="38">
        <v>2362</v>
      </c>
      <c r="B52" s="39" t="s">
        <v>43</v>
      </c>
      <c r="C52" s="40">
        <v>2.4</v>
      </c>
    </row>
    <row r="53" spans="1:3" ht="15.75">
      <c r="A53" s="38">
        <v>2400</v>
      </c>
      <c r="B53" s="39" t="s">
        <v>28</v>
      </c>
      <c r="C53" s="84">
        <v>0.24</v>
      </c>
    </row>
    <row r="54" spans="1:3" ht="15.75">
      <c r="A54" s="38">
        <v>2512</v>
      </c>
      <c r="B54" s="39" t="s">
        <v>30</v>
      </c>
      <c r="C54" s="40">
        <v>116.1</v>
      </c>
    </row>
    <row r="55" spans="1:3" ht="15.75">
      <c r="A55" s="38">
        <v>2515</v>
      </c>
      <c r="B55" s="39" t="s">
        <v>97</v>
      </c>
      <c r="C55" s="40">
        <v>0.32</v>
      </c>
    </row>
    <row r="56" spans="1:3" ht="15.75">
      <c r="A56" s="38">
        <v>2519</v>
      </c>
      <c r="B56" s="39" t="s">
        <v>25</v>
      </c>
      <c r="C56" s="40">
        <v>0.08</v>
      </c>
    </row>
    <row r="57" spans="1:3" ht="15.75">
      <c r="A57" s="38">
        <v>5232</v>
      </c>
      <c r="B57" s="39" t="s">
        <v>24</v>
      </c>
      <c r="C57" s="40">
        <v>59.71</v>
      </c>
    </row>
    <row r="58" spans="1:3" ht="15.75">
      <c r="A58" s="38">
        <v>5240</v>
      </c>
      <c r="B58" s="39" t="s">
        <v>122</v>
      </c>
      <c r="C58" s="40">
        <v>2.2</v>
      </c>
    </row>
    <row r="59" spans="1:3" ht="15.75">
      <c r="A59" s="38">
        <v>5250</v>
      </c>
      <c r="B59" s="39" t="s">
        <v>123</v>
      </c>
      <c r="C59" s="40">
        <v>43.51</v>
      </c>
    </row>
    <row r="60" spans="1:3" ht="15.75">
      <c r="A60" s="45"/>
      <c r="B60" s="47" t="s">
        <v>8</v>
      </c>
      <c r="C60" s="44">
        <f>SUM(C32:C59)</f>
        <v>462.42999999999995</v>
      </c>
    </row>
    <row r="61" spans="1:3" ht="15.75">
      <c r="A61" s="45"/>
      <c r="B61" s="47" t="s">
        <v>29</v>
      </c>
      <c r="C61" s="44">
        <f>C60+C30</f>
        <v>1082.4</v>
      </c>
    </row>
    <row r="62" spans="1:3" ht="15.75">
      <c r="A62" s="20"/>
      <c r="B62" s="32"/>
      <c r="C62" s="104"/>
    </row>
    <row r="63" spans="1:3" ht="15.75" customHeight="1">
      <c r="A63" s="172" t="s">
        <v>57</v>
      </c>
      <c r="B63" s="172"/>
      <c r="C63" s="129">
        <v>30</v>
      </c>
    </row>
    <row r="64" spans="1:3" ht="15.75" customHeight="1">
      <c r="A64" s="172" t="s">
        <v>58</v>
      </c>
      <c r="B64" s="172"/>
      <c r="C64" s="130">
        <f>C61/C63</f>
        <v>36.080000000000005</v>
      </c>
    </row>
    <row r="65" spans="1:3" ht="15.75">
      <c r="A65" s="32"/>
      <c r="B65" s="33"/>
      <c r="C65" s="83"/>
    </row>
    <row r="66" spans="1:3" ht="15.75" customHeight="1">
      <c r="A66" s="182" t="s">
        <v>33</v>
      </c>
      <c r="B66" s="183"/>
      <c r="C66" s="34"/>
    </row>
    <row r="67" spans="1:3" ht="15.75" customHeight="1">
      <c r="A67" s="182" t="s">
        <v>72</v>
      </c>
      <c r="B67" s="183"/>
      <c r="C67" s="34"/>
    </row>
    <row r="68" spans="1:6" ht="15.75">
      <c r="A68" s="35"/>
      <c r="B68" s="35"/>
      <c r="C68" s="35"/>
      <c r="E68" s="2"/>
      <c r="F68" s="2"/>
    </row>
    <row r="69" spans="1:6" ht="15.75">
      <c r="A69" s="35" t="s">
        <v>34</v>
      </c>
      <c r="B69" s="35"/>
      <c r="C69" s="35"/>
      <c r="E69" s="2"/>
      <c r="F69" s="2"/>
    </row>
    <row r="70" spans="1:6" ht="15.75">
      <c r="A70" s="35"/>
      <c r="B70" s="35"/>
      <c r="C70" s="35"/>
      <c r="E70" s="2"/>
      <c r="F70" s="2"/>
    </row>
    <row r="71" spans="1:6" ht="15.75">
      <c r="A71" s="35"/>
      <c r="B71" s="36"/>
      <c r="C71" s="35"/>
      <c r="E71" s="2"/>
      <c r="F71" s="2"/>
    </row>
    <row r="72" spans="1:6" ht="15.75">
      <c r="A72" s="35"/>
      <c r="B72" s="37"/>
      <c r="C72" s="35"/>
      <c r="E72" s="2"/>
      <c r="F72" s="2"/>
    </row>
    <row r="73" spans="5:6" ht="15.75">
      <c r="E73" s="2"/>
      <c r="F73" s="2"/>
    </row>
    <row r="74" spans="5:6" ht="15.75">
      <c r="E74" s="2"/>
      <c r="F74" s="2"/>
    </row>
  </sheetData>
  <sheetProtection/>
  <mergeCells count="9">
    <mergeCell ref="A64:B64"/>
    <mergeCell ref="A66:B66"/>
    <mergeCell ref="A67:B67"/>
    <mergeCell ref="A4:C4"/>
    <mergeCell ref="A6:B6"/>
    <mergeCell ref="A7:B7"/>
    <mergeCell ref="B9:C9"/>
    <mergeCell ref="B10:C10"/>
    <mergeCell ref="A63:B6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3.28125" style="12" customWidth="1"/>
    <col min="2" max="2" width="99.7109375" style="12" customWidth="1"/>
    <col min="3" max="3" width="36.57421875" style="12" customWidth="1"/>
  </cols>
  <sheetData>
    <row r="1" spans="1:3" ht="15">
      <c r="A1" s="4"/>
      <c r="B1" s="1"/>
      <c r="C1" s="115"/>
    </row>
    <row r="2" spans="1:3" ht="15">
      <c r="A2" s="4"/>
      <c r="B2" s="1"/>
      <c r="C2" s="116"/>
    </row>
    <row r="3" spans="1:3" ht="15">
      <c r="A3" s="4"/>
      <c r="B3" s="1"/>
      <c r="C3" s="117"/>
    </row>
    <row r="4" spans="1:3" ht="15">
      <c r="A4" s="4"/>
      <c r="B4" s="1"/>
      <c r="C4" s="116"/>
    </row>
    <row r="5" spans="1:3" ht="15">
      <c r="A5" s="4"/>
      <c r="B5" s="5"/>
      <c r="C5" s="116"/>
    </row>
    <row r="6" spans="1:2" ht="15">
      <c r="A6" s="4"/>
      <c r="B6" s="4"/>
    </row>
    <row r="7" spans="1:3" ht="14.25">
      <c r="A7" s="166" t="s">
        <v>9</v>
      </c>
      <c r="B7" s="166"/>
      <c r="C7" s="166"/>
    </row>
    <row r="8" spans="1:2" ht="15">
      <c r="A8" s="4"/>
      <c r="B8" s="3"/>
    </row>
    <row r="9" spans="1:2" ht="15">
      <c r="A9" s="167" t="s">
        <v>1</v>
      </c>
      <c r="B9" s="167"/>
    </row>
    <row r="10" spans="1:3" ht="15">
      <c r="A10" s="167" t="s">
        <v>0</v>
      </c>
      <c r="B10" s="167"/>
      <c r="C10" s="93"/>
    </row>
    <row r="11" spans="1:3" ht="15">
      <c r="A11" s="93"/>
      <c r="B11" s="93" t="s">
        <v>31</v>
      </c>
      <c r="C11" s="93"/>
    </row>
    <row r="12" spans="1:5" ht="15" customHeight="1">
      <c r="A12" s="93"/>
      <c r="B12" s="118" t="s">
        <v>84</v>
      </c>
      <c r="C12" s="118"/>
      <c r="D12" s="77"/>
      <c r="E12" s="77"/>
    </row>
    <row r="13" spans="1:3" ht="15" customHeight="1">
      <c r="A13" s="93"/>
      <c r="B13" s="167" t="s">
        <v>83</v>
      </c>
      <c r="C13" s="167"/>
    </row>
    <row r="14" spans="1:3" ht="15.75" customHeight="1">
      <c r="A14" s="93" t="s">
        <v>2</v>
      </c>
      <c r="B14" s="93" t="s">
        <v>201</v>
      </c>
      <c r="C14" s="119"/>
    </row>
    <row r="15" spans="1:3" ht="54.75" customHeight="1">
      <c r="A15" s="90" t="s">
        <v>3</v>
      </c>
      <c r="B15" s="90" t="s">
        <v>4</v>
      </c>
      <c r="C15" s="90" t="s">
        <v>70</v>
      </c>
    </row>
    <row r="16" spans="1:3" ht="14.25">
      <c r="A16" s="13">
        <v>1</v>
      </c>
      <c r="B16" s="14">
        <v>2</v>
      </c>
      <c r="C16" s="120">
        <v>3</v>
      </c>
    </row>
    <row r="17" spans="1:3" ht="15">
      <c r="A17" s="96"/>
      <c r="B17" s="63" t="s">
        <v>5</v>
      </c>
      <c r="C17" s="64"/>
    </row>
    <row r="18" spans="1:3" ht="15">
      <c r="A18" s="65">
        <v>1100</v>
      </c>
      <c r="B18" s="65" t="s">
        <v>92</v>
      </c>
      <c r="C18" s="66">
        <v>21.57</v>
      </c>
    </row>
    <row r="19" spans="1:3" ht="15">
      <c r="A19" s="65">
        <v>1200</v>
      </c>
      <c r="B19" s="67" t="s">
        <v>93</v>
      </c>
      <c r="C19" s="66">
        <v>5.2</v>
      </c>
    </row>
    <row r="20" spans="1:3" ht="15">
      <c r="A20" s="68">
        <v>2210</v>
      </c>
      <c r="B20" s="67" t="s">
        <v>37</v>
      </c>
      <c r="C20" s="66">
        <v>0.78</v>
      </c>
    </row>
    <row r="21" spans="1:3" ht="15">
      <c r="A21" s="65">
        <v>2222</v>
      </c>
      <c r="B21" s="67" t="s">
        <v>26</v>
      </c>
      <c r="C21" s="66">
        <v>18.82</v>
      </c>
    </row>
    <row r="22" spans="1:3" ht="15">
      <c r="A22" s="65">
        <v>2223</v>
      </c>
      <c r="B22" s="67" t="s">
        <v>27</v>
      </c>
      <c r="C22" s="66">
        <v>25.78</v>
      </c>
    </row>
    <row r="23" spans="1:3" ht="15" hidden="1">
      <c r="A23" s="65">
        <v>2230</v>
      </c>
      <c r="B23" s="67" t="s">
        <v>38</v>
      </c>
      <c r="C23" s="66"/>
    </row>
    <row r="24" spans="1:3" ht="15">
      <c r="A24" s="65">
        <v>2243</v>
      </c>
      <c r="B24" s="67" t="s">
        <v>13</v>
      </c>
      <c r="C24" s="66">
        <v>0.34</v>
      </c>
    </row>
    <row r="25" spans="1:3" ht="15">
      <c r="A25" s="65">
        <v>2244</v>
      </c>
      <c r="B25" s="67" t="s">
        <v>14</v>
      </c>
      <c r="C25" s="66">
        <v>39.74</v>
      </c>
    </row>
    <row r="26" spans="1:3" ht="15">
      <c r="A26" s="65">
        <v>2249</v>
      </c>
      <c r="B26" s="67" t="s">
        <v>39</v>
      </c>
      <c r="C26" s="66">
        <v>2.12</v>
      </c>
    </row>
    <row r="27" spans="1:3" ht="15" hidden="1">
      <c r="A27" s="65">
        <v>2251</v>
      </c>
      <c r="B27" s="67" t="s">
        <v>11</v>
      </c>
      <c r="C27" s="66"/>
    </row>
    <row r="28" spans="1:5" ht="15">
      <c r="A28" s="65">
        <v>2263</v>
      </c>
      <c r="B28" s="67" t="s">
        <v>40</v>
      </c>
      <c r="C28" s="66">
        <v>11.1</v>
      </c>
      <c r="E28" s="81"/>
    </row>
    <row r="29" spans="1:3" ht="15">
      <c r="A29" s="65">
        <v>2264</v>
      </c>
      <c r="B29" s="67" t="s">
        <v>41</v>
      </c>
      <c r="C29" s="66">
        <v>0.02</v>
      </c>
    </row>
    <row r="30" spans="1:3" ht="15">
      <c r="A30" s="65">
        <v>2279</v>
      </c>
      <c r="B30" s="67" t="s">
        <v>16</v>
      </c>
      <c r="C30" s="66">
        <v>4.12</v>
      </c>
    </row>
    <row r="31" spans="1:3" ht="15">
      <c r="A31" s="65">
        <v>2321</v>
      </c>
      <c r="B31" s="67" t="s">
        <v>19</v>
      </c>
      <c r="C31" s="66">
        <v>33.64</v>
      </c>
    </row>
    <row r="32" spans="1:3" ht="15" hidden="1">
      <c r="A32" s="65">
        <v>2341</v>
      </c>
      <c r="B32" s="67" t="s">
        <v>42</v>
      </c>
      <c r="C32" s="66"/>
    </row>
    <row r="33" spans="1:3" ht="15" hidden="1">
      <c r="A33" s="65">
        <v>2350</v>
      </c>
      <c r="B33" s="67" t="s">
        <v>21</v>
      </c>
      <c r="C33" s="66"/>
    </row>
    <row r="34" spans="1:3" ht="15" hidden="1">
      <c r="A34" s="65">
        <v>2362</v>
      </c>
      <c r="B34" s="67" t="s">
        <v>43</v>
      </c>
      <c r="C34" s="66"/>
    </row>
    <row r="35" spans="1:5" ht="15">
      <c r="A35" s="65">
        <v>2363</v>
      </c>
      <c r="B35" s="67" t="s">
        <v>44</v>
      </c>
      <c r="C35" s="66">
        <v>35.8</v>
      </c>
      <c r="E35" s="81"/>
    </row>
    <row r="36" spans="1:3" ht="15">
      <c r="A36" s="65">
        <v>2513</v>
      </c>
      <c r="B36" s="67" t="s">
        <v>23</v>
      </c>
      <c r="C36" s="66">
        <v>0.95</v>
      </c>
    </row>
    <row r="37" spans="1:3" ht="15">
      <c r="A37" s="65">
        <v>2519</v>
      </c>
      <c r="B37" s="67" t="s">
        <v>25</v>
      </c>
      <c r="C37" s="66">
        <v>0.48</v>
      </c>
    </row>
    <row r="38" spans="1:3" ht="15" hidden="1">
      <c r="A38" s="65">
        <v>5232</v>
      </c>
      <c r="B38" s="67" t="s">
        <v>24</v>
      </c>
      <c r="C38" s="121">
        <v>0</v>
      </c>
    </row>
    <row r="39" spans="1:3" ht="15">
      <c r="A39" s="65"/>
      <c r="B39" s="69" t="s">
        <v>6</v>
      </c>
      <c r="C39" s="70">
        <f>SUM(C18:C38)</f>
        <v>200.46</v>
      </c>
    </row>
    <row r="40" spans="1:3" ht="15">
      <c r="A40" s="71"/>
      <c r="B40" s="65" t="s">
        <v>7</v>
      </c>
      <c r="C40" s="66"/>
    </row>
    <row r="41" spans="1:3" ht="15">
      <c r="A41" s="65">
        <v>1100</v>
      </c>
      <c r="B41" s="65" t="s">
        <v>92</v>
      </c>
      <c r="C41" s="66">
        <v>50.12</v>
      </c>
    </row>
    <row r="42" spans="1:3" ht="15">
      <c r="A42" s="65">
        <v>1200</v>
      </c>
      <c r="B42" s="67" t="s">
        <v>93</v>
      </c>
      <c r="C42" s="66">
        <v>12.07</v>
      </c>
    </row>
    <row r="43" spans="1:3" ht="15" hidden="1">
      <c r="A43" s="65">
        <v>2100</v>
      </c>
      <c r="B43" s="15" t="s">
        <v>45</v>
      </c>
      <c r="C43" s="66"/>
    </row>
    <row r="44" spans="1:3" ht="15">
      <c r="A44" s="68">
        <v>2210</v>
      </c>
      <c r="B44" s="67" t="s">
        <v>37</v>
      </c>
      <c r="C44" s="66">
        <v>0.75</v>
      </c>
    </row>
    <row r="45" spans="1:3" ht="15" hidden="1">
      <c r="A45" s="65">
        <v>2222</v>
      </c>
      <c r="B45" s="67" t="s">
        <v>26</v>
      </c>
      <c r="C45" s="66"/>
    </row>
    <row r="46" spans="1:3" ht="15" hidden="1">
      <c r="A46" s="65">
        <v>2223</v>
      </c>
      <c r="B46" s="67" t="s">
        <v>27</v>
      </c>
      <c r="C46" s="66"/>
    </row>
    <row r="47" spans="1:3" ht="15" hidden="1">
      <c r="A47" s="65">
        <v>2230</v>
      </c>
      <c r="B47" s="67" t="s">
        <v>38</v>
      </c>
      <c r="C47" s="66"/>
    </row>
    <row r="48" spans="1:3" ht="15">
      <c r="A48" s="65">
        <v>2234</v>
      </c>
      <c r="B48" s="67" t="s">
        <v>98</v>
      </c>
      <c r="C48" s="66">
        <v>0.05</v>
      </c>
    </row>
    <row r="49" spans="1:3" ht="15.75" customHeight="1">
      <c r="A49" s="65">
        <v>2239</v>
      </c>
      <c r="B49" s="67" t="s">
        <v>99</v>
      </c>
      <c r="C49" s="66">
        <v>0.3</v>
      </c>
    </row>
    <row r="50" spans="1:3" ht="15">
      <c r="A50" s="65">
        <v>2241</v>
      </c>
      <c r="B50" s="67" t="s">
        <v>46</v>
      </c>
      <c r="C50" s="66">
        <v>28.09</v>
      </c>
    </row>
    <row r="51" spans="1:3" ht="15">
      <c r="A51" s="65">
        <v>2242</v>
      </c>
      <c r="B51" s="67" t="s">
        <v>12</v>
      </c>
      <c r="C51" s="66">
        <v>0.27</v>
      </c>
    </row>
    <row r="52" spans="1:3" ht="15">
      <c r="A52" s="65">
        <v>2243</v>
      </c>
      <c r="B52" s="67" t="s">
        <v>13</v>
      </c>
      <c r="C52" s="66">
        <v>0.25</v>
      </c>
    </row>
    <row r="53" spans="1:3" ht="15">
      <c r="A53" s="65">
        <v>2244</v>
      </c>
      <c r="B53" s="67" t="s">
        <v>14</v>
      </c>
      <c r="C53" s="66">
        <v>28.82</v>
      </c>
    </row>
    <row r="54" spans="1:3" ht="15">
      <c r="A54" s="65">
        <v>2247</v>
      </c>
      <c r="B54" s="63" t="s">
        <v>95</v>
      </c>
      <c r="C54" s="66">
        <v>0.08</v>
      </c>
    </row>
    <row r="55" spans="1:3" ht="15" hidden="1">
      <c r="A55" s="65">
        <v>2249</v>
      </c>
      <c r="B55" s="67" t="s">
        <v>39</v>
      </c>
      <c r="C55" s="66"/>
    </row>
    <row r="56" spans="1:3" ht="15">
      <c r="A56" s="65">
        <v>2251</v>
      </c>
      <c r="B56" s="67" t="s">
        <v>94</v>
      </c>
      <c r="C56" s="66">
        <v>0.55</v>
      </c>
    </row>
    <row r="57" spans="1:3" ht="15" hidden="1">
      <c r="A57" s="65">
        <v>2252</v>
      </c>
      <c r="B57" s="67" t="s">
        <v>47</v>
      </c>
      <c r="C57" s="66"/>
    </row>
    <row r="58" spans="1:3" ht="15">
      <c r="A58" s="65">
        <v>2259</v>
      </c>
      <c r="B58" s="67" t="s">
        <v>96</v>
      </c>
      <c r="C58" s="66">
        <v>0.02</v>
      </c>
    </row>
    <row r="59" spans="1:3" ht="15" hidden="1">
      <c r="A59" s="65">
        <v>2261</v>
      </c>
      <c r="B59" s="67" t="s">
        <v>48</v>
      </c>
      <c r="C59" s="66"/>
    </row>
    <row r="60" spans="1:3" ht="15">
      <c r="A60" s="65">
        <v>2262</v>
      </c>
      <c r="B60" s="67" t="s">
        <v>15</v>
      </c>
      <c r="C60" s="66">
        <v>0.58</v>
      </c>
    </row>
    <row r="61" spans="1:3" ht="15" hidden="1">
      <c r="A61" s="65">
        <v>2263</v>
      </c>
      <c r="B61" s="67" t="s">
        <v>40</v>
      </c>
      <c r="C61" s="66"/>
    </row>
    <row r="62" spans="1:3" ht="15">
      <c r="A62" s="65">
        <v>2264</v>
      </c>
      <c r="B62" s="67" t="s">
        <v>41</v>
      </c>
      <c r="C62" s="66">
        <v>0.02</v>
      </c>
    </row>
    <row r="63" spans="1:3" ht="15">
      <c r="A63" s="65">
        <v>2279</v>
      </c>
      <c r="B63" s="67" t="s">
        <v>16</v>
      </c>
      <c r="C63" s="66">
        <v>0.05</v>
      </c>
    </row>
    <row r="64" spans="1:3" ht="15">
      <c r="A64" s="65">
        <v>2311</v>
      </c>
      <c r="B64" s="67" t="s">
        <v>17</v>
      </c>
      <c r="C64" s="66">
        <v>0.32</v>
      </c>
    </row>
    <row r="65" spans="1:3" ht="15">
      <c r="A65" s="65">
        <v>2312</v>
      </c>
      <c r="B65" s="67" t="s">
        <v>18</v>
      </c>
      <c r="C65" s="66">
        <v>0.85</v>
      </c>
    </row>
    <row r="66" spans="1:3" ht="15" hidden="1">
      <c r="A66" s="65">
        <v>2321</v>
      </c>
      <c r="B66" s="67" t="s">
        <v>19</v>
      </c>
      <c r="C66" s="66"/>
    </row>
    <row r="67" spans="1:3" ht="15">
      <c r="A67" s="65">
        <v>2322</v>
      </c>
      <c r="B67" s="67" t="s">
        <v>20</v>
      </c>
      <c r="C67" s="66">
        <v>1.38</v>
      </c>
    </row>
    <row r="68" spans="1:3" ht="15" hidden="1">
      <c r="A68" s="65">
        <v>2341</v>
      </c>
      <c r="B68" s="67" t="s">
        <v>42</v>
      </c>
      <c r="C68" s="66"/>
    </row>
    <row r="69" spans="1:3" ht="15" hidden="1">
      <c r="A69" s="65">
        <v>2344</v>
      </c>
      <c r="B69" s="67" t="s">
        <v>49</v>
      </c>
      <c r="C69" s="66"/>
    </row>
    <row r="70" spans="1:3" ht="15">
      <c r="A70" s="65">
        <v>2350</v>
      </c>
      <c r="B70" s="67" t="s">
        <v>21</v>
      </c>
      <c r="C70" s="66">
        <v>1.46</v>
      </c>
    </row>
    <row r="71" spans="1:3" ht="15">
      <c r="A71" s="65">
        <v>2361</v>
      </c>
      <c r="B71" s="67" t="s">
        <v>22</v>
      </c>
      <c r="C71" s="66">
        <v>1.05</v>
      </c>
    </row>
    <row r="72" spans="1:3" ht="15">
      <c r="A72" s="65">
        <v>2362</v>
      </c>
      <c r="B72" s="67" t="s">
        <v>43</v>
      </c>
      <c r="C72" s="66">
        <v>0.94</v>
      </c>
    </row>
    <row r="73" spans="1:3" ht="15" hidden="1">
      <c r="A73" s="65">
        <v>2363</v>
      </c>
      <c r="B73" s="67" t="s">
        <v>44</v>
      </c>
      <c r="C73" s="66"/>
    </row>
    <row r="74" spans="1:3" ht="15" hidden="1">
      <c r="A74" s="65">
        <v>2370</v>
      </c>
      <c r="B74" s="67" t="s">
        <v>50</v>
      </c>
      <c r="C74" s="66"/>
    </row>
    <row r="75" spans="1:3" ht="15">
      <c r="A75" s="65">
        <v>2400</v>
      </c>
      <c r="B75" s="67" t="s">
        <v>28</v>
      </c>
      <c r="C75" s="66">
        <v>0.08</v>
      </c>
    </row>
    <row r="76" spans="1:3" ht="15">
      <c r="A76" s="65">
        <v>2512</v>
      </c>
      <c r="B76" s="67" t="s">
        <v>30</v>
      </c>
      <c r="C76" s="66">
        <v>59.1</v>
      </c>
    </row>
    <row r="77" spans="1:3" ht="15" hidden="1">
      <c r="A77" s="65">
        <v>2513</v>
      </c>
      <c r="B77" s="67" t="s">
        <v>23</v>
      </c>
      <c r="C77" s="66"/>
    </row>
    <row r="78" spans="1:3" ht="15">
      <c r="A78" s="65">
        <v>2515</v>
      </c>
      <c r="B78" s="67" t="s">
        <v>97</v>
      </c>
      <c r="C78" s="66">
        <v>0.09</v>
      </c>
    </row>
    <row r="79" spans="1:3" ht="15">
      <c r="A79" s="65">
        <v>2519</v>
      </c>
      <c r="B79" s="67" t="s">
        <v>25</v>
      </c>
      <c r="C79" s="66">
        <v>0.02</v>
      </c>
    </row>
    <row r="80" spans="1:3" ht="15" hidden="1">
      <c r="A80" s="65">
        <v>6240</v>
      </c>
      <c r="B80" s="67" t="s">
        <v>51</v>
      </c>
      <c r="C80" s="66"/>
    </row>
    <row r="81" spans="1:3" ht="15" hidden="1">
      <c r="A81" s="65">
        <v>6290</v>
      </c>
      <c r="B81" s="67" t="s">
        <v>52</v>
      </c>
      <c r="C81" s="66"/>
    </row>
    <row r="82" spans="1:3" ht="15" hidden="1">
      <c r="A82" s="65">
        <v>5121</v>
      </c>
      <c r="B82" s="67" t="s">
        <v>53</v>
      </c>
      <c r="C82" s="66"/>
    </row>
    <row r="83" spans="1:3" ht="15">
      <c r="A83" s="65">
        <v>5232</v>
      </c>
      <c r="B83" s="67" t="s">
        <v>24</v>
      </c>
      <c r="C83" s="66">
        <v>14.29</v>
      </c>
    </row>
    <row r="84" spans="1:3" ht="15" hidden="1">
      <c r="A84" s="65">
        <v>5238</v>
      </c>
      <c r="B84" s="67" t="s">
        <v>54</v>
      </c>
      <c r="C84" s="66"/>
    </row>
    <row r="85" spans="1:3" ht="15">
      <c r="A85" s="65">
        <v>5240</v>
      </c>
      <c r="B85" s="67" t="s">
        <v>55</v>
      </c>
      <c r="C85" s="66">
        <v>0.78</v>
      </c>
    </row>
    <row r="86" spans="1:3" ht="15">
      <c r="A86" s="65">
        <v>5250</v>
      </c>
      <c r="B86" s="67" t="s">
        <v>56</v>
      </c>
      <c r="C86" s="66">
        <v>148.56</v>
      </c>
    </row>
    <row r="87" spans="1:3" ht="15">
      <c r="A87" s="71"/>
      <c r="B87" s="72" t="s">
        <v>8</v>
      </c>
      <c r="C87" s="70">
        <f>SUM(C41:C86)</f>
        <v>350.93999999999994</v>
      </c>
    </row>
    <row r="88" spans="1:3" ht="15">
      <c r="A88" s="71"/>
      <c r="B88" s="72" t="s">
        <v>29</v>
      </c>
      <c r="C88" s="70">
        <f>C87+C39</f>
        <v>551.4</v>
      </c>
    </row>
    <row r="89" spans="1:3" ht="15">
      <c r="A89" s="73"/>
      <c r="B89" s="74"/>
      <c r="C89" s="75"/>
    </row>
    <row r="90" spans="1:3" ht="15">
      <c r="A90" s="170" t="s">
        <v>57</v>
      </c>
      <c r="B90" s="170"/>
      <c r="C90" s="124">
        <v>10</v>
      </c>
    </row>
    <row r="91" spans="1:3" ht="15">
      <c r="A91" s="170" t="s">
        <v>58</v>
      </c>
      <c r="B91" s="170"/>
      <c r="C91" s="125">
        <f>C88/C90</f>
        <v>55.14</v>
      </c>
    </row>
    <row r="92" ht="12" customHeight="1"/>
    <row r="93" spans="1:3" s="2" customFormat="1" ht="15">
      <c r="A93" s="168" t="s">
        <v>33</v>
      </c>
      <c r="B93" s="169"/>
      <c r="C93" s="122"/>
    </row>
    <row r="94" spans="1:3" s="2" customFormat="1" ht="15">
      <c r="A94" s="168" t="s">
        <v>72</v>
      </c>
      <c r="B94" s="169"/>
      <c r="C94" s="122"/>
    </row>
    <row r="95" s="2" customFormat="1" ht="15"/>
    <row r="96" s="2" customFormat="1" ht="15">
      <c r="A96" s="2" t="s">
        <v>34</v>
      </c>
    </row>
    <row r="97" s="2" customFormat="1" ht="15"/>
    <row r="98" s="2" customFormat="1" ht="15">
      <c r="B98" s="11"/>
    </row>
    <row r="99" s="2" customFormat="1" ht="13.5" customHeight="1">
      <c r="B99" s="37"/>
    </row>
  </sheetData>
  <sheetProtection/>
  <mergeCells count="8">
    <mergeCell ref="A7:C7"/>
    <mergeCell ref="A9:B9"/>
    <mergeCell ref="A10:B10"/>
    <mergeCell ref="A93:B93"/>
    <mergeCell ref="A94:B94"/>
    <mergeCell ref="A90:B90"/>
    <mergeCell ref="A91:B91"/>
    <mergeCell ref="B13:C13"/>
  </mergeCells>
  <printOptions/>
  <pageMargins left="0.9448818897637796" right="0.5511811023622047" top="0.5905511811023623" bottom="0.7480314960629921" header="0.31496062992125984" footer="0.31496062992125984"/>
  <pageSetup firstPageNumber="2" useFirstPageNumber="1" fitToHeight="0" fitToWidth="1" horizontalDpi="600" verticalDpi="600" orientation="portrait" paperSize="9" scale="58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3.28125" style="18" customWidth="1"/>
    <col min="2" max="2" width="99.7109375" style="18" customWidth="1"/>
    <col min="3" max="3" width="32.28125" style="18" customWidth="1"/>
  </cols>
  <sheetData>
    <row r="1" spans="2:3" ht="15.75">
      <c r="B1" s="19"/>
      <c r="C1" s="78"/>
    </row>
    <row r="2" spans="2:3" ht="15.75">
      <c r="B2" s="19"/>
      <c r="C2" s="79"/>
    </row>
    <row r="3" spans="2:3" ht="15.75">
      <c r="B3" s="19"/>
      <c r="C3" s="117"/>
    </row>
    <row r="4" spans="2:3" ht="15.75">
      <c r="B4" s="19"/>
      <c r="C4" s="116"/>
    </row>
    <row r="5" spans="2:3" ht="15.75">
      <c r="B5" s="22"/>
      <c r="C5" s="116"/>
    </row>
    <row r="6" ht="15.75">
      <c r="C6" s="32"/>
    </row>
    <row r="7" spans="1:3" ht="15.75">
      <c r="A7" s="177" t="s">
        <v>9</v>
      </c>
      <c r="B7" s="177"/>
      <c r="C7" s="177"/>
    </row>
    <row r="8" spans="2:3" ht="15.75">
      <c r="B8" s="23"/>
      <c r="C8" s="32"/>
    </row>
    <row r="9" spans="1:3" ht="15.75">
      <c r="A9" s="172" t="s">
        <v>1</v>
      </c>
      <c r="B9" s="172"/>
      <c r="C9" s="32"/>
    </row>
    <row r="10" spans="1:3" ht="15.75">
      <c r="A10" s="172" t="s">
        <v>0</v>
      </c>
      <c r="B10" s="172"/>
      <c r="C10" s="32"/>
    </row>
    <row r="11" spans="1:3" ht="15.75">
      <c r="A11" s="16"/>
      <c r="B11" s="16" t="s">
        <v>31</v>
      </c>
      <c r="C11" s="32"/>
    </row>
    <row r="12" spans="1:6" ht="15.75">
      <c r="A12" s="16"/>
      <c r="B12" s="172" t="s">
        <v>221</v>
      </c>
      <c r="C12" s="181"/>
      <c r="E12" s="77"/>
      <c r="F12" s="77"/>
    </row>
    <row r="13" spans="1:3" ht="15.75">
      <c r="A13" s="16"/>
      <c r="B13" s="172" t="s">
        <v>148</v>
      </c>
      <c r="C13" s="181"/>
    </row>
    <row r="14" spans="1:3" ht="15.75">
      <c r="A14" s="17" t="s">
        <v>2</v>
      </c>
      <c r="B14" s="16" t="str">
        <f>'7.5.6.'!B11</f>
        <v>2019.gadā un turpmāk</v>
      </c>
      <c r="C14" s="59"/>
    </row>
    <row r="15" spans="1:3" ht="47.25">
      <c r="A15" s="76" t="s">
        <v>3</v>
      </c>
      <c r="B15" s="76" t="s">
        <v>4</v>
      </c>
      <c r="C15" s="76" t="s">
        <v>70</v>
      </c>
    </row>
    <row r="16" spans="1:3" ht="15.75">
      <c r="A16" s="48">
        <v>1</v>
      </c>
      <c r="B16" s="60">
        <v>2</v>
      </c>
      <c r="C16" s="60">
        <v>3</v>
      </c>
    </row>
    <row r="17" spans="1:3" ht="15.75">
      <c r="A17" s="48"/>
      <c r="B17" s="46" t="s">
        <v>5</v>
      </c>
      <c r="C17" s="38"/>
    </row>
    <row r="18" spans="1:3" ht="15.75">
      <c r="A18" s="38">
        <v>1100</v>
      </c>
      <c r="B18" s="38" t="s">
        <v>92</v>
      </c>
      <c r="C18" s="40">
        <v>63.2</v>
      </c>
    </row>
    <row r="19" spans="1:3" ht="15.75">
      <c r="A19" s="38">
        <v>1200</v>
      </c>
      <c r="B19" s="39" t="s">
        <v>93</v>
      </c>
      <c r="C19" s="40">
        <v>15.22</v>
      </c>
    </row>
    <row r="20" spans="1:3" ht="15.75">
      <c r="A20" s="38">
        <v>2219</v>
      </c>
      <c r="B20" s="38" t="s">
        <v>115</v>
      </c>
      <c r="C20" s="40">
        <v>0.97</v>
      </c>
    </row>
    <row r="21" spans="1:3" ht="15.75">
      <c r="A21" s="38">
        <v>2222</v>
      </c>
      <c r="B21" s="39" t="s">
        <v>26</v>
      </c>
      <c r="C21" s="40">
        <v>38.02</v>
      </c>
    </row>
    <row r="22" spans="1:3" ht="15.75">
      <c r="A22" s="38">
        <v>2223</v>
      </c>
      <c r="B22" s="39" t="s">
        <v>27</v>
      </c>
      <c r="C22" s="40">
        <v>43.62</v>
      </c>
    </row>
    <row r="23" spans="1:3" ht="15.75">
      <c r="A23" s="38">
        <v>2243</v>
      </c>
      <c r="B23" s="39" t="s">
        <v>116</v>
      </c>
      <c r="C23" s="40">
        <v>0.52</v>
      </c>
    </row>
    <row r="24" spans="1:3" ht="15.75">
      <c r="A24" s="38">
        <v>2244</v>
      </c>
      <c r="B24" s="39" t="s">
        <v>14</v>
      </c>
      <c r="C24" s="40">
        <v>51.36</v>
      </c>
    </row>
    <row r="25" spans="1:3" ht="15.75" hidden="1">
      <c r="A25" s="38">
        <v>2249</v>
      </c>
      <c r="B25" s="39" t="s">
        <v>117</v>
      </c>
      <c r="C25" s="40">
        <v>0</v>
      </c>
    </row>
    <row r="26" spans="1:3" ht="15.75">
      <c r="A26" s="38">
        <v>2263</v>
      </c>
      <c r="B26" s="39" t="s">
        <v>118</v>
      </c>
      <c r="C26" s="40">
        <v>10.14</v>
      </c>
    </row>
    <row r="27" spans="1:3" ht="15.75">
      <c r="A27" s="38">
        <v>2264</v>
      </c>
      <c r="B27" s="39" t="s">
        <v>119</v>
      </c>
      <c r="C27" s="40">
        <v>0.06</v>
      </c>
    </row>
    <row r="28" spans="1:3" ht="15.75">
      <c r="A28" s="38">
        <v>2279</v>
      </c>
      <c r="B28" s="39" t="s">
        <v>16</v>
      </c>
      <c r="C28" s="40">
        <v>5.06</v>
      </c>
    </row>
    <row r="29" spans="1:3" ht="15.75">
      <c r="A29" s="38">
        <v>2321</v>
      </c>
      <c r="B29" s="39" t="s">
        <v>19</v>
      </c>
      <c r="C29" s="40">
        <v>54.19</v>
      </c>
    </row>
    <row r="30" spans="1:3" ht="15.75">
      <c r="A30" s="38">
        <v>2363</v>
      </c>
      <c r="B30" s="39" t="s">
        <v>120</v>
      </c>
      <c r="C30" s="40">
        <v>107.4</v>
      </c>
    </row>
    <row r="31" spans="1:3" ht="15.75">
      <c r="A31" s="38">
        <v>2513</v>
      </c>
      <c r="B31" s="39" t="s">
        <v>23</v>
      </c>
      <c r="C31" s="40">
        <v>1.17</v>
      </c>
    </row>
    <row r="32" spans="1:3" ht="15.75">
      <c r="A32" s="38">
        <v>2519</v>
      </c>
      <c r="B32" s="39" t="s">
        <v>25</v>
      </c>
      <c r="C32" s="40">
        <v>0.65</v>
      </c>
    </row>
    <row r="33" spans="1:3" ht="15.75">
      <c r="A33" s="38"/>
      <c r="B33" s="43" t="s">
        <v>6</v>
      </c>
      <c r="C33" s="44">
        <f>SUM(C18:C32)</f>
        <v>391.58</v>
      </c>
    </row>
    <row r="34" spans="1:3" ht="15.75">
      <c r="A34" s="45"/>
      <c r="B34" s="38" t="s">
        <v>7</v>
      </c>
      <c r="C34" s="40"/>
    </row>
    <row r="35" spans="1:3" ht="15.75">
      <c r="A35" s="38">
        <v>1100</v>
      </c>
      <c r="B35" s="38" t="s">
        <v>92</v>
      </c>
      <c r="C35" s="40">
        <v>63.57</v>
      </c>
    </row>
    <row r="36" spans="1:3" ht="15.75">
      <c r="A36" s="38">
        <v>1200</v>
      </c>
      <c r="B36" s="39" t="s">
        <v>93</v>
      </c>
      <c r="C36" s="40">
        <v>15.31</v>
      </c>
    </row>
    <row r="37" spans="1:3" ht="15.75">
      <c r="A37" s="38">
        <v>2219</v>
      </c>
      <c r="B37" s="38" t="s">
        <v>115</v>
      </c>
      <c r="C37" s="40">
        <v>1.56</v>
      </c>
    </row>
    <row r="38" spans="1:3" ht="15.75">
      <c r="A38" s="38">
        <v>2234</v>
      </c>
      <c r="B38" s="39" t="s">
        <v>98</v>
      </c>
      <c r="C38" s="40">
        <v>0.13</v>
      </c>
    </row>
    <row r="39" spans="1:3" ht="15.75">
      <c r="A39" s="38">
        <v>2239</v>
      </c>
      <c r="B39" s="39" t="s">
        <v>99</v>
      </c>
      <c r="C39" s="40">
        <v>0.65</v>
      </c>
    </row>
    <row r="40" spans="1:3" ht="15.75">
      <c r="A40" s="38">
        <v>2241</v>
      </c>
      <c r="B40" s="39" t="s">
        <v>121</v>
      </c>
      <c r="C40" s="40">
        <v>0.14</v>
      </c>
    </row>
    <row r="41" spans="1:3" ht="15.75" hidden="1">
      <c r="A41" s="38">
        <v>2242</v>
      </c>
      <c r="B41" s="39" t="s">
        <v>12</v>
      </c>
      <c r="C41" s="40">
        <v>0</v>
      </c>
    </row>
    <row r="42" spans="1:3" ht="15.75">
      <c r="A42" s="38">
        <v>2243</v>
      </c>
      <c r="B42" s="39" t="s">
        <v>13</v>
      </c>
      <c r="C42" s="40">
        <v>0.63</v>
      </c>
    </row>
    <row r="43" spans="1:3" ht="15.75">
      <c r="A43" s="38">
        <v>2244</v>
      </c>
      <c r="B43" s="39" t="s">
        <v>14</v>
      </c>
      <c r="C43" s="40">
        <v>25.39</v>
      </c>
    </row>
    <row r="44" spans="1:3" ht="15.75">
      <c r="A44" s="38">
        <v>2247</v>
      </c>
      <c r="B44" s="46" t="s">
        <v>95</v>
      </c>
      <c r="C44" s="40">
        <v>0.2</v>
      </c>
    </row>
    <row r="45" spans="1:3" ht="15.75">
      <c r="A45" s="38">
        <v>2251</v>
      </c>
      <c r="B45" s="39" t="s">
        <v>94</v>
      </c>
      <c r="C45" s="40">
        <v>7.81</v>
      </c>
    </row>
    <row r="46" spans="1:3" ht="15.75">
      <c r="A46" s="38">
        <v>2259</v>
      </c>
      <c r="B46" s="39" t="s">
        <v>96</v>
      </c>
      <c r="C46" s="40">
        <v>0.06</v>
      </c>
    </row>
    <row r="47" spans="1:3" ht="15.75">
      <c r="A47" s="38">
        <v>2262</v>
      </c>
      <c r="B47" s="39" t="s">
        <v>15</v>
      </c>
      <c r="C47" s="40">
        <v>1.23</v>
      </c>
    </row>
    <row r="48" spans="1:3" ht="15.75">
      <c r="A48" s="38">
        <v>2264</v>
      </c>
      <c r="B48" s="39" t="s">
        <v>119</v>
      </c>
      <c r="C48" s="40">
        <v>0.06</v>
      </c>
    </row>
    <row r="49" spans="1:3" ht="15.75">
      <c r="A49" s="38">
        <v>2279</v>
      </c>
      <c r="B49" s="39" t="s">
        <v>16</v>
      </c>
      <c r="C49" s="40">
        <v>0.13</v>
      </c>
    </row>
    <row r="50" spans="1:3" ht="15.75">
      <c r="A50" s="38">
        <v>2311</v>
      </c>
      <c r="B50" s="39" t="s">
        <v>17</v>
      </c>
      <c r="C50" s="40">
        <v>0.65</v>
      </c>
    </row>
    <row r="51" spans="1:3" ht="15.75">
      <c r="A51" s="38">
        <v>2312</v>
      </c>
      <c r="B51" s="39" t="s">
        <v>18</v>
      </c>
      <c r="C51" s="40">
        <v>0.3</v>
      </c>
    </row>
    <row r="52" spans="1:3" ht="15.75">
      <c r="A52" s="38">
        <v>2322</v>
      </c>
      <c r="B52" s="39" t="s">
        <v>20</v>
      </c>
      <c r="C52" s="40">
        <v>2.59</v>
      </c>
    </row>
    <row r="53" spans="1:3" ht="15.75">
      <c r="A53" s="38">
        <v>2350</v>
      </c>
      <c r="B53" s="39" t="s">
        <v>21</v>
      </c>
      <c r="C53" s="40">
        <v>9.48</v>
      </c>
    </row>
    <row r="54" spans="1:3" ht="15.75">
      <c r="A54" s="38">
        <v>2361</v>
      </c>
      <c r="B54" s="39" t="s">
        <v>22</v>
      </c>
      <c r="C54" s="40">
        <v>1.5</v>
      </c>
    </row>
    <row r="55" spans="1:3" ht="15.75">
      <c r="A55" s="38">
        <v>2362</v>
      </c>
      <c r="B55" s="39" t="s">
        <v>43</v>
      </c>
      <c r="C55" s="40">
        <v>1.6</v>
      </c>
    </row>
    <row r="56" spans="1:3" ht="15.75">
      <c r="A56" s="38">
        <v>2400</v>
      </c>
      <c r="B56" s="39" t="s">
        <v>28</v>
      </c>
      <c r="C56" s="40">
        <v>0.2</v>
      </c>
    </row>
    <row r="57" spans="1:3" ht="15.75">
      <c r="A57" s="38">
        <v>2512</v>
      </c>
      <c r="B57" s="39" t="s">
        <v>30</v>
      </c>
      <c r="C57" s="40">
        <v>65.4</v>
      </c>
    </row>
    <row r="58" spans="1:3" ht="15.75">
      <c r="A58" s="38">
        <v>2515</v>
      </c>
      <c r="B58" s="39" t="s">
        <v>97</v>
      </c>
      <c r="C58" s="40">
        <v>0.26</v>
      </c>
    </row>
    <row r="59" spans="1:3" ht="15.75">
      <c r="A59" s="38">
        <v>2519</v>
      </c>
      <c r="B59" s="39" t="s">
        <v>25</v>
      </c>
      <c r="C59" s="40">
        <v>0.06</v>
      </c>
    </row>
    <row r="60" spans="1:3" ht="15.75">
      <c r="A60" s="38">
        <v>5232</v>
      </c>
      <c r="B60" s="39" t="s">
        <v>24</v>
      </c>
      <c r="C60" s="40">
        <v>15.19</v>
      </c>
    </row>
    <row r="61" spans="1:3" ht="15.75">
      <c r="A61" s="38">
        <v>5240</v>
      </c>
      <c r="B61" s="39" t="s">
        <v>122</v>
      </c>
      <c r="C61" s="40">
        <v>1.64</v>
      </c>
    </row>
    <row r="62" spans="1:3" ht="15.75">
      <c r="A62" s="38">
        <v>5250</v>
      </c>
      <c r="B62" s="39" t="s">
        <v>123</v>
      </c>
      <c r="C62" s="40">
        <v>2.88</v>
      </c>
    </row>
    <row r="63" spans="1:3" ht="15.75">
      <c r="A63" s="45"/>
      <c r="B63" s="47" t="s">
        <v>8</v>
      </c>
      <c r="C63" s="44">
        <f>SUM(C35:C62)</f>
        <v>218.61999999999998</v>
      </c>
    </row>
    <row r="64" spans="1:3" ht="15.75">
      <c r="A64" s="45"/>
      <c r="B64" s="47" t="s">
        <v>29</v>
      </c>
      <c r="C64" s="44">
        <f>C63+C33</f>
        <v>610.1999999999999</v>
      </c>
    </row>
    <row r="65" spans="1:3" ht="15.75">
      <c r="A65" s="20"/>
      <c r="B65" s="32"/>
      <c r="C65" s="104"/>
    </row>
    <row r="66" spans="1:3" ht="15.75">
      <c r="A66" s="172" t="s">
        <v>57</v>
      </c>
      <c r="B66" s="172"/>
      <c r="C66" s="129">
        <v>30</v>
      </c>
    </row>
    <row r="67" spans="1:3" ht="15.75">
      <c r="A67" s="172" t="s">
        <v>58</v>
      </c>
      <c r="B67" s="172"/>
      <c r="C67" s="130">
        <f>C64/C66</f>
        <v>20.339999999999996</v>
      </c>
    </row>
    <row r="68" spans="1:3" ht="15.75">
      <c r="A68" s="32"/>
      <c r="B68" s="33"/>
      <c r="C68" s="83"/>
    </row>
    <row r="69" spans="1:3" ht="15.75">
      <c r="A69" s="182" t="s">
        <v>33</v>
      </c>
      <c r="B69" s="183"/>
      <c r="C69" s="34"/>
    </row>
    <row r="70" spans="1:3" ht="15.75">
      <c r="A70" s="182" t="s">
        <v>72</v>
      </c>
      <c r="B70" s="183"/>
      <c r="C70" s="34"/>
    </row>
    <row r="71" spans="1:3" ht="15.75">
      <c r="A71" s="35"/>
      <c r="B71" s="35"/>
      <c r="C71" s="35"/>
    </row>
    <row r="72" spans="1:3" ht="15.75">
      <c r="A72" s="35" t="s">
        <v>34</v>
      </c>
      <c r="B72" s="35"/>
      <c r="C72" s="35"/>
    </row>
    <row r="73" spans="1:3" ht="15.75">
      <c r="A73" s="35"/>
      <c r="B73" s="35"/>
      <c r="C73" s="35"/>
    </row>
    <row r="74" spans="1:3" ht="15.75">
      <c r="A74" s="35"/>
      <c r="B74" s="36"/>
      <c r="C74" s="35"/>
    </row>
    <row r="75" spans="1:3" ht="15.75">
      <c r="A75" s="35"/>
      <c r="B75" s="37"/>
      <c r="C75" s="35"/>
    </row>
    <row r="93" spans="5:6" ht="15.75">
      <c r="E93" s="2"/>
      <c r="F93" s="2"/>
    </row>
    <row r="94" spans="5:6" ht="15.75">
      <c r="E94" s="2"/>
      <c r="F94" s="2"/>
    </row>
    <row r="95" spans="5:6" ht="15.75">
      <c r="E95" s="2"/>
      <c r="F95" s="2"/>
    </row>
    <row r="96" spans="5:6" ht="15.75">
      <c r="E96" s="2"/>
      <c r="F96" s="2"/>
    </row>
    <row r="97" spans="5:6" ht="15.75">
      <c r="E97" s="2"/>
      <c r="F97" s="2"/>
    </row>
    <row r="98" spans="5:6" ht="15.75">
      <c r="E98" s="2"/>
      <c r="F98" s="2"/>
    </row>
    <row r="99" spans="5:6" ht="15.75">
      <c r="E99" s="2"/>
      <c r="F99" s="2"/>
    </row>
  </sheetData>
  <sheetProtection/>
  <mergeCells count="9">
    <mergeCell ref="A67:B67"/>
    <mergeCell ref="A69:B69"/>
    <mergeCell ref="A70:B70"/>
    <mergeCell ref="A7:C7"/>
    <mergeCell ref="A9:B9"/>
    <mergeCell ref="A10:B10"/>
    <mergeCell ref="B12:C12"/>
    <mergeCell ref="B13:C13"/>
    <mergeCell ref="A66:B66"/>
  </mergeCells>
  <hyperlinks>
    <hyperlink ref="A107" r:id="rId1" display="Inese.Kise@lm.gov.lv,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2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view="pageLayout" workbookViewId="0" topLeftCell="A59">
      <selection activeCell="B71" sqref="B71"/>
    </sheetView>
  </sheetViews>
  <sheetFormatPr defaultColWidth="9.140625" defaultRowHeight="12.75"/>
  <cols>
    <col min="1" max="1" width="12.00390625" style="18" customWidth="1"/>
    <col min="2" max="2" width="95.00390625" style="18" customWidth="1"/>
    <col min="3" max="3" width="32.28125" style="18" hidden="1" customWidth="1"/>
    <col min="4" max="4" width="32.28125" style="18" customWidth="1"/>
  </cols>
  <sheetData>
    <row r="1" spans="2:4" ht="15.75">
      <c r="B1" s="19"/>
      <c r="C1" s="78" t="s">
        <v>10</v>
      </c>
      <c r="D1" s="78"/>
    </row>
    <row r="2" spans="2:4" ht="15.75">
      <c r="B2" s="19"/>
      <c r="C2" s="79" t="s">
        <v>32</v>
      </c>
      <c r="D2" s="79"/>
    </row>
    <row r="3" spans="2:4" ht="15.75">
      <c r="B3" s="19"/>
      <c r="C3" s="80" t="s">
        <v>90</v>
      </c>
      <c r="D3" s="117"/>
    </row>
    <row r="4" spans="2:4" ht="15.75">
      <c r="B4" s="19"/>
      <c r="C4" s="79"/>
      <c r="D4" s="116"/>
    </row>
    <row r="5" spans="2:4" ht="15.75">
      <c r="B5" s="22"/>
      <c r="C5" s="79" t="s">
        <v>91</v>
      </c>
      <c r="D5" s="116"/>
    </row>
    <row r="6" spans="3:4" ht="15.75">
      <c r="C6" s="32"/>
      <c r="D6" s="32"/>
    </row>
    <row r="7" spans="1:4" ht="15.75">
      <c r="A7" s="177" t="s">
        <v>9</v>
      </c>
      <c r="B7" s="177"/>
      <c r="C7" s="177"/>
      <c r="D7"/>
    </row>
    <row r="8" spans="2:4" ht="15.75">
      <c r="B8" s="23"/>
      <c r="C8" s="32"/>
      <c r="D8" s="32"/>
    </row>
    <row r="9" spans="1:4" ht="15.75">
      <c r="A9" s="172" t="s">
        <v>1</v>
      </c>
      <c r="B9" s="172"/>
      <c r="C9" s="32"/>
      <c r="D9" s="32"/>
    </row>
    <row r="10" spans="1:4" ht="15.75">
      <c r="A10" s="172" t="s">
        <v>0</v>
      </c>
      <c r="B10" s="172"/>
      <c r="C10" s="32"/>
      <c r="D10" s="32"/>
    </row>
    <row r="11" spans="1:4" ht="15.75">
      <c r="A11" s="16"/>
      <c r="B11" s="16" t="s">
        <v>31</v>
      </c>
      <c r="C11" s="32"/>
      <c r="D11" s="32"/>
    </row>
    <row r="12" spans="1:7" ht="15.75">
      <c r="A12" s="16"/>
      <c r="B12" s="172" t="s">
        <v>221</v>
      </c>
      <c r="C12" s="181"/>
      <c r="D12"/>
      <c r="F12" s="77"/>
      <c r="G12" s="77"/>
    </row>
    <row r="13" spans="1:4" ht="15.75">
      <c r="A13" s="16"/>
      <c r="B13" s="172" t="s">
        <v>181</v>
      </c>
      <c r="C13" s="181"/>
      <c r="D13"/>
    </row>
    <row r="14" spans="1:4" ht="15.75">
      <c r="A14" s="17" t="s">
        <v>2</v>
      </c>
      <c r="B14" s="16" t="str">
        <f>'7.5.7.'!B14</f>
        <v>2019.gadā un turpmāk</v>
      </c>
      <c r="C14" s="59"/>
      <c r="D14" s="59"/>
    </row>
    <row r="15" spans="1:4" ht="47.25">
      <c r="A15" s="76" t="s">
        <v>3</v>
      </c>
      <c r="B15" s="76" t="s">
        <v>4</v>
      </c>
      <c r="C15" s="76" t="s">
        <v>70</v>
      </c>
      <c r="D15" s="76" t="s">
        <v>70</v>
      </c>
    </row>
    <row r="16" spans="1:4" ht="15.75">
      <c r="A16" s="48">
        <v>1</v>
      </c>
      <c r="B16" s="60">
        <v>2</v>
      </c>
      <c r="C16" s="60">
        <v>3</v>
      </c>
      <c r="D16" s="60">
        <v>3</v>
      </c>
    </row>
    <row r="17" spans="1:4" ht="15.75">
      <c r="A17" s="48"/>
      <c r="B17" s="46" t="s">
        <v>5</v>
      </c>
      <c r="C17" s="38"/>
      <c r="D17" s="38"/>
    </row>
    <row r="18" spans="1:4" ht="15.75">
      <c r="A18" s="38">
        <v>1100</v>
      </c>
      <c r="B18" s="38" t="s">
        <v>92</v>
      </c>
      <c r="C18" s="40">
        <v>76.15</v>
      </c>
      <c r="D18" s="40">
        <v>126.39</v>
      </c>
    </row>
    <row r="19" spans="1:4" ht="31.5">
      <c r="A19" s="38">
        <v>1200</v>
      </c>
      <c r="B19" s="39" t="s">
        <v>93</v>
      </c>
      <c r="C19" s="40">
        <v>17.95</v>
      </c>
      <c r="D19" s="40">
        <v>30.45</v>
      </c>
    </row>
    <row r="20" spans="1:4" ht="15.75">
      <c r="A20" s="38">
        <v>2219</v>
      </c>
      <c r="B20" s="38" t="s">
        <v>115</v>
      </c>
      <c r="C20" s="40">
        <v>1.16</v>
      </c>
      <c r="D20" s="40">
        <f aca="true" t="shared" si="0" ref="D20:D32">C20/30*50</f>
        <v>1.9333333333333331</v>
      </c>
    </row>
    <row r="21" spans="1:4" ht="15.75">
      <c r="A21" s="38">
        <v>2222</v>
      </c>
      <c r="B21" s="39" t="s">
        <v>26</v>
      </c>
      <c r="C21" s="40">
        <v>48.62</v>
      </c>
      <c r="D21" s="40">
        <f t="shared" si="0"/>
        <v>81.03333333333332</v>
      </c>
    </row>
    <row r="22" spans="1:4" ht="15.75">
      <c r="A22" s="38">
        <v>2223</v>
      </c>
      <c r="B22" s="39" t="s">
        <v>27</v>
      </c>
      <c r="C22" s="40">
        <v>52.87</v>
      </c>
      <c r="D22" s="40">
        <f t="shared" si="0"/>
        <v>88.11666666666666</v>
      </c>
    </row>
    <row r="23" spans="1:4" ht="15.75">
      <c r="A23" s="38">
        <v>2243</v>
      </c>
      <c r="B23" s="39" t="s">
        <v>116</v>
      </c>
      <c r="C23" s="40">
        <v>0.62</v>
      </c>
      <c r="D23" s="40">
        <f t="shared" si="0"/>
        <v>1.0333333333333332</v>
      </c>
    </row>
    <row r="24" spans="1:4" ht="15.75">
      <c r="A24" s="38">
        <v>2244</v>
      </c>
      <c r="B24" s="39" t="s">
        <v>14</v>
      </c>
      <c r="C24" s="40">
        <v>69.25</v>
      </c>
      <c r="D24" s="40">
        <f t="shared" si="0"/>
        <v>115.41666666666666</v>
      </c>
    </row>
    <row r="25" spans="1:4" ht="15.75" hidden="1">
      <c r="A25" s="38">
        <v>2249</v>
      </c>
      <c r="B25" s="39" t="s">
        <v>117</v>
      </c>
      <c r="C25" s="40">
        <v>0</v>
      </c>
      <c r="D25" s="40">
        <f t="shared" si="0"/>
        <v>0</v>
      </c>
    </row>
    <row r="26" spans="1:4" ht="15.75">
      <c r="A26" s="38">
        <v>2263</v>
      </c>
      <c r="B26" s="39" t="s">
        <v>118</v>
      </c>
      <c r="C26" s="40">
        <v>12.17</v>
      </c>
      <c r="D26" s="40">
        <f t="shared" si="0"/>
        <v>20.283333333333335</v>
      </c>
    </row>
    <row r="27" spans="1:4" ht="15.75">
      <c r="A27" s="38">
        <v>2264</v>
      </c>
      <c r="B27" s="39" t="s">
        <v>119</v>
      </c>
      <c r="C27" s="40">
        <v>0.07</v>
      </c>
      <c r="D27" s="40">
        <f t="shared" si="0"/>
        <v>0.11666666666666668</v>
      </c>
    </row>
    <row r="28" spans="1:4" ht="15.75">
      <c r="A28" s="38">
        <v>2279</v>
      </c>
      <c r="B28" s="39" t="s">
        <v>16</v>
      </c>
      <c r="C28" s="40">
        <v>6.07</v>
      </c>
      <c r="D28" s="40">
        <f t="shared" si="0"/>
        <v>10.116666666666667</v>
      </c>
    </row>
    <row r="29" spans="1:4" ht="15.75">
      <c r="A29" s="38">
        <v>2321</v>
      </c>
      <c r="B29" s="39" t="s">
        <v>19</v>
      </c>
      <c r="C29" s="40">
        <v>73.25</v>
      </c>
      <c r="D29" s="40">
        <f t="shared" si="0"/>
        <v>122.08333333333334</v>
      </c>
    </row>
    <row r="30" spans="1:4" ht="15.75">
      <c r="A30" s="38">
        <v>2363</v>
      </c>
      <c r="B30" s="39" t="s">
        <v>120</v>
      </c>
      <c r="C30" s="40">
        <v>221.4</v>
      </c>
      <c r="D30" s="40">
        <v>406</v>
      </c>
    </row>
    <row r="31" spans="1:4" ht="15.75">
      <c r="A31" s="38">
        <v>2513</v>
      </c>
      <c r="B31" s="39" t="s">
        <v>23</v>
      </c>
      <c r="C31" s="40">
        <v>1.4</v>
      </c>
      <c r="D31" s="40">
        <f t="shared" si="0"/>
        <v>2.333333333333333</v>
      </c>
    </row>
    <row r="32" spans="1:4" ht="15.75">
      <c r="A32" s="38">
        <v>2519</v>
      </c>
      <c r="B32" s="39" t="s">
        <v>25</v>
      </c>
      <c r="C32" s="40">
        <v>0.78</v>
      </c>
      <c r="D32" s="40">
        <f t="shared" si="0"/>
        <v>1.3</v>
      </c>
    </row>
    <row r="33" spans="1:4" ht="15.75">
      <c r="A33" s="38"/>
      <c r="B33" s="43" t="s">
        <v>6</v>
      </c>
      <c r="C33" s="44">
        <f>SUM(C18:C32)</f>
        <v>581.76</v>
      </c>
      <c r="D33" s="44">
        <f>SUM(D18:D32)</f>
        <v>1006.6066666666667</v>
      </c>
    </row>
    <row r="34" spans="1:4" ht="15.75">
      <c r="A34" s="45"/>
      <c r="B34" s="38" t="s">
        <v>7</v>
      </c>
      <c r="C34" s="40"/>
      <c r="D34" s="40"/>
    </row>
    <row r="35" spans="1:4" ht="15.75">
      <c r="A35" s="38">
        <v>1100</v>
      </c>
      <c r="B35" s="38" t="s">
        <v>92</v>
      </c>
      <c r="C35" s="40">
        <v>76.58</v>
      </c>
      <c r="D35" s="40">
        <v>127.13</v>
      </c>
    </row>
    <row r="36" spans="1:4" ht="31.5">
      <c r="A36" s="38">
        <v>1200</v>
      </c>
      <c r="B36" s="39" t="s">
        <v>93</v>
      </c>
      <c r="C36" s="40">
        <v>18.07</v>
      </c>
      <c r="D36" s="40">
        <v>30.62</v>
      </c>
    </row>
    <row r="37" spans="1:4" ht="15.75">
      <c r="A37" s="38">
        <v>2219</v>
      </c>
      <c r="B37" s="38" t="s">
        <v>115</v>
      </c>
      <c r="C37" s="40">
        <v>1.87</v>
      </c>
      <c r="D37" s="40">
        <f aca="true" t="shared" si="1" ref="D37:D61">C37/30*50</f>
        <v>3.1166666666666667</v>
      </c>
    </row>
    <row r="38" spans="1:4" ht="15.75">
      <c r="A38" s="38">
        <v>2234</v>
      </c>
      <c r="B38" s="39" t="s">
        <v>98</v>
      </c>
      <c r="C38" s="40">
        <v>0.16</v>
      </c>
      <c r="D38" s="40">
        <f t="shared" si="1"/>
        <v>0.26666666666666666</v>
      </c>
    </row>
    <row r="39" spans="1:4" ht="15.75">
      <c r="A39" s="38">
        <v>2239</v>
      </c>
      <c r="B39" s="39" t="s">
        <v>99</v>
      </c>
      <c r="C39" s="40">
        <v>0.78</v>
      </c>
      <c r="D39" s="40">
        <f t="shared" si="1"/>
        <v>1.3</v>
      </c>
    </row>
    <row r="40" spans="1:4" ht="15.75">
      <c r="A40" s="38">
        <v>2241</v>
      </c>
      <c r="B40" s="39" t="s">
        <v>121</v>
      </c>
      <c r="C40" s="40">
        <v>0.17</v>
      </c>
      <c r="D40" s="40">
        <v>0.32</v>
      </c>
    </row>
    <row r="41" spans="1:4" ht="15.75" hidden="1">
      <c r="A41" s="38">
        <v>2242</v>
      </c>
      <c r="B41" s="39" t="s">
        <v>12</v>
      </c>
      <c r="C41" s="40">
        <v>0</v>
      </c>
      <c r="D41" s="40">
        <f t="shared" si="1"/>
        <v>0</v>
      </c>
    </row>
    <row r="42" spans="1:4" ht="15.75">
      <c r="A42" s="38">
        <v>2243</v>
      </c>
      <c r="B42" s="39" t="s">
        <v>13</v>
      </c>
      <c r="C42" s="40">
        <v>0.76</v>
      </c>
      <c r="D42" s="40">
        <v>1.33</v>
      </c>
    </row>
    <row r="43" spans="1:4" ht="15.75">
      <c r="A43" s="38">
        <v>2244</v>
      </c>
      <c r="B43" s="39" t="s">
        <v>14</v>
      </c>
      <c r="C43" s="40">
        <v>0.18</v>
      </c>
      <c r="D43" s="40">
        <v>74.3</v>
      </c>
    </row>
    <row r="44" spans="1:4" ht="15.75">
      <c r="A44" s="38">
        <v>2247</v>
      </c>
      <c r="B44" s="46" t="s">
        <v>95</v>
      </c>
      <c r="C44" s="40">
        <v>0.24</v>
      </c>
      <c r="D44" s="40">
        <f t="shared" si="1"/>
        <v>0.4</v>
      </c>
    </row>
    <row r="45" spans="1:4" ht="15.75">
      <c r="A45" s="38">
        <v>2251</v>
      </c>
      <c r="B45" s="39" t="s">
        <v>94</v>
      </c>
      <c r="C45" s="40">
        <v>12.39</v>
      </c>
      <c r="D45" s="40">
        <f t="shared" si="1"/>
        <v>20.650000000000002</v>
      </c>
    </row>
    <row r="46" spans="1:4" ht="15.75">
      <c r="A46" s="38">
        <v>2259</v>
      </c>
      <c r="B46" s="39" t="s">
        <v>96</v>
      </c>
      <c r="C46" s="40">
        <v>0.07</v>
      </c>
      <c r="D46" s="40">
        <v>0.15</v>
      </c>
    </row>
    <row r="47" spans="1:4" ht="15.75">
      <c r="A47" s="38">
        <v>2262</v>
      </c>
      <c r="B47" s="39" t="s">
        <v>15</v>
      </c>
      <c r="C47" s="40">
        <v>1.48</v>
      </c>
      <c r="D47" s="40">
        <f t="shared" si="1"/>
        <v>2.466666666666667</v>
      </c>
    </row>
    <row r="48" spans="1:4" ht="15.75">
      <c r="A48" s="38">
        <v>2264</v>
      </c>
      <c r="B48" s="39" t="s">
        <v>119</v>
      </c>
      <c r="C48" s="40">
        <v>0.07</v>
      </c>
      <c r="D48" s="40">
        <f t="shared" si="1"/>
        <v>0.11666666666666668</v>
      </c>
    </row>
    <row r="49" spans="1:4" ht="15.75">
      <c r="A49" s="38">
        <v>2279</v>
      </c>
      <c r="B49" s="39" t="s">
        <v>16</v>
      </c>
      <c r="C49" s="40">
        <v>0.16</v>
      </c>
      <c r="D49" s="40">
        <f t="shared" si="1"/>
        <v>0.26666666666666666</v>
      </c>
    </row>
    <row r="50" spans="1:4" ht="15.75">
      <c r="A50" s="38">
        <v>2311</v>
      </c>
      <c r="B50" s="39" t="s">
        <v>17</v>
      </c>
      <c r="C50" s="40">
        <v>0.78</v>
      </c>
      <c r="D50" s="40">
        <f t="shared" si="1"/>
        <v>1.3</v>
      </c>
    </row>
    <row r="51" spans="1:4" ht="15.75">
      <c r="A51" s="38">
        <v>2312</v>
      </c>
      <c r="B51" s="39" t="s">
        <v>18</v>
      </c>
      <c r="C51" s="40">
        <v>0.36</v>
      </c>
      <c r="D51" s="40">
        <f t="shared" si="1"/>
        <v>0.6</v>
      </c>
    </row>
    <row r="52" spans="1:4" ht="15.75">
      <c r="A52" s="38">
        <v>2322</v>
      </c>
      <c r="B52" s="39" t="s">
        <v>20</v>
      </c>
      <c r="C52" s="40">
        <v>3.11</v>
      </c>
      <c r="D52" s="40">
        <f t="shared" si="1"/>
        <v>5.183333333333333</v>
      </c>
    </row>
    <row r="53" spans="1:4" ht="15.75">
      <c r="A53" s="38">
        <v>2350</v>
      </c>
      <c r="B53" s="39" t="s">
        <v>21</v>
      </c>
      <c r="C53" s="40">
        <v>15.98</v>
      </c>
      <c r="D53" s="40">
        <f t="shared" si="1"/>
        <v>26.633333333333336</v>
      </c>
    </row>
    <row r="54" spans="1:4" ht="15.75">
      <c r="A54" s="38">
        <v>2361</v>
      </c>
      <c r="B54" s="39" t="s">
        <v>22</v>
      </c>
      <c r="C54" s="40">
        <v>3.5</v>
      </c>
      <c r="D54" s="40">
        <f t="shared" si="1"/>
        <v>5.833333333333333</v>
      </c>
    </row>
    <row r="55" spans="1:4" ht="15.75">
      <c r="A55" s="38">
        <v>2362</v>
      </c>
      <c r="B55" s="39" t="s">
        <v>43</v>
      </c>
      <c r="C55" s="40">
        <v>2.4</v>
      </c>
      <c r="D55" s="40">
        <f t="shared" si="1"/>
        <v>4</v>
      </c>
    </row>
    <row r="56" spans="1:4" ht="15.75">
      <c r="A56" s="38">
        <v>2400</v>
      </c>
      <c r="B56" s="39" t="s">
        <v>28</v>
      </c>
      <c r="C56" s="40">
        <v>0.24</v>
      </c>
      <c r="D56" s="40">
        <f t="shared" si="1"/>
        <v>0.4</v>
      </c>
    </row>
    <row r="57" spans="1:4" ht="15.75">
      <c r="A57" s="38">
        <v>2512</v>
      </c>
      <c r="B57" s="39" t="s">
        <v>30</v>
      </c>
      <c r="C57" s="40">
        <v>91.58</v>
      </c>
      <c r="D57" s="40">
        <v>166</v>
      </c>
    </row>
    <row r="58" spans="1:4" ht="15.75">
      <c r="A58" s="38">
        <v>2515</v>
      </c>
      <c r="B58" s="39" t="s">
        <v>97</v>
      </c>
      <c r="C58" s="40">
        <v>0.31</v>
      </c>
      <c r="D58" s="40">
        <f t="shared" si="1"/>
        <v>0.5166666666666666</v>
      </c>
    </row>
    <row r="59" spans="1:4" ht="15.75">
      <c r="A59" s="38">
        <v>2519</v>
      </c>
      <c r="B59" s="39" t="s">
        <v>25</v>
      </c>
      <c r="C59" s="40">
        <v>0.07</v>
      </c>
      <c r="D59" s="40">
        <f t="shared" si="1"/>
        <v>0.11666666666666668</v>
      </c>
    </row>
    <row r="60" spans="1:4" ht="15.75">
      <c r="A60" s="38">
        <v>5232</v>
      </c>
      <c r="B60" s="39" t="s">
        <v>24</v>
      </c>
      <c r="C60" s="40">
        <v>33.97</v>
      </c>
      <c r="D60" s="40">
        <f t="shared" si="1"/>
        <v>56.61666666666666</v>
      </c>
    </row>
    <row r="61" spans="1:4" ht="15.75">
      <c r="A61" s="38">
        <v>5240</v>
      </c>
      <c r="B61" s="39" t="s">
        <v>122</v>
      </c>
      <c r="C61" s="40">
        <v>1.97</v>
      </c>
      <c r="D61" s="40">
        <f t="shared" si="1"/>
        <v>3.283333333333333</v>
      </c>
    </row>
    <row r="62" spans="1:4" ht="15.75">
      <c r="A62" s="38">
        <v>5250</v>
      </c>
      <c r="B62" s="39" t="s">
        <v>123</v>
      </c>
      <c r="C62" s="40">
        <v>5.69</v>
      </c>
      <c r="D62" s="40">
        <v>9.48</v>
      </c>
    </row>
    <row r="63" spans="1:4" ht="15.75">
      <c r="A63" s="45"/>
      <c r="B63" s="47" t="s">
        <v>8</v>
      </c>
      <c r="C63" s="44">
        <f>SUM(C35:C62)</f>
        <v>272.94</v>
      </c>
      <c r="D63" s="44">
        <f>SUM(D35:D62)</f>
        <v>542.3966666666666</v>
      </c>
    </row>
    <row r="64" spans="1:4" ht="15.75">
      <c r="A64" s="45"/>
      <c r="B64" s="47" t="s">
        <v>29</v>
      </c>
      <c r="C64" s="44">
        <f>C63+C33</f>
        <v>854.7</v>
      </c>
      <c r="D64" s="44">
        <f>D63+D33</f>
        <v>1549.0033333333333</v>
      </c>
    </row>
    <row r="65" spans="1:4" ht="15.75">
      <c r="A65" s="20"/>
      <c r="B65" s="32"/>
      <c r="C65" s="33"/>
      <c r="D65" s="104"/>
    </row>
    <row r="66" spans="1:4" ht="15.75">
      <c r="A66" s="172" t="s">
        <v>57</v>
      </c>
      <c r="B66" s="172"/>
      <c r="C66" s="24">
        <v>30</v>
      </c>
      <c r="D66" s="129">
        <v>50</v>
      </c>
    </row>
    <row r="67" spans="1:4" ht="15.75">
      <c r="A67" s="172" t="s">
        <v>58</v>
      </c>
      <c r="B67" s="172"/>
      <c r="C67" s="29">
        <f>C64/C66</f>
        <v>28.490000000000002</v>
      </c>
      <c r="D67" s="130">
        <f>D64/D66</f>
        <v>30.980066666666666</v>
      </c>
    </row>
    <row r="68" spans="1:4" ht="15.75">
      <c r="A68" s="32"/>
      <c r="B68" s="33"/>
      <c r="C68" s="83"/>
      <c r="D68" s="83"/>
    </row>
    <row r="69" spans="1:4" ht="15.75">
      <c r="A69" s="182" t="s">
        <v>33</v>
      </c>
      <c r="B69" s="183"/>
      <c r="C69" s="34"/>
      <c r="D69" s="34"/>
    </row>
    <row r="70" spans="1:4" ht="15.75">
      <c r="A70" s="182" t="s">
        <v>72</v>
      </c>
      <c r="B70" s="183"/>
      <c r="C70" s="34"/>
      <c r="D70" s="34"/>
    </row>
    <row r="71" spans="1:4" ht="15.75">
      <c r="A71" s="35"/>
      <c r="B71" s="35"/>
      <c r="C71" s="35"/>
      <c r="D71" s="35"/>
    </row>
    <row r="72" spans="1:4" ht="15.75">
      <c r="A72" s="35" t="s">
        <v>34</v>
      </c>
      <c r="B72" s="35"/>
      <c r="C72" s="35"/>
      <c r="D72" s="35"/>
    </row>
    <row r="73" spans="1:4" ht="15.75">
      <c r="A73" s="35"/>
      <c r="B73" s="35"/>
      <c r="C73" s="35"/>
      <c r="D73" s="35"/>
    </row>
    <row r="74" spans="1:4" ht="15.75">
      <c r="A74" s="35"/>
      <c r="B74" s="36"/>
      <c r="C74" s="35"/>
      <c r="D74" s="35"/>
    </row>
    <row r="75" spans="1:4" ht="15.75">
      <c r="A75" s="35"/>
      <c r="B75" s="37"/>
      <c r="C75" s="35"/>
      <c r="D75" s="35"/>
    </row>
    <row r="93" spans="6:7" ht="15.75">
      <c r="F93" s="2"/>
      <c r="G93" s="2"/>
    </row>
    <row r="94" spans="6:7" ht="15.75">
      <c r="F94" s="2"/>
      <c r="G94" s="2"/>
    </row>
    <row r="95" spans="6:7" ht="15.75">
      <c r="F95" s="2"/>
      <c r="G95" s="2"/>
    </row>
    <row r="96" spans="6:7" ht="15.75">
      <c r="F96" s="2"/>
      <c r="G96" s="2"/>
    </row>
    <row r="97" spans="6:7" ht="15.75">
      <c r="F97" s="2"/>
      <c r="G97" s="2"/>
    </row>
    <row r="98" spans="6:7" ht="15.75">
      <c r="F98" s="2"/>
      <c r="G98" s="2"/>
    </row>
    <row r="99" spans="6:7" ht="15.75">
      <c r="F99" s="2"/>
      <c r="G99" s="2"/>
    </row>
  </sheetData>
  <sheetProtection/>
  <mergeCells count="9">
    <mergeCell ref="A67:B67"/>
    <mergeCell ref="A69:B69"/>
    <mergeCell ref="A70:B70"/>
    <mergeCell ref="A7:C7"/>
    <mergeCell ref="A9:B9"/>
    <mergeCell ref="A10:B10"/>
    <mergeCell ref="B12:C12"/>
    <mergeCell ref="B13:C13"/>
    <mergeCell ref="A66:B66"/>
  </mergeCells>
  <hyperlinks>
    <hyperlink ref="A107" r:id="rId1" display="Inese.Kise@lm.gov.lv,"/>
  </hyperlinks>
  <printOptions/>
  <pageMargins left="0.7086614173228347" right="0.7086614173228347" top="0.7480314960629921" bottom="0.7133333333333334" header="0.31496062992125984" footer="0.31496062992125984"/>
  <pageSetup fitToHeight="0" fitToWidth="1" horizontalDpi="600" verticalDpi="600" orientation="portrait" paperSize="9" scale="64" r:id="rId2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Layout" workbookViewId="0" topLeftCell="A1">
      <selection activeCell="B74" sqref="B74"/>
    </sheetView>
  </sheetViews>
  <sheetFormatPr defaultColWidth="9.140625" defaultRowHeight="12.75"/>
  <cols>
    <col min="1" max="1" width="12.421875" style="18" customWidth="1"/>
    <col min="2" max="2" width="93.421875" style="18" customWidth="1"/>
    <col min="3" max="3" width="24.00390625" style="18" hidden="1" customWidth="1"/>
    <col min="4" max="4" width="32.00390625" style="18" customWidth="1"/>
  </cols>
  <sheetData>
    <row r="1" spans="2:4" ht="15.75">
      <c r="B1" s="22"/>
      <c r="C1" s="79" t="s">
        <v>91</v>
      </c>
      <c r="D1" s="116"/>
    </row>
    <row r="3" spans="1:4" ht="15.75">
      <c r="A3" s="177" t="s">
        <v>9</v>
      </c>
      <c r="B3" s="177"/>
      <c r="C3" s="177"/>
      <c r="D3"/>
    </row>
    <row r="4" ht="15.75">
      <c r="B4" s="23"/>
    </row>
    <row r="5" spans="1:2" ht="15" customHeight="1">
      <c r="A5" s="172" t="s">
        <v>1</v>
      </c>
      <c r="B5" s="172"/>
    </row>
    <row r="6" spans="1:2" ht="15" customHeight="1">
      <c r="A6" s="172" t="s">
        <v>0</v>
      </c>
      <c r="B6" s="172"/>
    </row>
    <row r="7" spans="1:2" ht="15.75">
      <c r="A7" s="16"/>
      <c r="B7" s="16" t="s">
        <v>31</v>
      </c>
    </row>
    <row r="8" spans="1:7" ht="15.75">
      <c r="A8" s="16"/>
      <c r="B8" s="172" t="s">
        <v>222</v>
      </c>
      <c r="C8" s="172"/>
      <c r="D8"/>
      <c r="F8" s="77"/>
      <c r="G8" s="77"/>
    </row>
    <row r="9" spans="1:7" ht="15.75">
      <c r="A9" s="16"/>
      <c r="B9" s="16" t="s">
        <v>204</v>
      </c>
      <c r="C9" s="16"/>
      <c r="D9"/>
      <c r="F9" s="77"/>
      <c r="G9" s="77"/>
    </row>
    <row r="10" spans="1:2" ht="15.75">
      <c r="A10" s="16" t="s">
        <v>2</v>
      </c>
      <c r="B10" s="16" t="str">
        <f>'7.5.8.'!B14</f>
        <v>2019.gadā un turpmāk</v>
      </c>
    </row>
    <row r="11" ht="15.75" hidden="1">
      <c r="B11" s="54"/>
    </row>
    <row r="12" spans="1:7" ht="63">
      <c r="A12" s="76" t="s">
        <v>3</v>
      </c>
      <c r="B12" s="76" t="s">
        <v>4</v>
      </c>
      <c r="C12" s="76" t="s">
        <v>70</v>
      </c>
      <c r="D12" s="76" t="s">
        <v>70</v>
      </c>
      <c r="F12" s="9"/>
      <c r="G12" s="9"/>
    </row>
    <row r="13" spans="1:4" ht="15.75">
      <c r="A13" s="25">
        <v>1</v>
      </c>
      <c r="B13" s="26">
        <v>2</v>
      </c>
      <c r="C13" s="25">
        <v>3</v>
      </c>
      <c r="D13" s="25">
        <v>3</v>
      </c>
    </row>
    <row r="14" spans="1:4" ht="15.75">
      <c r="A14" s="48"/>
      <c r="B14" s="46" t="s">
        <v>5</v>
      </c>
      <c r="C14" s="38"/>
      <c r="D14" s="38"/>
    </row>
    <row r="15" spans="1:4" ht="24" customHeight="1">
      <c r="A15" s="38">
        <v>1100</v>
      </c>
      <c r="B15" s="38" t="s">
        <v>92</v>
      </c>
      <c r="C15" s="40">
        <v>3034.7</v>
      </c>
      <c r="D15" s="40">
        <v>915.94</v>
      </c>
    </row>
    <row r="16" spans="1:4" ht="15.75" customHeight="1">
      <c r="A16" s="38">
        <v>1200</v>
      </c>
      <c r="B16" s="39" t="s">
        <v>93</v>
      </c>
      <c r="C16" s="40">
        <v>715.87</v>
      </c>
      <c r="D16" s="40">
        <v>220.65</v>
      </c>
    </row>
    <row r="17" spans="1:4" ht="15.75" customHeight="1">
      <c r="A17" s="38">
        <v>2219</v>
      </c>
      <c r="B17" s="38" t="s">
        <v>115</v>
      </c>
      <c r="C17" s="40">
        <v>153.78</v>
      </c>
      <c r="D17" s="40">
        <v>46.6</v>
      </c>
    </row>
    <row r="18" spans="1:4" ht="15.75" customHeight="1">
      <c r="A18" s="38">
        <v>2222</v>
      </c>
      <c r="B18" s="39" t="s">
        <v>26</v>
      </c>
      <c r="C18" s="40">
        <v>2549.57</v>
      </c>
      <c r="D18" s="40">
        <v>772.65</v>
      </c>
    </row>
    <row r="19" spans="1:4" ht="15.75" customHeight="1">
      <c r="A19" s="38">
        <v>2223</v>
      </c>
      <c r="B19" s="39" t="s">
        <v>27</v>
      </c>
      <c r="C19" s="40">
        <v>1184.2</v>
      </c>
      <c r="D19" s="40">
        <v>358.85</v>
      </c>
    </row>
    <row r="20" spans="1:4" ht="15.75">
      <c r="A20" s="38">
        <v>2243</v>
      </c>
      <c r="B20" s="39" t="s">
        <v>116</v>
      </c>
      <c r="C20" s="40">
        <v>141.49</v>
      </c>
      <c r="D20" s="40">
        <v>42.88</v>
      </c>
    </row>
    <row r="21" spans="1:4" ht="15.75">
      <c r="A21" s="38">
        <v>2244</v>
      </c>
      <c r="B21" s="39" t="s">
        <v>14</v>
      </c>
      <c r="C21" s="40">
        <v>3095.49</v>
      </c>
      <c r="D21" s="40">
        <v>1183.4</v>
      </c>
    </row>
    <row r="22" spans="1:4" ht="15.75">
      <c r="A22" s="38">
        <v>2249</v>
      </c>
      <c r="B22" s="39" t="s">
        <v>117</v>
      </c>
      <c r="C22" s="40">
        <v>580.36</v>
      </c>
      <c r="D22" s="40">
        <v>175.87</v>
      </c>
    </row>
    <row r="23" spans="1:4" ht="15.75">
      <c r="A23" s="38">
        <v>2252</v>
      </c>
      <c r="B23" s="39" t="s">
        <v>94</v>
      </c>
      <c r="C23" s="40">
        <v>0.94</v>
      </c>
      <c r="D23" s="40">
        <v>0.28</v>
      </c>
    </row>
    <row r="24" spans="1:4" ht="15.75" hidden="1">
      <c r="A24" s="38">
        <v>2261</v>
      </c>
      <c r="B24" s="39" t="s">
        <v>163</v>
      </c>
      <c r="C24" s="40">
        <v>0</v>
      </c>
      <c r="D24" s="40">
        <f>C24/330*200</f>
        <v>0</v>
      </c>
    </row>
    <row r="25" spans="1:4" ht="15.75">
      <c r="A25" s="38">
        <v>2263</v>
      </c>
      <c r="B25" s="39" t="s">
        <v>118</v>
      </c>
      <c r="C25" s="40">
        <v>1311.76</v>
      </c>
      <c r="D25" s="40">
        <v>552.53</v>
      </c>
    </row>
    <row r="26" spans="1:4" ht="15.75">
      <c r="A26" s="38">
        <v>2312</v>
      </c>
      <c r="B26" s="39" t="s">
        <v>18</v>
      </c>
      <c r="C26" s="40">
        <v>391.92</v>
      </c>
      <c r="D26" s="40">
        <v>118.76</v>
      </c>
    </row>
    <row r="27" spans="1:4" ht="15.75">
      <c r="A27" s="38">
        <v>2321</v>
      </c>
      <c r="B27" s="39" t="s">
        <v>19</v>
      </c>
      <c r="C27" s="40">
        <v>5398.86</v>
      </c>
      <c r="D27" s="40">
        <v>1636.02</v>
      </c>
    </row>
    <row r="28" spans="1:4" ht="15.75">
      <c r="A28" s="103">
        <v>2350</v>
      </c>
      <c r="B28" s="39" t="s">
        <v>21</v>
      </c>
      <c r="C28" s="40">
        <v>327.51</v>
      </c>
      <c r="D28" s="40">
        <v>99.28</v>
      </c>
    </row>
    <row r="29" spans="1:4" ht="15.75">
      <c r="A29" s="103">
        <v>2361</v>
      </c>
      <c r="B29" s="39" t="s">
        <v>164</v>
      </c>
      <c r="C29" s="40">
        <v>274.92</v>
      </c>
      <c r="D29" s="40">
        <v>83.39</v>
      </c>
    </row>
    <row r="30" spans="1:4" ht="15.75">
      <c r="A30" s="38">
        <v>2513</v>
      </c>
      <c r="B30" s="39" t="s">
        <v>23</v>
      </c>
      <c r="C30" s="40">
        <v>617.46</v>
      </c>
      <c r="D30" s="40">
        <v>187.11</v>
      </c>
    </row>
    <row r="31" spans="1:4" ht="15.75">
      <c r="A31" s="38">
        <v>2519</v>
      </c>
      <c r="B31" s="39" t="s">
        <v>25</v>
      </c>
      <c r="C31" s="40">
        <v>437.23</v>
      </c>
      <c r="D31" s="40">
        <v>132.49</v>
      </c>
    </row>
    <row r="32" spans="1:4" ht="15.75">
      <c r="A32" s="38"/>
      <c r="B32" s="43" t="s">
        <v>6</v>
      </c>
      <c r="C32" s="44">
        <f>SUM(C15:C31)</f>
        <v>20216.059999999994</v>
      </c>
      <c r="D32" s="44">
        <f>SUM(D15:D31)</f>
        <v>6526.7</v>
      </c>
    </row>
    <row r="33" spans="1:4" ht="15.75">
      <c r="A33" s="45"/>
      <c r="B33" s="38" t="s">
        <v>7</v>
      </c>
      <c r="C33" s="40"/>
      <c r="D33" s="40"/>
    </row>
    <row r="34" spans="1:4" ht="15.75">
      <c r="A34" s="38">
        <v>1100</v>
      </c>
      <c r="B34" s="38" t="s">
        <v>92</v>
      </c>
      <c r="C34" s="40">
        <v>2930.86</v>
      </c>
      <c r="D34" s="40">
        <v>884.56</v>
      </c>
    </row>
    <row r="35" spans="1:4" ht="15.75" customHeight="1">
      <c r="A35" s="38">
        <v>1200</v>
      </c>
      <c r="B35" s="39" t="s">
        <v>93</v>
      </c>
      <c r="C35" s="40">
        <v>691.39</v>
      </c>
      <c r="D35" s="40">
        <v>213.09</v>
      </c>
    </row>
    <row r="36" spans="1:4" ht="15.75" customHeight="1">
      <c r="A36" s="38">
        <v>2219</v>
      </c>
      <c r="B36" s="38" t="s">
        <v>115</v>
      </c>
      <c r="C36" s="40">
        <v>28.33</v>
      </c>
      <c r="D36" s="40">
        <v>8.58</v>
      </c>
    </row>
    <row r="37" spans="1:4" ht="15.75" hidden="1">
      <c r="A37" s="38">
        <v>2231</v>
      </c>
      <c r="B37" s="38"/>
      <c r="C37" s="40"/>
      <c r="D37" s="40">
        <f>C37/330*200</f>
        <v>0</v>
      </c>
    </row>
    <row r="38" spans="1:4" ht="15.75">
      <c r="A38" s="38">
        <v>2234</v>
      </c>
      <c r="B38" s="39" t="s">
        <v>98</v>
      </c>
      <c r="C38" s="40">
        <v>6.5</v>
      </c>
      <c r="D38" s="40">
        <v>1.97</v>
      </c>
    </row>
    <row r="39" spans="1:4" ht="15.75" customHeight="1">
      <c r="A39" s="38">
        <v>2239</v>
      </c>
      <c r="B39" s="39" t="s">
        <v>99</v>
      </c>
      <c r="C39" s="40">
        <v>35.14</v>
      </c>
      <c r="D39" s="40">
        <v>10.65</v>
      </c>
    </row>
    <row r="40" spans="1:4" ht="15.75">
      <c r="A40" s="38">
        <v>2241</v>
      </c>
      <c r="B40" s="39" t="s">
        <v>121</v>
      </c>
      <c r="C40" s="40">
        <v>7.36</v>
      </c>
      <c r="D40" s="40">
        <v>2.23</v>
      </c>
    </row>
    <row r="41" spans="1:4" ht="15.75">
      <c r="A41" s="38">
        <v>2242</v>
      </c>
      <c r="B41" s="39" t="s">
        <v>12</v>
      </c>
      <c r="C41" s="40">
        <v>28.64</v>
      </c>
      <c r="D41" s="40">
        <v>8.68</v>
      </c>
    </row>
    <row r="42" spans="1:4" ht="15.75">
      <c r="A42" s="38">
        <v>2243</v>
      </c>
      <c r="B42" s="39" t="s">
        <v>13</v>
      </c>
      <c r="C42" s="40">
        <v>28.09</v>
      </c>
      <c r="D42" s="40">
        <v>8.51</v>
      </c>
    </row>
    <row r="43" spans="1:4" ht="15.75">
      <c r="A43" s="38">
        <v>2244</v>
      </c>
      <c r="B43" s="39" t="s">
        <v>14</v>
      </c>
      <c r="C43" s="40">
        <v>5.95</v>
      </c>
      <c r="D43" s="40">
        <v>2.47</v>
      </c>
    </row>
    <row r="44" spans="1:4" ht="15.75">
      <c r="A44" s="38">
        <v>2247</v>
      </c>
      <c r="B44" s="46" t="s">
        <v>95</v>
      </c>
      <c r="C44" s="40">
        <v>8.3</v>
      </c>
      <c r="D44" s="40">
        <v>2.52</v>
      </c>
    </row>
    <row r="45" spans="1:4" ht="15.75">
      <c r="A45" s="38">
        <v>2251</v>
      </c>
      <c r="B45" s="39" t="s">
        <v>94</v>
      </c>
      <c r="C45" s="40">
        <v>64.95</v>
      </c>
      <c r="D45" s="40">
        <v>19.68</v>
      </c>
    </row>
    <row r="46" spans="1:4" ht="15.75">
      <c r="A46" s="38">
        <v>2259</v>
      </c>
      <c r="B46" s="39" t="s">
        <v>96</v>
      </c>
      <c r="C46" s="40">
        <v>0.55</v>
      </c>
      <c r="D46" s="40">
        <v>0.17</v>
      </c>
    </row>
    <row r="47" spans="1:4" ht="15.75">
      <c r="A47" s="38">
        <v>2262</v>
      </c>
      <c r="B47" s="39" t="s">
        <v>15</v>
      </c>
      <c r="C47" s="40">
        <v>68.32</v>
      </c>
      <c r="D47" s="40">
        <v>20.7</v>
      </c>
    </row>
    <row r="48" spans="1:4" ht="15.75">
      <c r="A48" s="38">
        <v>2264</v>
      </c>
      <c r="B48" s="39" t="s">
        <v>119</v>
      </c>
      <c r="C48" s="40">
        <v>0.63</v>
      </c>
      <c r="D48" s="40">
        <v>0.23</v>
      </c>
    </row>
    <row r="49" spans="1:4" ht="15.75">
      <c r="A49" s="38">
        <v>2279</v>
      </c>
      <c r="B49" s="39" t="s">
        <v>16</v>
      </c>
      <c r="C49" s="40">
        <v>7.51</v>
      </c>
      <c r="D49" s="40">
        <v>2.28</v>
      </c>
    </row>
    <row r="50" spans="1:4" ht="15.75">
      <c r="A50" s="38">
        <v>2311</v>
      </c>
      <c r="B50" s="39" t="s">
        <v>17</v>
      </c>
      <c r="C50" s="40">
        <v>37.33</v>
      </c>
      <c r="D50" s="40">
        <v>11.31</v>
      </c>
    </row>
    <row r="51" spans="1:4" ht="15.75">
      <c r="A51" s="38">
        <v>2312</v>
      </c>
      <c r="B51" s="39" t="s">
        <v>18</v>
      </c>
      <c r="C51" s="40">
        <v>8.45</v>
      </c>
      <c r="D51" s="40">
        <v>2.59</v>
      </c>
    </row>
    <row r="52" spans="1:4" ht="15.75">
      <c r="A52" s="38">
        <v>2322</v>
      </c>
      <c r="B52" s="39" t="s">
        <v>20</v>
      </c>
      <c r="C52" s="40">
        <v>174.59</v>
      </c>
      <c r="D52" s="40">
        <v>52.91</v>
      </c>
    </row>
    <row r="53" spans="1:4" ht="15.75">
      <c r="A53" s="38">
        <v>2350</v>
      </c>
      <c r="B53" s="39" t="s">
        <v>21</v>
      </c>
      <c r="C53" s="40">
        <v>174.28</v>
      </c>
      <c r="D53" s="40">
        <v>52.81</v>
      </c>
    </row>
    <row r="54" spans="1:4" ht="15.75">
      <c r="A54" s="38">
        <v>2361</v>
      </c>
      <c r="B54" s="39" t="s">
        <v>22</v>
      </c>
      <c r="C54" s="40">
        <v>53.45</v>
      </c>
      <c r="D54" s="40">
        <v>16.2</v>
      </c>
    </row>
    <row r="55" spans="1:4" ht="15.75">
      <c r="A55" s="38">
        <v>2400</v>
      </c>
      <c r="B55" s="39" t="s">
        <v>28</v>
      </c>
      <c r="C55" s="40">
        <v>9.86</v>
      </c>
      <c r="D55" s="40">
        <v>2.99</v>
      </c>
    </row>
    <row r="56" spans="1:4" ht="15.75">
      <c r="A56" s="38">
        <v>2512</v>
      </c>
      <c r="B56" s="39" t="s">
        <v>30</v>
      </c>
      <c r="C56" s="40">
        <v>3060.16</v>
      </c>
      <c r="D56" s="40">
        <v>975</v>
      </c>
    </row>
    <row r="57" spans="1:4" ht="15.75">
      <c r="A57" s="38">
        <v>2515</v>
      </c>
      <c r="B57" s="39" t="s">
        <v>97</v>
      </c>
      <c r="C57" s="40">
        <v>11.97</v>
      </c>
      <c r="D57" s="40">
        <v>3.63</v>
      </c>
    </row>
    <row r="58" spans="1:4" ht="15.75">
      <c r="A58" s="38">
        <v>2519</v>
      </c>
      <c r="B58" s="39" t="s">
        <v>25</v>
      </c>
      <c r="C58" s="40">
        <v>0.55</v>
      </c>
      <c r="D58" s="40">
        <v>0.17</v>
      </c>
    </row>
    <row r="59" spans="1:4" ht="15.75">
      <c r="A59" s="38">
        <v>5232</v>
      </c>
      <c r="B59" s="39" t="s">
        <v>24</v>
      </c>
      <c r="C59" s="40">
        <v>480.39</v>
      </c>
      <c r="D59" s="40">
        <v>145.57</v>
      </c>
    </row>
    <row r="60" spans="1:4" ht="15.75">
      <c r="A60" s="38">
        <v>5240</v>
      </c>
      <c r="B60" s="39" t="s">
        <v>122</v>
      </c>
      <c r="C60" s="40">
        <v>84.36</v>
      </c>
      <c r="D60" s="40">
        <v>25.56</v>
      </c>
    </row>
    <row r="61" spans="1:4" ht="15.75">
      <c r="A61" s="38">
        <v>5250</v>
      </c>
      <c r="B61" s="39" t="s">
        <v>123</v>
      </c>
      <c r="C61" s="40">
        <v>337.53</v>
      </c>
      <c r="D61" s="40">
        <v>102.24</v>
      </c>
    </row>
    <row r="62" spans="1:4" ht="15.75">
      <c r="A62" s="45"/>
      <c r="B62" s="47" t="s">
        <v>8</v>
      </c>
      <c r="C62" s="44">
        <f>SUM(C34:C61)</f>
        <v>8345.44</v>
      </c>
      <c r="D62" s="44">
        <f>SUM(D34:D61)</f>
        <v>2577.3</v>
      </c>
    </row>
    <row r="63" spans="1:4" ht="15.75">
      <c r="A63" s="45"/>
      <c r="B63" s="47" t="s">
        <v>29</v>
      </c>
      <c r="C63" s="44">
        <f>C62+C32</f>
        <v>28561.499999999993</v>
      </c>
      <c r="D63" s="44">
        <f>D62+D32</f>
        <v>9104</v>
      </c>
    </row>
    <row r="64" spans="1:2" ht="15.75">
      <c r="A64" s="20"/>
      <c r="B64" s="32"/>
    </row>
    <row r="65" spans="1:4" ht="15" customHeight="1">
      <c r="A65" s="172" t="s">
        <v>57</v>
      </c>
      <c r="B65" s="172"/>
      <c r="C65" s="24">
        <v>330</v>
      </c>
      <c r="D65" s="129">
        <v>100</v>
      </c>
    </row>
    <row r="66" spans="1:4" ht="15" customHeight="1">
      <c r="A66" s="172" t="s">
        <v>58</v>
      </c>
      <c r="B66" s="172"/>
      <c r="C66" s="29">
        <f>C63/C65</f>
        <v>86.54999999999998</v>
      </c>
      <c r="D66" s="130">
        <f>D63/D65</f>
        <v>91.04</v>
      </c>
    </row>
    <row r="67" spans="1:2" ht="15.75">
      <c r="A67" s="32"/>
      <c r="B67" s="33"/>
    </row>
    <row r="68" spans="1:4" ht="15.75">
      <c r="A68" s="182" t="s">
        <v>33</v>
      </c>
      <c r="B68" s="183"/>
      <c r="C68" s="34"/>
      <c r="D68" s="34"/>
    </row>
    <row r="69" spans="1:4" ht="15.75">
      <c r="A69" s="182" t="s">
        <v>72</v>
      </c>
      <c r="B69" s="183"/>
      <c r="C69" s="34"/>
      <c r="D69" s="34"/>
    </row>
    <row r="70" spans="1:4" ht="15.75">
      <c r="A70" s="35"/>
      <c r="B70" s="35"/>
      <c r="C70" s="35"/>
      <c r="D70" s="35"/>
    </row>
    <row r="71" spans="1:4" ht="15.75">
      <c r="A71" s="35" t="s">
        <v>34</v>
      </c>
      <c r="B71" s="35"/>
      <c r="C71" s="35"/>
      <c r="D71" s="35"/>
    </row>
    <row r="72" spans="1:4" ht="15.75">
      <c r="A72" s="35"/>
      <c r="B72" s="35"/>
      <c r="C72" s="35"/>
      <c r="D72" s="35"/>
    </row>
    <row r="73" spans="1:4" ht="15.75">
      <c r="A73" s="35"/>
      <c r="B73" s="36"/>
      <c r="C73" s="35"/>
      <c r="D73" s="35"/>
    </row>
    <row r="74" spans="1:4" ht="15.75">
      <c r="A74" s="35"/>
      <c r="B74" s="37"/>
      <c r="C74" s="35"/>
      <c r="D74" s="35"/>
    </row>
    <row r="90" spans="6:7" ht="15.75">
      <c r="F90" s="2"/>
      <c r="G90" s="2"/>
    </row>
    <row r="91" spans="6:7" ht="15.75">
      <c r="F91" s="2"/>
      <c r="G91" s="2"/>
    </row>
    <row r="92" spans="6:7" ht="15.75">
      <c r="F92" s="2"/>
      <c r="G92" s="2"/>
    </row>
    <row r="93" spans="6:7" ht="15.75">
      <c r="F93" s="2"/>
      <c r="G93" s="2"/>
    </row>
    <row r="94" spans="6:7" ht="15.75">
      <c r="F94" s="2"/>
      <c r="G94" s="2"/>
    </row>
    <row r="95" spans="6:7" ht="15.75">
      <c r="F95" s="2"/>
      <c r="G95" s="2"/>
    </row>
    <row r="96" spans="6:7" ht="15.75">
      <c r="F96" s="2"/>
      <c r="G96" s="2"/>
    </row>
  </sheetData>
  <sheetProtection/>
  <mergeCells count="8">
    <mergeCell ref="A68:B68"/>
    <mergeCell ref="A69:B69"/>
    <mergeCell ref="A3:C3"/>
    <mergeCell ref="A5:B5"/>
    <mergeCell ref="A6:B6"/>
    <mergeCell ref="B8:C8"/>
    <mergeCell ref="A65:B65"/>
    <mergeCell ref="A66:B66"/>
  </mergeCells>
  <printOptions/>
  <pageMargins left="0.7086614173228347" right="0.7086614173228347" top="0.7480314960629921" bottom="0.7466666666666667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Layout" workbookViewId="0" topLeftCell="A44">
      <selection activeCell="D42" sqref="D42"/>
    </sheetView>
  </sheetViews>
  <sheetFormatPr defaultColWidth="9.140625" defaultRowHeight="12.75"/>
  <cols>
    <col min="1" max="1" width="12.421875" style="18" customWidth="1"/>
    <col min="2" max="2" width="93.421875" style="18" customWidth="1"/>
    <col min="3" max="3" width="24.00390625" style="18" hidden="1" customWidth="1"/>
    <col min="4" max="4" width="32.00390625" style="18" customWidth="1"/>
  </cols>
  <sheetData>
    <row r="1" spans="2:4" ht="15.75">
      <c r="B1" s="22"/>
      <c r="C1" s="79" t="s">
        <v>91</v>
      </c>
      <c r="D1" s="116"/>
    </row>
    <row r="3" spans="1:4" ht="15.75">
      <c r="A3" s="177" t="s">
        <v>9</v>
      </c>
      <c r="B3" s="177"/>
      <c r="C3" s="177"/>
      <c r="D3"/>
    </row>
    <row r="4" ht="15.75">
      <c r="B4" s="23"/>
    </row>
    <row r="5" spans="1:2" ht="15" customHeight="1">
      <c r="A5" s="172" t="s">
        <v>1</v>
      </c>
      <c r="B5" s="172"/>
    </row>
    <row r="6" spans="1:2" ht="15" customHeight="1">
      <c r="A6" s="172" t="s">
        <v>0</v>
      </c>
      <c r="B6" s="172"/>
    </row>
    <row r="7" spans="1:2" ht="15.75">
      <c r="A7" s="16"/>
      <c r="B7" s="16" t="s">
        <v>31</v>
      </c>
    </row>
    <row r="8" spans="1:7" ht="15.75">
      <c r="A8" s="16"/>
      <c r="B8" s="172" t="s">
        <v>223</v>
      </c>
      <c r="C8" s="172"/>
      <c r="D8"/>
      <c r="F8" s="77"/>
      <c r="G8" s="77"/>
    </row>
    <row r="9" spans="1:7" ht="15.75">
      <c r="A9" s="16"/>
      <c r="B9" s="16" t="s">
        <v>218</v>
      </c>
      <c r="C9" s="16"/>
      <c r="D9"/>
      <c r="F9" s="77"/>
      <c r="G9" s="77"/>
    </row>
    <row r="10" spans="1:2" ht="15.75">
      <c r="A10" s="16" t="s">
        <v>2</v>
      </c>
      <c r="B10" s="16" t="str">
        <f>'7.5.8.'!B14</f>
        <v>2019.gadā un turpmāk</v>
      </c>
    </row>
    <row r="11" ht="15.75" hidden="1">
      <c r="B11" s="54"/>
    </row>
    <row r="12" spans="1:7" ht="63">
      <c r="A12" s="76" t="s">
        <v>3</v>
      </c>
      <c r="B12" s="76" t="s">
        <v>4</v>
      </c>
      <c r="C12" s="76" t="s">
        <v>70</v>
      </c>
      <c r="D12" s="76" t="s">
        <v>70</v>
      </c>
      <c r="F12" s="9"/>
      <c r="G12" s="9"/>
    </row>
    <row r="13" spans="1:4" ht="15.75">
      <c r="A13" s="25">
        <v>1</v>
      </c>
      <c r="B13" s="26">
        <v>2</v>
      </c>
      <c r="C13" s="25">
        <v>3</v>
      </c>
      <c r="D13" s="25">
        <v>3</v>
      </c>
    </row>
    <row r="14" spans="1:4" ht="15.75">
      <c r="A14" s="48"/>
      <c r="B14" s="46" t="s">
        <v>5</v>
      </c>
      <c r="C14" s="38"/>
      <c r="D14" s="38"/>
    </row>
    <row r="15" spans="1:4" ht="24" customHeight="1">
      <c r="A15" s="38">
        <v>1100</v>
      </c>
      <c r="B15" s="38" t="s">
        <v>92</v>
      </c>
      <c r="C15" s="40">
        <v>3034.7</v>
      </c>
      <c r="D15" s="40">
        <v>686.95</v>
      </c>
    </row>
    <row r="16" spans="1:4" ht="15.75" customHeight="1">
      <c r="A16" s="38">
        <v>1200</v>
      </c>
      <c r="B16" s="39" t="s">
        <v>93</v>
      </c>
      <c r="C16" s="40">
        <v>715.87</v>
      </c>
      <c r="D16" s="40">
        <v>165.49</v>
      </c>
    </row>
    <row r="17" spans="1:4" ht="15.75" customHeight="1">
      <c r="A17" s="38">
        <v>2219</v>
      </c>
      <c r="B17" s="38" t="s">
        <v>115</v>
      </c>
      <c r="C17" s="40">
        <v>153.78</v>
      </c>
      <c r="D17" s="40">
        <v>40.56</v>
      </c>
    </row>
    <row r="18" spans="1:4" ht="15.75" customHeight="1">
      <c r="A18" s="38">
        <v>2222</v>
      </c>
      <c r="B18" s="39" t="s">
        <v>26</v>
      </c>
      <c r="C18" s="40">
        <v>2549.57</v>
      </c>
      <c r="D18" s="40">
        <v>927.18</v>
      </c>
    </row>
    <row r="19" spans="1:4" ht="15.75" customHeight="1">
      <c r="A19" s="38">
        <v>2223</v>
      </c>
      <c r="B19" s="39" t="s">
        <v>27</v>
      </c>
      <c r="C19" s="40">
        <v>1184.2</v>
      </c>
      <c r="D19" s="40">
        <v>430.62</v>
      </c>
    </row>
    <row r="20" spans="1:4" ht="15.75">
      <c r="A20" s="38">
        <v>2243</v>
      </c>
      <c r="B20" s="39" t="s">
        <v>116</v>
      </c>
      <c r="C20" s="40">
        <v>141.49</v>
      </c>
      <c r="D20" s="40">
        <v>51.45</v>
      </c>
    </row>
    <row r="21" spans="1:4" ht="15.75">
      <c r="A21" s="38">
        <v>2244</v>
      </c>
      <c r="B21" s="39" t="s">
        <v>14</v>
      </c>
      <c r="C21" s="40">
        <v>3095.49</v>
      </c>
      <c r="D21" s="40">
        <v>731.4</v>
      </c>
    </row>
    <row r="22" spans="1:4" ht="15.75">
      <c r="A22" s="38">
        <v>2249</v>
      </c>
      <c r="B22" s="39" t="s">
        <v>117</v>
      </c>
      <c r="C22" s="40">
        <v>580.36</v>
      </c>
      <c r="D22" s="40">
        <v>211.04</v>
      </c>
    </row>
    <row r="23" spans="1:4" ht="15.75">
      <c r="A23" s="38">
        <v>2252</v>
      </c>
      <c r="B23" s="39" t="s">
        <v>94</v>
      </c>
      <c r="C23" s="40">
        <v>0.94</v>
      </c>
      <c r="D23" s="40">
        <v>0.17</v>
      </c>
    </row>
    <row r="24" spans="1:4" ht="15.75" hidden="1">
      <c r="A24" s="38">
        <v>2261</v>
      </c>
      <c r="B24" s="39" t="s">
        <v>163</v>
      </c>
      <c r="C24" s="40">
        <v>0</v>
      </c>
      <c r="D24" s="40">
        <f>C24/330*200</f>
        <v>0</v>
      </c>
    </row>
    <row r="25" spans="1:4" ht="15.75">
      <c r="A25" s="38">
        <v>2263</v>
      </c>
      <c r="B25" s="39" t="s">
        <v>118</v>
      </c>
      <c r="C25" s="40">
        <v>1311.76</v>
      </c>
      <c r="D25" s="40">
        <v>331.52</v>
      </c>
    </row>
    <row r="26" spans="1:4" ht="15.75">
      <c r="A26" s="38">
        <v>2312</v>
      </c>
      <c r="B26" s="39" t="s">
        <v>18</v>
      </c>
      <c r="C26" s="40">
        <v>391.92</v>
      </c>
      <c r="D26" s="40">
        <v>142.52</v>
      </c>
    </row>
    <row r="27" spans="1:4" ht="15.75">
      <c r="A27" s="38">
        <v>2321</v>
      </c>
      <c r="B27" s="39" t="s">
        <v>19</v>
      </c>
      <c r="C27" s="40">
        <v>5398.86</v>
      </c>
      <c r="D27" s="40">
        <v>981.61</v>
      </c>
    </row>
    <row r="28" spans="1:4" ht="15.75">
      <c r="A28" s="103">
        <v>2350</v>
      </c>
      <c r="B28" s="39" t="s">
        <v>21</v>
      </c>
      <c r="C28" s="40">
        <v>327.51</v>
      </c>
      <c r="D28" s="40">
        <v>119.13</v>
      </c>
    </row>
    <row r="29" spans="1:4" ht="15.75">
      <c r="A29" s="103">
        <v>2361</v>
      </c>
      <c r="B29" s="39" t="s">
        <v>164</v>
      </c>
      <c r="C29" s="40">
        <v>274.92</v>
      </c>
      <c r="D29" s="40">
        <v>100.07</v>
      </c>
    </row>
    <row r="30" spans="1:4" ht="15.75">
      <c r="A30" s="38">
        <v>2513</v>
      </c>
      <c r="B30" s="39" t="s">
        <v>23</v>
      </c>
      <c r="C30" s="40">
        <v>617.46</v>
      </c>
      <c r="D30" s="40">
        <v>112.27</v>
      </c>
    </row>
    <row r="31" spans="1:4" ht="15.75">
      <c r="A31" s="38">
        <v>2519</v>
      </c>
      <c r="B31" s="39" t="s">
        <v>25</v>
      </c>
      <c r="C31" s="40">
        <v>437.23</v>
      </c>
      <c r="D31" s="40">
        <v>79.5</v>
      </c>
    </row>
    <row r="32" spans="1:4" ht="15.75">
      <c r="A32" s="38"/>
      <c r="B32" s="43" t="s">
        <v>6</v>
      </c>
      <c r="C32" s="44">
        <f>SUM(C15:C31)</f>
        <v>20216.059999999994</v>
      </c>
      <c r="D32" s="44">
        <f>SUM(D15:D31)</f>
        <v>5111.48</v>
      </c>
    </row>
    <row r="33" spans="1:4" ht="15.75">
      <c r="A33" s="45"/>
      <c r="B33" s="38" t="s">
        <v>7</v>
      </c>
      <c r="C33" s="40"/>
      <c r="D33" s="40"/>
    </row>
    <row r="34" spans="1:4" ht="15.75">
      <c r="A34" s="38">
        <v>1100</v>
      </c>
      <c r="B34" s="38" t="s">
        <v>92</v>
      </c>
      <c r="C34" s="40">
        <v>2930.86</v>
      </c>
      <c r="D34" s="40">
        <v>1061.47</v>
      </c>
    </row>
    <row r="35" spans="1:4" ht="15.75" customHeight="1">
      <c r="A35" s="38">
        <v>1200</v>
      </c>
      <c r="B35" s="39" t="s">
        <v>93</v>
      </c>
      <c r="C35" s="40">
        <v>691.39</v>
      </c>
      <c r="D35" s="40">
        <v>255.71</v>
      </c>
    </row>
    <row r="36" spans="1:4" ht="15.75" customHeight="1">
      <c r="A36" s="38">
        <v>2219</v>
      </c>
      <c r="B36" s="38" t="s">
        <v>115</v>
      </c>
      <c r="C36" s="40">
        <v>28.33</v>
      </c>
      <c r="D36" s="40">
        <v>10.3</v>
      </c>
    </row>
    <row r="37" spans="1:4" ht="15.75" hidden="1">
      <c r="A37" s="38">
        <v>2231</v>
      </c>
      <c r="B37" s="38"/>
      <c r="C37" s="40"/>
      <c r="D37" s="40">
        <f>C37/330*200</f>
        <v>0</v>
      </c>
    </row>
    <row r="38" spans="1:4" ht="15.75">
      <c r="A38" s="38">
        <v>2234</v>
      </c>
      <c r="B38" s="39" t="s">
        <v>98</v>
      </c>
      <c r="C38" s="40">
        <v>6.5</v>
      </c>
      <c r="D38" s="40">
        <v>2.36</v>
      </c>
    </row>
    <row r="39" spans="1:4" ht="15.75" customHeight="1">
      <c r="A39" s="38">
        <v>2239</v>
      </c>
      <c r="B39" s="39" t="s">
        <v>99</v>
      </c>
      <c r="C39" s="40">
        <v>35.14</v>
      </c>
      <c r="D39" s="40">
        <v>12.78</v>
      </c>
    </row>
    <row r="40" spans="1:4" ht="15.75">
      <c r="A40" s="38">
        <v>2241</v>
      </c>
      <c r="B40" s="39" t="s">
        <v>121</v>
      </c>
      <c r="C40" s="40">
        <v>7.36</v>
      </c>
      <c r="D40" s="40">
        <v>2.68</v>
      </c>
    </row>
    <row r="41" spans="1:4" ht="15.75">
      <c r="A41" s="38">
        <v>2242</v>
      </c>
      <c r="B41" s="39" t="s">
        <v>12</v>
      </c>
      <c r="C41" s="40">
        <v>28.64</v>
      </c>
      <c r="D41" s="40">
        <v>10.41</v>
      </c>
    </row>
    <row r="42" spans="1:4" ht="15.75">
      <c r="A42" s="38">
        <v>2243</v>
      </c>
      <c r="B42" s="39" t="s">
        <v>13</v>
      </c>
      <c r="C42" s="40">
        <v>28.09</v>
      </c>
      <c r="D42" s="40">
        <v>10.21</v>
      </c>
    </row>
    <row r="43" spans="1:4" ht="15.75">
      <c r="A43" s="38">
        <v>2244</v>
      </c>
      <c r="B43" s="39" t="s">
        <v>14</v>
      </c>
      <c r="C43" s="40">
        <v>5.95</v>
      </c>
      <c r="D43" s="40">
        <v>3.16</v>
      </c>
    </row>
    <row r="44" spans="1:4" ht="15.75">
      <c r="A44" s="38">
        <v>2247</v>
      </c>
      <c r="B44" s="46" t="s">
        <v>95</v>
      </c>
      <c r="C44" s="40">
        <v>8.3</v>
      </c>
      <c r="D44" s="40">
        <v>3.02</v>
      </c>
    </row>
    <row r="45" spans="1:4" ht="15.75">
      <c r="A45" s="38">
        <v>2251</v>
      </c>
      <c r="B45" s="39" t="s">
        <v>94</v>
      </c>
      <c r="C45" s="40">
        <v>64.95</v>
      </c>
      <c r="D45" s="40">
        <v>23.62</v>
      </c>
    </row>
    <row r="46" spans="1:4" ht="15.75">
      <c r="A46" s="38">
        <v>2259</v>
      </c>
      <c r="B46" s="39" t="s">
        <v>96</v>
      </c>
      <c r="C46" s="40">
        <v>0.55</v>
      </c>
      <c r="D46" s="40">
        <v>0.2</v>
      </c>
    </row>
    <row r="47" spans="1:4" ht="15.75">
      <c r="A47" s="38">
        <v>2262</v>
      </c>
      <c r="B47" s="39" t="s">
        <v>15</v>
      </c>
      <c r="C47" s="40">
        <v>68.32</v>
      </c>
      <c r="D47" s="40">
        <v>24.84</v>
      </c>
    </row>
    <row r="48" spans="1:4" ht="15.75">
      <c r="A48" s="38">
        <v>2264</v>
      </c>
      <c r="B48" s="39" t="s">
        <v>119</v>
      </c>
      <c r="C48" s="40">
        <v>0.63</v>
      </c>
      <c r="D48" s="40">
        <v>0.27</v>
      </c>
    </row>
    <row r="49" spans="1:4" ht="15.75">
      <c r="A49" s="38">
        <v>2279</v>
      </c>
      <c r="B49" s="39" t="s">
        <v>16</v>
      </c>
      <c r="C49" s="40">
        <v>7.51</v>
      </c>
      <c r="D49" s="40">
        <v>2.73</v>
      </c>
    </row>
    <row r="50" spans="1:4" ht="15.75">
      <c r="A50" s="38">
        <v>2311</v>
      </c>
      <c r="B50" s="39" t="s">
        <v>17</v>
      </c>
      <c r="C50" s="40">
        <v>37.33</v>
      </c>
      <c r="D50" s="40">
        <v>13.57</v>
      </c>
    </row>
    <row r="51" spans="1:4" ht="15.75">
      <c r="A51" s="38">
        <v>2312</v>
      </c>
      <c r="B51" s="39" t="s">
        <v>18</v>
      </c>
      <c r="C51" s="40">
        <v>8.45</v>
      </c>
      <c r="D51" s="40">
        <v>3.1</v>
      </c>
    </row>
    <row r="52" spans="1:4" ht="15.75">
      <c r="A52" s="38">
        <v>2322</v>
      </c>
      <c r="B52" s="39" t="s">
        <v>20</v>
      </c>
      <c r="C52" s="40">
        <v>174.59</v>
      </c>
      <c r="D52" s="40">
        <v>63.49</v>
      </c>
    </row>
    <row r="53" spans="1:4" ht="15.75">
      <c r="A53" s="38">
        <v>2350</v>
      </c>
      <c r="B53" s="39" t="s">
        <v>21</v>
      </c>
      <c r="C53" s="40">
        <v>174.28</v>
      </c>
      <c r="D53" s="40">
        <v>63.37</v>
      </c>
    </row>
    <row r="54" spans="1:4" ht="15.75">
      <c r="A54" s="38">
        <v>2361</v>
      </c>
      <c r="B54" s="39" t="s">
        <v>22</v>
      </c>
      <c r="C54" s="40">
        <v>53.45</v>
      </c>
      <c r="D54" s="40">
        <v>19.44</v>
      </c>
    </row>
    <row r="55" spans="1:4" ht="15.75">
      <c r="A55" s="38">
        <v>2400</v>
      </c>
      <c r="B55" s="39" t="s">
        <v>28</v>
      </c>
      <c r="C55" s="40">
        <v>9.86</v>
      </c>
      <c r="D55" s="40">
        <v>3.59</v>
      </c>
    </row>
    <row r="56" spans="1:4" ht="15.75">
      <c r="A56" s="38">
        <v>2512</v>
      </c>
      <c r="B56" s="39" t="s">
        <v>30</v>
      </c>
      <c r="C56" s="40">
        <v>3060.16</v>
      </c>
      <c r="D56" s="40">
        <v>844.2</v>
      </c>
    </row>
    <row r="57" spans="1:4" ht="15.75">
      <c r="A57" s="38">
        <v>2515</v>
      </c>
      <c r="B57" s="39" t="s">
        <v>97</v>
      </c>
      <c r="C57" s="40">
        <v>11.97</v>
      </c>
      <c r="D57" s="40">
        <v>4.35</v>
      </c>
    </row>
    <row r="58" spans="1:4" ht="15.75">
      <c r="A58" s="38">
        <v>2519</v>
      </c>
      <c r="B58" s="39" t="s">
        <v>25</v>
      </c>
      <c r="C58" s="40">
        <v>0.55</v>
      </c>
      <c r="D58" s="40">
        <v>0.2</v>
      </c>
    </row>
    <row r="59" spans="1:4" ht="15.75">
      <c r="A59" s="38">
        <v>5232</v>
      </c>
      <c r="B59" s="39" t="s">
        <v>24</v>
      </c>
      <c r="C59" s="40">
        <v>480.39</v>
      </c>
      <c r="D59" s="40">
        <v>174.69</v>
      </c>
    </row>
    <row r="60" spans="1:4" ht="15.75">
      <c r="A60" s="38">
        <v>5240</v>
      </c>
      <c r="B60" s="39" t="s">
        <v>122</v>
      </c>
      <c r="C60" s="40">
        <v>84.36</v>
      </c>
      <c r="D60" s="40">
        <v>30.68</v>
      </c>
    </row>
    <row r="61" spans="1:4" ht="15.75">
      <c r="A61" s="38">
        <v>5250</v>
      </c>
      <c r="B61" s="39" t="s">
        <v>123</v>
      </c>
      <c r="C61" s="40">
        <v>337.53</v>
      </c>
      <c r="D61" s="40">
        <v>122.68</v>
      </c>
    </row>
    <row r="62" spans="1:4" ht="15.75">
      <c r="A62" s="45"/>
      <c r="B62" s="47" t="s">
        <v>8</v>
      </c>
      <c r="C62" s="44">
        <f>SUM(C34:C61)</f>
        <v>8345.44</v>
      </c>
      <c r="D62" s="44">
        <f>SUM(D34:D61)</f>
        <v>2767.119999999999</v>
      </c>
    </row>
    <row r="63" spans="1:4" ht="15.75">
      <c r="A63" s="45"/>
      <c r="B63" s="47" t="s">
        <v>29</v>
      </c>
      <c r="C63" s="44">
        <f>C62+C32</f>
        <v>28561.499999999993</v>
      </c>
      <c r="D63" s="44">
        <f>D62+D32</f>
        <v>7878.5999999999985</v>
      </c>
    </row>
    <row r="64" spans="1:2" ht="15.75">
      <c r="A64" s="20"/>
      <c r="B64" s="32"/>
    </row>
    <row r="65" spans="1:4" ht="15" customHeight="1">
      <c r="A65" s="172" t="s">
        <v>57</v>
      </c>
      <c r="B65" s="172"/>
      <c r="C65" s="24">
        <v>330</v>
      </c>
      <c r="D65" s="129">
        <v>60</v>
      </c>
    </row>
    <row r="66" spans="1:4" ht="15" customHeight="1">
      <c r="A66" s="172" t="s">
        <v>58</v>
      </c>
      <c r="B66" s="172"/>
      <c r="C66" s="29">
        <f>C63/C65</f>
        <v>86.54999999999998</v>
      </c>
      <c r="D66" s="130">
        <f>D63/D65</f>
        <v>131.30999999999997</v>
      </c>
    </row>
    <row r="67" spans="1:2" ht="15.75">
      <c r="A67" s="32"/>
      <c r="B67" s="33"/>
    </row>
    <row r="68" spans="1:4" ht="15.75">
      <c r="A68" s="182" t="s">
        <v>33</v>
      </c>
      <c r="B68" s="183"/>
      <c r="C68" s="34"/>
      <c r="D68" s="34"/>
    </row>
    <row r="69" spans="1:4" ht="15.75">
      <c r="A69" s="182" t="s">
        <v>72</v>
      </c>
      <c r="B69" s="183"/>
      <c r="C69" s="34"/>
      <c r="D69" s="34"/>
    </row>
    <row r="70" spans="1:4" ht="15.75">
      <c r="A70" s="35"/>
      <c r="B70" s="35"/>
      <c r="C70" s="35"/>
      <c r="D70" s="35"/>
    </row>
    <row r="71" spans="1:4" ht="15.75">
      <c r="A71" s="35" t="s">
        <v>34</v>
      </c>
      <c r="B71" s="35"/>
      <c r="C71" s="35"/>
      <c r="D71" s="35"/>
    </row>
    <row r="72" spans="1:4" ht="15.75">
      <c r="A72" s="35"/>
      <c r="B72" s="35"/>
      <c r="C72" s="35"/>
      <c r="D72" s="35"/>
    </row>
    <row r="73" spans="1:4" ht="15.75">
      <c r="A73" s="35"/>
      <c r="B73" s="36"/>
      <c r="C73" s="35"/>
      <c r="D73" s="35"/>
    </row>
    <row r="74" spans="1:4" ht="15.75">
      <c r="A74" s="35"/>
      <c r="B74" s="37"/>
      <c r="C74" s="35"/>
      <c r="D74" s="35"/>
    </row>
    <row r="90" spans="6:7" ht="15.75">
      <c r="F90" s="2"/>
      <c r="G90" s="2"/>
    </row>
    <row r="91" spans="6:7" ht="15.75">
      <c r="F91" s="2"/>
      <c r="G91" s="2"/>
    </row>
    <row r="92" spans="6:7" ht="15.75">
      <c r="F92" s="2"/>
      <c r="G92" s="2"/>
    </row>
    <row r="93" spans="6:7" ht="15.75">
      <c r="F93" s="2"/>
      <c r="G93" s="2"/>
    </row>
    <row r="94" spans="6:7" ht="15.75">
      <c r="F94" s="2"/>
      <c r="G94" s="2"/>
    </row>
    <row r="95" spans="6:7" ht="15.75">
      <c r="F95" s="2"/>
      <c r="G95" s="2"/>
    </row>
    <row r="96" spans="6:7" ht="15.75">
      <c r="F96" s="2"/>
      <c r="G96" s="2"/>
    </row>
  </sheetData>
  <sheetProtection/>
  <mergeCells count="8">
    <mergeCell ref="A68:B68"/>
    <mergeCell ref="A69:B69"/>
    <mergeCell ref="A3:C3"/>
    <mergeCell ref="A5:B5"/>
    <mergeCell ref="A6:B6"/>
    <mergeCell ref="B8:C8"/>
    <mergeCell ref="A65:B65"/>
    <mergeCell ref="A66:B66"/>
  </mergeCells>
  <printOptions/>
  <pageMargins left="0.7086614173228347" right="0.7086614173228347" top="0.7480314960629921" bottom="0.62" header="0.31496062992125984" footer="0.31496062992125984"/>
  <pageSetup fitToHeight="0" fitToWidth="1" horizontalDpi="600" verticalDpi="600" orientation="portrait" paperSize="9" scale="64" r:id="rId1"/>
  <headerFooter>
    <oddFooter>&amp;CLManotp6_100519_1002maksas;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95"/>
  <sheetViews>
    <sheetView view="pageLayout" workbookViewId="0" topLeftCell="A1">
      <selection activeCell="A5" sqref="A5:B5"/>
    </sheetView>
  </sheetViews>
  <sheetFormatPr defaultColWidth="9.140625" defaultRowHeight="12.75"/>
  <cols>
    <col min="1" max="1" width="11.57421875" style="18" customWidth="1"/>
    <col min="2" max="2" width="94.421875" style="18" customWidth="1"/>
    <col min="3" max="3" width="36.140625" style="18" hidden="1" customWidth="1"/>
    <col min="4" max="4" width="32.28125" style="18" customWidth="1"/>
  </cols>
  <sheetData>
    <row r="1" spans="3:4" ht="15.75">
      <c r="C1" s="79" t="s">
        <v>91</v>
      </c>
      <c r="D1" s="116"/>
    </row>
    <row r="3" spans="1:4" ht="15.75">
      <c r="A3" s="177" t="s">
        <v>9</v>
      </c>
      <c r="B3" s="177"/>
      <c r="C3" s="177"/>
      <c r="D3"/>
    </row>
    <row r="4" ht="15.75">
      <c r="B4" s="23"/>
    </row>
    <row r="5" spans="1:2" ht="15.75">
      <c r="A5" s="172" t="s">
        <v>1</v>
      </c>
      <c r="B5" s="172"/>
    </row>
    <row r="6" spans="1:2" ht="15.75">
      <c r="A6" s="172" t="s">
        <v>0</v>
      </c>
      <c r="B6" s="172"/>
    </row>
    <row r="7" spans="1:2" ht="15.75">
      <c r="A7" s="16"/>
      <c r="B7" s="16" t="s">
        <v>31</v>
      </c>
    </row>
    <row r="8" spans="1:7" ht="15.75">
      <c r="A8" s="16"/>
      <c r="B8" s="172" t="s">
        <v>220</v>
      </c>
      <c r="C8" s="172"/>
      <c r="D8"/>
      <c r="F8" s="77"/>
      <c r="G8" s="77"/>
    </row>
    <row r="9" spans="1:7" ht="15.75">
      <c r="A9" s="16"/>
      <c r="B9" s="16" t="s">
        <v>219</v>
      </c>
      <c r="C9" s="16"/>
      <c r="D9"/>
      <c r="F9" s="77"/>
      <c r="G9" s="77"/>
    </row>
    <row r="10" spans="1:2" ht="15.75">
      <c r="A10" s="16" t="s">
        <v>2</v>
      </c>
      <c r="B10" s="16" t="str">
        <f>'7.6.2.'!B10</f>
        <v>2019.gadā un turpmāk</v>
      </c>
    </row>
    <row r="11" ht="15.75" hidden="1">
      <c r="B11" s="54"/>
    </row>
    <row r="12" spans="1:4" ht="47.25">
      <c r="A12" s="76" t="s">
        <v>3</v>
      </c>
      <c r="B12" s="76" t="s">
        <v>4</v>
      </c>
      <c r="C12" s="76" t="s">
        <v>70</v>
      </c>
      <c r="D12" s="76" t="s">
        <v>70</v>
      </c>
    </row>
    <row r="13" spans="1:4" ht="15.75">
      <c r="A13" s="25">
        <v>1</v>
      </c>
      <c r="B13" s="26">
        <v>2</v>
      </c>
      <c r="C13" s="25">
        <v>4</v>
      </c>
      <c r="D13" s="25">
        <v>3</v>
      </c>
    </row>
    <row r="14" spans="1:4" ht="15.75">
      <c r="A14" s="48"/>
      <c r="B14" s="46" t="s">
        <v>5</v>
      </c>
      <c r="C14" s="38"/>
      <c r="D14" s="38"/>
    </row>
    <row r="15" spans="1:4" ht="15.75">
      <c r="A15" s="38">
        <v>1100</v>
      </c>
      <c r="B15" s="38" t="s">
        <v>92</v>
      </c>
      <c r="C15" s="40">
        <v>2493.25</v>
      </c>
      <c r="D15" s="40">
        <v>620.81</v>
      </c>
    </row>
    <row r="16" spans="1:4" ht="15.75" customHeight="1">
      <c r="A16" s="38">
        <v>1200</v>
      </c>
      <c r="B16" s="39" t="s">
        <v>93</v>
      </c>
      <c r="C16" s="40">
        <v>588.16</v>
      </c>
      <c r="D16" s="40">
        <v>149.55</v>
      </c>
    </row>
    <row r="17" spans="1:4" ht="15.75">
      <c r="A17" s="38">
        <v>2219</v>
      </c>
      <c r="B17" s="38" t="s">
        <v>115</v>
      </c>
      <c r="C17" s="40">
        <v>89.93</v>
      </c>
      <c r="D17" s="40">
        <v>22.48</v>
      </c>
    </row>
    <row r="18" spans="1:4" ht="15.75">
      <c r="A18" s="38">
        <v>2222</v>
      </c>
      <c r="B18" s="39" t="s">
        <v>26</v>
      </c>
      <c r="C18" s="40">
        <v>2866.3</v>
      </c>
      <c r="D18" s="40">
        <v>716.58</v>
      </c>
    </row>
    <row r="19" spans="1:4" ht="15.75">
      <c r="A19" s="38">
        <v>2223</v>
      </c>
      <c r="B19" s="39" t="s">
        <v>27</v>
      </c>
      <c r="C19" s="40">
        <v>1839.08</v>
      </c>
      <c r="D19" s="40">
        <v>459.77</v>
      </c>
    </row>
    <row r="20" spans="1:4" ht="15.75">
      <c r="A20" s="38">
        <v>2243</v>
      </c>
      <c r="B20" s="39" t="s">
        <v>116</v>
      </c>
      <c r="C20" s="40">
        <v>82.81</v>
      </c>
      <c r="D20" s="40">
        <v>20.7</v>
      </c>
    </row>
    <row r="21" spans="1:4" ht="15.75">
      <c r="A21" s="38">
        <v>2244</v>
      </c>
      <c r="B21" s="39" t="s">
        <v>14</v>
      </c>
      <c r="C21" s="40">
        <v>1810.72</v>
      </c>
      <c r="D21" s="40">
        <f>588.48</f>
        <v>588.48</v>
      </c>
    </row>
    <row r="22" spans="1:4" ht="15.75">
      <c r="A22" s="38">
        <v>2249</v>
      </c>
      <c r="B22" s="39" t="s">
        <v>117</v>
      </c>
      <c r="C22" s="40">
        <v>339.5</v>
      </c>
      <c r="D22" s="40">
        <v>84.86</v>
      </c>
    </row>
    <row r="23" spans="1:4" ht="15.75">
      <c r="A23" s="38">
        <v>2252</v>
      </c>
      <c r="B23" s="39" t="s">
        <v>94</v>
      </c>
      <c r="C23" s="40">
        <v>0.47</v>
      </c>
      <c r="D23" s="40">
        <v>0.12</v>
      </c>
    </row>
    <row r="24" spans="1:4" ht="15.75" hidden="1">
      <c r="A24" s="38">
        <v>2261</v>
      </c>
      <c r="B24" s="39" t="s">
        <v>163</v>
      </c>
      <c r="C24" s="40">
        <v>0</v>
      </c>
      <c r="D24" s="40">
        <f>C24/400*200</f>
        <v>0</v>
      </c>
    </row>
    <row r="25" spans="1:4" ht="15.75">
      <c r="A25" s="38">
        <v>2263</v>
      </c>
      <c r="B25" s="39" t="s">
        <v>118</v>
      </c>
      <c r="C25" s="40">
        <v>767.31</v>
      </c>
      <c r="D25" s="40">
        <v>266.64</v>
      </c>
    </row>
    <row r="26" spans="1:4" ht="15.75">
      <c r="A26" s="38">
        <v>2312</v>
      </c>
      <c r="B26" s="39" t="s">
        <v>149</v>
      </c>
      <c r="C26" s="40">
        <v>229.18</v>
      </c>
      <c r="D26" s="40">
        <v>57.3</v>
      </c>
    </row>
    <row r="27" spans="1:4" ht="15.75">
      <c r="A27" s="38">
        <v>2321</v>
      </c>
      <c r="B27" s="39" t="s">
        <v>19</v>
      </c>
      <c r="C27" s="40">
        <v>4737.21</v>
      </c>
      <c r="D27" s="40">
        <v>1184.3</v>
      </c>
    </row>
    <row r="28" spans="1:4" ht="15.75">
      <c r="A28" s="38">
        <v>2350</v>
      </c>
      <c r="B28" s="39" t="s">
        <v>21</v>
      </c>
      <c r="C28" s="40">
        <v>191.52</v>
      </c>
      <c r="D28" s="40">
        <v>47.88</v>
      </c>
    </row>
    <row r="29" spans="1:4" ht="15.75">
      <c r="A29" s="103">
        <v>2361</v>
      </c>
      <c r="B29" s="39" t="s">
        <v>164</v>
      </c>
      <c r="C29" s="40">
        <v>160.88</v>
      </c>
      <c r="D29" s="40">
        <v>40.22</v>
      </c>
    </row>
    <row r="30" spans="1:4" ht="15.75" customHeight="1">
      <c r="A30" s="38">
        <v>2513</v>
      </c>
      <c r="B30" s="39" t="s">
        <v>23</v>
      </c>
      <c r="C30" s="40">
        <v>361.22</v>
      </c>
      <c r="D30" s="40">
        <v>90.31</v>
      </c>
    </row>
    <row r="31" spans="1:4" ht="15.75">
      <c r="A31" s="38">
        <v>2519</v>
      </c>
      <c r="B31" s="39" t="s">
        <v>25</v>
      </c>
      <c r="C31" s="40">
        <v>255.83</v>
      </c>
      <c r="D31" s="40">
        <v>63.96</v>
      </c>
    </row>
    <row r="32" spans="1:4" ht="15.75">
      <c r="A32" s="38"/>
      <c r="B32" s="43" t="s">
        <v>6</v>
      </c>
      <c r="C32" s="44">
        <f>SUM(C15:C31)</f>
        <v>16813.37</v>
      </c>
      <c r="D32" s="44">
        <f>SUM(D15:D31)</f>
        <v>4413.960000000001</v>
      </c>
    </row>
    <row r="33" spans="1:4" ht="15.75">
      <c r="A33" s="45"/>
      <c r="B33" s="38" t="s">
        <v>7</v>
      </c>
      <c r="C33" s="40"/>
      <c r="D33" s="40"/>
    </row>
    <row r="34" spans="1:4" ht="15.75">
      <c r="A34" s="38">
        <v>1100</v>
      </c>
      <c r="B34" s="38" t="s">
        <v>92</v>
      </c>
      <c r="C34" s="40">
        <v>2577.8</v>
      </c>
      <c r="D34" s="40">
        <v>641.86</v>
      </c>
    </row>
    <row r="35" spans="1:4" ht="15.75" customHeight="1">
      <c r="A35" s="38">
        <v>1200</v>
      </c>
      <c r="B35" s="39" t="s">
        <v>93</v>
      </c>
      <c r="C35" s="40">
        <v>608.1</v>
      </c>
      <c r="D35" s="40">
        <v>154.62</v>
      </c>
    </row>
    <row r="36" spans="1:4" ht="15.75" customHeight="1">
      <c r="A36" s="38">
        <v>2219</v>
      </c>
      <c r="B36" s="38" t="s">
        <v>115</v>
      </c>
      <c r="C36" s="40">
        <v>76.93</v>
      </c>
      <c r="D36" s="40">
        <v>19.23</v>
      </c>
    </row>
    <row r="37" spans="1:4" ht="15.75" customHeight="1">
      <c r="A37" s="38">
        <v>2234</v>
      </c>
      <c r="B37" s="39" t="s">
        <v>98</v>
      </c>
      <c r="C37" s="40">
        <v>5.69</v>
      </c>
      <c r="D37" s="40">
        <v>1.42</v>
      </c>
    </row>
    <row r="38" spans="1:4" ht="15.75" customHeight="1">
      <c r="A38" s="38">
        <v>2239</v>
      </c>
      <c r="B38" s="39" t="s">
        <v>99</v>
      </c>
      <c r="C38" s="40">
        <v>30.92</v>
      </c>
      <c r="D38" s="40">
        <v>7.73</v>
      </c>
    </row>
    <row r="39" spans="1:4" ht="15.75" customHeight="1">
      <c r="A39" s="38">
        <v>2241</v>
      </c>
      <c r="B39" s="39" t="s">
        <v>121</v>
      </c>
      <c r="C39" s="40">
        <v>6.45</v>
      </c>
      <c r="D39" s="40">
        <v>1.61</v>
      </c>
    </row>
    <row r="40" spans="1:4" ht="15.75">
      <c r="A40" s="38">
        <v>2242</v>
      </c>
      <c r="B40" s="39" t="s">
        <v>12</v>
      </c>
      <c r="C40" s="40">
        <v>25.23</v>
      </c>
      <c r="D40" s="40">
        <v>6.23</v>
      </c>
    </row>
    <row r="41" spans="1:4" ht="15.75" customHeight="1">
      <c r="A41" s="38">
        <v>2243</v>
      </c>
      <c r="B41" s="39" t="s">
        <v>13</v>
      </c>
      <c r="C41" s="40">
        <v>24.76</v>
      </c>
      <c r="D41" s="40">
        <v>6.19</v>
      </c>
    </row>
    <row r="42" spans="1:4" ht="15.75">
      <c r="A42" s="38">
        <v>2244</v>
      </c>
      <c r="B42" s="39" t="s">
        <v>14</v>
      </c>
      <c r="C42" s="40">
        <v>5.12</v>
      </c>
      <c r="D42" s="40">
        <v>2.47</v>
      </c>
    </row>
    <row r="43" spans="1:4" ht="15.75">
      <c r="A43" s="38">
        <v>2247</v>
      </c>
      <c r="B43" s="46" t="s">
        <v>95</v>
      </c>
      <c r="C43" s="40">
        <v>7.3</v>
      </c>
      <c r="D43" s="40">
        <v>1.83</v>
      </c>
    </row>
    <row r="44" spans="1:4" ht="15.75">
      <c r="A44" s="38">
        <v>2251</v>
      </c>
      <c r="B44" s="39" t="s">
        <v>94</v>
      </c>
      <c r="C44" s="40">
        <v>57.1</v>
      </c>
      <c r="D44" s="40">
        <v>14.28</v>
      </c>
    </row>
    <row r="45" spans="1:4" ht="15.75">
      <c r="A45" s="38">
        <v>2259</v>
      </c>
      <c r="B45" s="39" t="s">
        <v>96</v>
      </c>
      <c r="C45" s="40">
        <v>0.47</v>
      </c>
      <c r="D45" s="40">
        <v>0.12</v>
      </c>
    </row>
    <row r="46" spans="1:4" ht="15.75">
      <c r="A46" s="38">
        <v>2262</v>
      </c>
      <c r="B46" s="39" t="s">
        <v>15</v>
      </c>
      <c r="C46" s="40">
        <v>60.05</v>
      </c>
      <c r="D46" s="40">
        <v>15</v>
      </c>
    </row>
    <row r="47" spans="1:4" ht="15.75">
      <c r="A47" s="38">
        <v>2264</v>
      </c>
      <c r="B47" s="39" t="s">
        <v>119</v>
      </c>
      <c r="C47" s="40">
        <v>0.47</v>
      </c>
      <c r="D47" s="40">
        <v>0.12</v>
      </c>
    </row>
    <row r="48" spans="1:4" ht="15.75">
      <c r="A48" s="38">
        <v>2279</v>
      </c>
      <c r="B48" s="39" t="s">
        <v>16</v>
      </c>
      <c r="C48" s="40">
        <v>6.64</v>
      </c>
      <c r="D48" s="40">
        <v>1.66</v>
      </c>
    </row>
    <row r="49" spans="1:4" ht="15.75">
      <c r="A49" s="38">
        <v>2311</v>
      </c>
      <c r="B49" s="39" t="s">
        <v>17</v>
      </c>
      <c r="C49" s="40">
        <v>32.92</v>
      </c>
      <c r="D49" s="40">
        <v>8.2</v>
      </c>
    </row>
    <row r="50" spans="1:4" ht="15.75">
      <c r="A50" s="38">
        <v>2312</v>
      </c>
      <c r="B50" s="39" t="s">
        <v>18</v>
      </c>
      <c r="C50" s="40">
        <v>7.4</v>
      </c>
      <c r="D50" s="40">
        <v>1.85</v>
      </c>
    </row>
    <row r="51" spans="1:4" ht="15.75">
      <c r="A51" s="38">
        <v>2322</v>
      </c>
      <c r="B51" s="39" t="s">
        <v>20</v>
      </c>
      <c r="C51" s="40">
        <v>153.58</v>
      </c>
      <c r="D51" s="40">
        <v>38.31</v>
      </c>
    </row>
    <row r="52" spans="1:4" ht="15.75">
      <c r="A52" s="38">
        <v>2350</v>
      </c>
      <c r="B52" s="39" t="s">
        <v>21</v>
      </c>
      <c r="C52" s="40">
        <v>153.29</v>
      </c>
      <c r="D52" s="40">
        <v>38.32</v>
      </c>
    </row>
    <row r="53" spans="1:4" ht="15.75">
      <c r="A53" s="38">
        <v>2361</v>
      </c>
      <c r="B53" s="39" t="s">
        <v>22</v>
      </c>
      <c r="C53" s="40">
        <v>46.95</v>
      </c>
      <c r="D53" s="40">
        <v>11.74</v>
      </c>
    </row>
    <row r="54" spans="1:4" ht="15.75">
      <c r="A54" s="38">
        <v>2400</v>
      </c>
      <c r="B54" s="39" t="s">
        <v>28</v>
      </c>
      <c r="C54" s="40">
        <v>8.63</v>
      </c>
      <c r="D54" s="40">
        <v>2.16</v>
      </c>
    </row>
    <row r="55" spans="1:4" ht="15.75">
      <c r="A55" s="38">
        <v>2512</v>
      </c>
      <c r="B55" s="39" t="s">
        <v>30</v>
      </c>
      <c r="C55" s="40">
        <v>2579.14</v>
      </c>
      <c r="D55" s="40">
        <v>670</v>
      </c>
    </row>
    <row r="56" spans="1:4" ht="15.75">
      <c r="A56" s="38">
        <v>2515</v>
      </c>
      <c r="B56" s="39" t="s">
        <v>97</v>
      </c>
      <c r="C56" s="40">
        <v>10.53</v>
      </c>
      <c r="D56" s="40">
        <v>2.63</v>
      </c>
    </row>
    <row r="57" spans="1:4" ht="15.75">
      <c r="A57" s="38">
        <v>2519</v>
      </c>
      <c r="B57" s="39" t="s">
        <v>25</v>
      </c>
      <c r="C57" s="40">
        <v>0.47</v>
      </c>
      <c r="D57" s="40">
        <v>0.12</v>
      </c>
    </row>
    <row r="58" spans="1:4" ht="15.75">
      <c r="A58" s="38">
        <v>5232</v>
      </c>
      <c r="B58" s="39" t="s">
        <v>24</v>
      </c>
      <c r="C58" s="40">
        <v>371.08</v>
      </c>
      <c r="D58" s="40">
        <v>92.77</v>
      </c>
    </row>
    <row r="59" spans="1:4" ht="15.75">
      <c r="A59" s="38">
        <v>5240</v>
      </c>
      <c r="B59" s="39" t="s">
        <v>122</v>
      </c>
      <c r="C59" s="40">
        <v>74.18</v>
      </c>
      <c r="D59" s="40">
        <v>18.55</v>
      </c>
    </row>
    <row r="60" spans="1:4" ht="15.75">
      <c r="A60" s="38">
        <v>5250</v>
      </c>
      <c r="B60" s="39" t="s">
        <v>123</v>
      </c>
      <c r="C60" s="40">
        <v>327.43</v>
      </c>
      <c r="D60" s="40">
        <v>81.02</v>
      </c>
    </row>
    <row r="61" spans="1:4" ht="15.75">
      <c r="A61" s="45"/>
      <c r="B61" s="47" t="s">
        <v>8</v>
      </c>
      <c r="C61" s="44">
        <f>SUM(C34:C60)</f>
        <v>7258.63</v>
      </c>
      <c r="D61" s="44">
        <f>SUM(D34:D60)</f>
        <v>1840.0400000000002</v>
      </c>
    </row>
    <row r="62" spans="1:4" ht="15.75">
      <c r="A62" s="45"/>
      <c r="B62" s="47" t="s">
        <v>29</v>
      </c>
      <c r="C62" s="44">
        <f>C61+C32</f>
        <v>24072</v>
      </c>
      <c r="D62" s="44">
        <f>D61+D32</f>
        <v>6254.000000000001</v>
      </c>
    </row>
    <row r="63" spans="1:4" ht="15.75">
      <c r="A63" s="20"/>
      <c r="B63" s="32"/>
      <c r="C63" s="104"/>
      <c r="D63" s="104"/>
    </row>
    <row r="64" spans="1:4" ht="15.75" customHeight="1">
      <c r="A64" s="172" t="s">
        <v>57</v>
      </c>
      <c r="B64" s="172"/>
      <c r="C64" s="105">
        <v>400</v>
      </c>
      <c r="D64" s="131">
        <v>100</v>
      </c>
    </row>
    <row r="65" spans="1:4" ht="15.75" customHeight="1">
      <c r="A65" s="172" t="s">
        <v>58</v>
      </c>
      <c r="B65" s="172"/>
      <c r="C65" s="29">
        <f>C62/C64</f>
        <v>60.18</v>
      </c>
      <c r="D65" s="130">
        <f>D62/D64</f>
        <v>62.540000000000006</v>
      </c>
    </row>
    <row r="66" spans="1:4" ht="15.75">
      <c r="A66" s="32"/>
      <c r="B66" s="33"/>
      <c r="C66" s="106"/>
      <c r="D66" s="106"/>
    </row>
    <row r="67" spans="1:4" ht="15.75">
      <c r="A67" s="182" t="s">
        <v>33</v>
      </c>
      <c r="B67" s="183"/>
      <c r="C67" s="34"/>
      <c r="D67" s="34"/>
    </row>
    <row r="68" spans="1:4" ht="15.75">
      <c r="A68" s="182" t="s">
        <v>72</v>
      </c>
      <c r="B68" s="183"/>
      <c r="C68" s="34"/>
      <c r="D68" s="34"/>
    </row>
    <row r="69" spans="1:4" ht="15.75">
      <c r="A69" s="35"/>
      <c r="B69" s="35"/>
      <c r="C69" s="35"/>
      <c r="D69" s="35"/>
    </row>
    <row r="70" spans="1:4" ht="15.75">
      <c r="A70" s="35" t="s">
        <v>34</v>
      </c>
      <c r="B70" s="35"/>
      <c r="C70" s="35"/>
      <c r="D70" s="35"/>
    </row>
    <row r="71" spans="1:4" ht="15.75">
      <c r="A71" s="35"/>
      <c r="B71" s="35"/>
      <c r="C71" s="35"/>
      <c r="D71" s="35"/>
    </row>
    <row r="72" spans="1:4" ht="15.75">
      <c r="A72" s="35"/>
      <c r="B72" s="36"/>
      <c r="C72" s="35"/>
      <c r="D72" s="35"/>
    </row>
    <row r="73" spans="1:4" ht="15.75">
      <c r="A73" s="35"/>
      <c r="B73" s="37"/>
      <c r="C73" s="35"/>
      <c r="D73" s="35"/>
    </row>
    <row r="89" spans="6:7" ht="15.75">
      <c r="F89" s="2"/>
      <c r="G89" s="2"/>
    </row>
    <row r="90" spans="6:7" ht="15.75">
      <c r="F90" s="2"/>
      <c r="G90" s="2"/>
    </row>
    <row r="91" spans="6:7" ht="15.75">
      <c r="F91" s="2"/>
      <c r="G91" s="2"/>
    </row>
    <row r="92" spans="6:7" ht="15.75">
      <c r="F92" s="2"/>
      <c r="G92" s="2"/>
    </row>
    <row r="93" spans="6:7" ht="15.75">
      <c r="F93" s="2"/>
      <c r="G93" s="2"/>
    </row>
    <row r="94" spans="6:7" ht="15.75">
      <c r="F94" s="2"/>
      <c r="G94" s="2"/>
    </row>
    <row r="95" spans="6:7" ht="15.75">
      <c r="F95" s="2"/>
      <c r="G95" s="2"/>
    </row>
  </sheetData>
  <sheetProtection/>
  <mergeCells count="8">
    <mergeCell ref="A67:B67"/>
    <mergeCell ref="A68:B68"/>
    <mergeCell ref="A3:C3"/>
    <mergeCell ref="A5:B5"/>
    <mergeCell ref="A6:B6"/>
    <mergeCell ref="B8:C8"/>
    <mergeCell ref="A64:B64"/>
    <mergeCell ref="A65:B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0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view="pageLayout" workbookViewId="0" topLeftCell="A64">
      <selection activeCell="B75" sqref="B75"/>
    </sheetView>
  </sheetViews>
  <sheetFormatPr defaultColWidth="9.140625" defaultRowHeight="12.75"/>
  <cols>
    <col min="1" max="1" width="11.57421875" style="18" customWidth="1"/>
    <col min="2" max="2" width="94.421875" style="18" customWidth="1"/>
    <col min="3" max="3" width="36.140625" style="18" hidden="1" customWidth="1"/>
    <col min="4" max="4" width="32.28125" style="18" customWidth="1"/>
  </cols>
  <sheetData>
    <row r="1" spans="3:4" ht="15.75">
      <c r="C1" s="79" t="s">
        <v>91</v>
      </c>
      <c r="D1" s="116"/>
    </row>
    <row r="3" spans="1:4" ht="15.75">
      <c r="A3" s="177" t="s">
        <v>9</v>
      </c>
      <c r="B3" s="177"/>
      <c r="C3" s="177"/>
      <c r="D3"/>
    </row>
    <row r="4" ht="15.75">
      <c r="B4" s="23"/>
    </row>
    <row r="5" spans="1:2" ht="15.75">
      <c r="A5" s="172" t="s">
        <v>1</v>
      </c>
      <c r="B5" s="172"/>
    </row>
    <row r="6" spans="1:2" ht="15.75">
      <c r="A6" s="172" t="s">
        <v>0</v>
      </c>
      <c r="B6" s="172"/>
    </row>
    <row r="7" spans="1:2" ht="15.75">
      <c r="A7" s="16"/>
      <c r="B7" s="16" t="s">
        <v>31</v>
      </c>
    </row>
    <row r="8" spans="1:7" ht="15.75">
      <c r="A8" s="16"/>
      <c r="B8" s="172" t="s">
        <v>220</v>
      </c>
      <c r="C8" s="172"/>
      <c r="D8"/>
      <c r="F8" s="77"/>
      <c r="G8" s="77"/>
    </row>
    <row r="9" spans="1:7" ht="15.75">
      <c r="A9" s="16"/>
      <c r="B9" s="16" t="s">
        <v>224</v>
      </c>
      <c r="C9" s="16"/>
      <c r="D9"/>
      <c r="F9" s="77"/>
      <c r="G9" s="77"/>
    </row>
    <row r="10" spans="1:2" ht="15.75">
      <c r="A10" s="16" t="s">
        <v>2</v>
      </c>
      <c r="B10" s="16" t="str">
        <f>'7.6.2.'!B10</f>
        <v>2019.gadā un turpmāk</v>
      </c>
    </row>
    <row r="11" ht="15.75" hidden="1">
      <c r="B11" s="54"/>
    </row>
    <row r="12" spans="1:4" ht="47.25">
      <c r="A12" s="76" t="s">
        <v>3</v>
      </c>
      <c r="B12" s="76" t="s">
        <v>4</v>
      </c>
      <c r="C12" s="76" t="s">
        <v>70</v>
      </c>
      <c r="D12" s="76" t="s">
        <v>70</v>
      </c>
    </row>
    <row r="13" spans="1:4" ht="15.75">
      <c r="A13" s="25">
        <v>1</v>
      </c>
      <c r="B13" s="26">
        <v>2</v>
      </c>
      <c r="C13" s="25">
        <v>4</v>
      </c>
      <c r="D13" s="25">
        <v>3</v>
      </c>
    </row>
    <row r="14" spans="1:4" ht="15.75">
      <c r="A14" s="48"/>
      <c r="B14" s="46" t="s">
        <v>5</v>
      </c>
      <c r="C14" s="38"/>
      <c r="D14" s="38"/>
    </row>
    <row r="15" spans="1:4" ht="15.75">
      <c r="A15" s="38">
        <v>1100</v>
      </c>
      <c r="B15" s="38" t="s">
        <v>92</v>
      </c>
      <c r="C15" s="40">
        <v>2493.25</v>
      </c>
      <c r="D15" s="40">
        <v>409.73</v>
      </c>
    </row>
    <row r="16" spans="1:4" ht="15.75" customHeight="1">
      <c r="A16" s="38">
        <v>1200</v>
      </c>
      <c r="B16" s="39" t="s">
        <v>93</v>
      </c>
      <c r="C16" s="40">
        <v>588.16</v>
      </c>
      <c r="D16" s="40">
        <v>98.7</v>
      </c>
    </row>
    <row r="17" spans="1:4" ht="15.75">
      <c r="A17" s="38">
        <v>2219</v>
      </c>
      <c r="B17" s="38" t="s">
        <v>115</v>
      </c>
      <c r="C17" s="40">
        <v>89.93</v>
      </c>
      <c r="D17" s="40">
        <v>26.09</v>
      </c>
    </row>
    <row r="18" spans="1:4" ht="15.75">
      <c r="A18" s="38">
        <v>2222</v>
      </c>
      <c r="B18" s="39" t="s">
        <v>26</v>
      </c>
      <c r="C18" s="40">
        <v>2866.3</v>
      </c>
      <c r="D18" s="40">
        <v>644.92</v>
      </c>
    </row>
    <row r="19" spans="1:4" ht="15.75">
      <c r="A19" s="38">
        <v>2223</v>
      </c>
      <c r="B19" s="39" t="s">
        <v>27</v>
      </c>
      <c r="C19" s="40">
        <v>1839.08</v>
      </c>
      <c r="D19" s="40">
        <v>413.79</v>
      </c>
    </row>
    <row r="20" spans="1:4" ht="15.75">
      <c r="A20" s="38">
        <v>2243</v>
      </c>
      <c r="B20" s="39" t="s">
        <v>116</v>
      </c>
      <c r="C20" s="40">
        <v>82.81</v>
      </c>
      <c r="D20" s="40">
        <v>18.63</v>
      </c>
    </row>
    <row r="21" spans="1:4" ht="15.75">
      <c r="A21" s="38">
        <v>2244</v>
      </c>
      <c r="B21" s="39" t="s">
        <v>14</v>
      </c>
      <c r="C21" s="40">
        <v>1810.72</v>
      </c>
      <c r="D21" s="40">
        <v>529.64</v>
      </c>
    </row>
    <row r="22" spans="1:4" ht="15.75">
      <c r="A22" s="38">
        <v>2249</v>
      </c>
      <c r="B22" s="39" t="s">
        <v>117</v>
      </c>
      <c r="C22" s="40">
        <v>339.5</v>
      </c>
      <c r="D22" s="40">
        <v>76.39</v>
      </c>
    </row>
    <row r="23" spans="1:4" ht="15.75">
      <c r="A23" s="38">
        <v>2252</v>
      </c>
      <c r="B23" s="39" t="s">
        <v>94</v>
      </c>
      <c r="C23" s="40">
        <v>0.47</v>
      </c>
      <c r="D23" s="40">
        <v>0.07</v>
      </c>
    </row>
    <row r="24" spans="1:4" ht="15.75" hidden="1">
      <c r="A24" s="38">
        <v>2261</v>
      </c>
      <c r="B24" s="39" t="s">
        <v>163</v>
      </c>
      <c r="C24" s="40">
        <v>0</v>
      </c>
      <c r="D24" s="40">
        <f>C24/400*200</f>
        <v>0</v>
      </c>
    </row>
    <row r="25" spans="1:4" ht="15.75">
      <c r="A25" s="38">
        <v>2263</v>
      </c>
      <c r="B25" s="39" t="s">
        <v>118</v>
      </c>
      <c r="C25" s="40">
        <v>767.31</v>
      </c>
      <c r="D25" s="40">
        <v>159.98</v>
      </c>
    </row>
    <row r="26" spans="1:4" ht="15.75">
      <c r="A26" s="38">
        <v>2312</v>
      </c>
      <c r="B26" s="39" t="s">
        <v>149</v>
      </c>
      <c r="C26" s="40">
        <v>229.18</v>
      </c>
      <c r="D26" s="40">
        <v>51.57</v>
      </c>
    </row>
    <row r="27" spans="1:4" ht="15.75">
      <c r="A27" s="38">
        <v>2321</v>
      </c>
      <c r="B27" s="39" t="s">
        <v>19</v>
      </c>
      <c r="C27" s="40">
        <v>4737.21</v>
      </c>
      <c r="D27" s="40">
        <v>710.58</v>
      </c>
    </row>
    <row r="28" spans="1:4" ht="15.75">
      <c r="A28" s="38">
        <v>2350</v>
      </c>
      <c r="B28" s="39" t="s">
        <v>21</v>
      </c>
      <c r="C28" s="40">
        <v>191.52</v>
      </c>
      <c r="D28" s="40">
        <v>43.09</v>
      </c>
    </row>
    <row r="29" spans="1:4" ht="15.75">
      <c r="A29" s="103">
        <v>2361</v>
      </c>
      <c r="B29" s="39" t="s">
        <v>164</v>
      </c>
      <c r="C29" s="40">
        <v>160.88</v>
      </c>
      <c r="D29" s="40">
        <v>75.05</v>
      </c>
    </row>
    <row r="30" spans="1:4" ht="15.75" customHeight="1">
      <c r="A30" s="38">
        <v>2513</v>
      </c>
      <c r="B30" s="39" t="s">
        <v>23</v>
      </c>
      <c r="C30" s="40">
        <v>361.22</v>
      </c>
      <c r="D30" s="40">
        <v>54.18</v>
      </c>
    </row>
    <row r="31" spans="1:4" ht="15.75">
      <c r="A31" s="38">
        <v>2519</v>
      </c>
      <c r="B31" s="39" t="s">
        <v>25</v>
      </c>
      <c r="C31" s="40">
        <v>255.83</v>
      </c>
      <c r="D31" s="40">
        <v>38.37</v>
      </c>
    </row>
    <row r="32" spans="1:4" ht="15.75">
      <c r="A32" s="38"/>
      <c r="B32" s="43" t="s">
        <v>6</v>
      </c>
      <c r="C32" s="44">
        <f>SUM(C15:C31)</f>
        <v>16813.37</v>
      </c>
      <c r="D32" s="44">
        <f>SUM(D15:D31)</f>
        <v>3350.78</v>
      </c>
    </row>
    <row r="33" spans="1:4" ht="15.75">
      <c r="A33" s="45"/>
      <c r="B33" s="38" t="s">
        <v>7</v>
      </c>
      <c r="C33" s="40"/>
      <c r="D33" s="40"/>
    </row>
    <row r="34" spans="1:4" ht="15.75">
      <c r="A34" s="38">
        <v>1100</v>
      </c>
      <c r="B34" s="38" t="s">
        <v>92</v>
      </c>
      <c r="C34" s="40">
        <v>2577.8</v>
      </c>
      <c r="D34" s="40">
        <v>577.67</v>
      </c>
    </row>
    <row r="35" spans="1:4" ht="15.75" customHeight="1">
      <c r="A35" s="38">
        <v>1200</v>
      </c>
      <c r="B35" s="39" t="s">
        <v>93</v>
      </c>
      <c r="C35" s="40">
        <v>608.1</v>
      </c>
      <c r="D35" s="40">
        <v>139.16</v>
      </c>
    </row>
    <row r="36" spans="1:4" ht="15.75" customHeight="1">
      <c r="A36" s="38">
        <v>2219</v>
      </c>
      <c r="B36" s="38" t="s">
        <v>115</v>
      </c>
      <c r="C36" s="40">
        <v>76.93</v>
      </c>
      <c r="D36" s="40">
        <v>17.31</v>
      </c>
    </row>
    <row r="37" spans="1:4" ht="15.75" customHeight="1">
      <c r="A37" s="38">
        <v>2234</v>
      </c>
      <c r="B37" s="39" t="s">
        <v>98</v>
      </c>
      <c r="C37" s="40">
        <v>5.69</v>
      </c>
      <c r="D37" s="40">
        <v>1.28</v>
      </c>
    </row>
    <row r="38" spans="1:4" ht="15.75" customHeight="1">
      <c r="A38" s="38">
        <v>2239</v>
      </c>
      <c r="B38" s="39" t="s">
        <v>99</v>
      </c>
      <c r="C38" s="40">
        <v>30.92</v>
      </c>
      <c r="D38" s="40">
        <v>6.96</v>
      </c>
    </row>
    <row r="39" spans="1:4" ht="15.75" customHeight="1">
      <c r="A39" s="38">
        <v>2241</v>
      </c>
      <c r="B39" s="39" t="s">
        <v>121</v>
      </c>
      <c r="C39" s="40">
        <v>6.45</v>
      </c>
      <c r="D39" s="40">
        <v>1.45</v>
      </c>
    </row>
    <row r="40" spans="1:4" ht="15.75">
      <c r="A40" s="38">
        <v>2242</v>
      </c>
      <c r="B40" s="39" t="s">
        <v>12</v>
      </c>
      <c r="C40" s="40">
        <v>25.23</v>
      </c>
      <c r="D40" s="40">
        <v>5.6</v>
      </c>
    </row>
    <row r="41" spans="1:4" ht="15.75" customHeight="1">
      <c r="A41" s="38">
        <v>2243</v>
      </c>
      <c r="B41" s="39" t="s">
        <v>13</v>
      </c>
      <c r="C41" s="40">
        <v>24.76</v>
      </c>
      <c r="D41" s="40">
        <v>5.57</v>
      </c>
    </row>
    <row r="42" spans="1:4" ht="15.75">
      <c r="A42" s="38">
        <v>2244</v>
      </c>
      <c r="B42" s="39" t="s">
        <v>14</v>
      </c>
      <c r="C42" s="40">
        <v>5.12</v>
      </c>
      <c r="D42" s="40">
        <v>2.28</v>
      </c>
    </row>
    <row r="43" spans="1:4" ht="15.75">
      <c r="A43" s="38">
        <v>2247</v>
      </c>
      <c r="B43" s="46" t="s">
        <v>95</v>
      </c>
      <c r="C43" s="40">
        <v>7.3</v>
      </c>
      <c r="D43" s="40">
        <v>1.64</v>
      </c>
    </row>
    <row r="44" spans="1:4" ht="15.75">
      <c r="A44" s="38">
        <v>2251</v>
      </c>
      <c r="B44" s="39" t="s">
        <v>94</v>
      </c>
      <c r="C44" s="40">
        <v>57.1</v>
      </c>
      <c r="D44" s="40">
        <v>12.85</v>
      </c>
    </row>
    <row r="45" spans="1:4" ht="15.75">
      <c r="A45" s="38">
        <v>2259</v>
      </c>
      <c r="B45" s="39" t="s">
        <v>96</v>
      </c>
      <c r="C45" s="40">
        <v>0.47</v>
      </c>
      <c r="D45" s="40">
        <v>0.11</v>
      </c>
    </row>
    <row r="46" spans="1:4" ht="15.75">
      <c r="A46" s="38">
        <v>2262</v>
      </c>
      <c r="B46" s="39" t="s">
        <v>15</v>
      </c>
      <c r="C46" s="40">
        <v>60.05</v>
      </c>
      <c r="D46" s="40">
        <v>13.5</v>
      </c>
    </row>
    <row r="47" spans="1:4" ht="15.75">
      <c r="A47" s="38">
        <v>2264</v>
      </c>
      <c r="B47" s="39" t="s">
        <v>119</v>
      </c>
      <c r="C47" s="40">
        <v>0.47</v>
      </c>
      <c r="D47" s="40">
        <v>0.11</v>
      </c>
    </row>
    <row r="48" spans="1:4" ht="15.75">
      <c r="A48" s="38">
        <v>2279</v>
      </c>
      <c r="B48" s="39" t="s">
        <v>16</v>
      </c>
      <c r="C48" s="40">
        <v>6.64</v>
      </c>
      <c r="D48" s="40">
        <v>1.49</v>
      </c>
    </row>
    <row r="49" spans="1:4" ht="15.75">
      <c r="A49" s="38">
        <v>2311</v>
      </c>
      <c r="B49" s="39" t="s">
        <v>17</v>
      </c>
      <c r="C49" s="40">
        <v>32.92</v>
      </c>
      <c r="D49" s="40">
        <v>7.38</v>
      </c>
    </row>
    <row r="50" spans="1:4" ht="15.75">
      <c r="A50" s="38">
        <v>2312</v>
      </c>
      <c r="B50" s="39" t="s">
        <v>18</v>
      </c>
      <c r="C50" s="40">
        <v>7.4</v>
      </c>
      <c r="D50" s="40">
        <v>1.67</v>
      </c>
    </row>
    <row r="51" spans="1:4" ht="15.75">
      <c r="A51" s="38">
        <v>2322</v>
      </c>
      <c r="B51" s="39" t="s">
        <v>20</v>
      </c>
      <c r="C51" s="40">
        <v>153.58</v>
      </c>
      <c r="D51" s="40">
        <v>34.47</v>
      </c>
    </row>
    <row r="52" spans="1:4" ht="15.75">
      <c r="A52" s="38">
        <v>2350</v>
      </c>
      <c r="B52" s="39" t="s">
        <v>21</v>
      </c>
      <c r="C52" s="40">
        <v>153.29</v>
      </c>
      <c r="D52" s="40">
        <v>34.49</v>
      </c>
    </row>
    <row r="53" spans="1:4" ht="15.75">
      <c r="A53" s="38">
        <v>2361</v>
      </c>
      <c r="B53" s="39" t="s">
        <v>22</v>
      </c>
      <c r="C53" s="40">
        <v>46.95</v>
      </c>
      <c r="D53" s="40">
        <v>10.56</v>
      </c>
    </row>
    <row r="54" spans="1:4" ht="15.75">
      <c r="A54" s="38">
        <v>2400</v>
      </c>
      <c r="B54" s="39" t="s">
        <v>28</v>
      </c>
      <c r="C54" s="40">
        <v>8.63</v>
      </c>
      <c r="D54" s="40">
        <v>1.94</v>
      </c>
    </row>
    <row r="55" spans="1:4" ht="15.75">
      <c r="A55" s="38">
        <v>2512</v>
      </c>
      <c r="B55" s="39" t="s">
        <v>30</v>
      </c>
      <c r="C55" s="40">
        <v>2579.14</v>
      </c>
      <c r="D55" s="40">
        <v>528.6</v>
      </c>
    </row>
    <row r="56" spans="1:4" ht="15.75">
      <c r="A56" s="38">
        <v>2515</v>
      </c>
      <c r="B56" s="39" t="s">
        <v>97</v>
      </c>
      <c r="C56" s="40">
        <v>10.53</v>
      </c>
      <c r="D56" s="40">
        <v>2.37</v>
      </c>
    </row>
    <row r="57" spans="1:4" ht="15.75">
      <c r="A57" s="38">
        <v>2519</v>
      </c>
      <c r="B57" s="39" t="s">
        <v>25</v>
      </c>
      <c r="C57" s="40">
        <v>0.47</v>
      </c>
      <c r="D57" s="40">
        <v>0.11</v>
      </c>
    </row>
    <row r="58" spans="1:4" ht="15.75">
      <c r="A58" s="38">
        <v>5232</v>
      </c>
      <c r="B58" s="39" t="s">
        <v>24</v>
      </c>
      <c r="C58" s="40">
        <v>371.08</v>
      </c>
      <c r="D58" s="40">
        <v>83.49</v>
      </c>
    </row>
    <row r="59" spans="1:4" ht="15.75">
      <c r="A59" s="38">
        <v>5240</v>
      </c>
      <c r="B59" s="39" t="s">
        <v>122</v>
      </c>
      <c r="C59" s="40">
        <v>74.18</v>
      </c>
      <c r="D59" s="40">
        <v>16.69</v>
      </c>
    </row>
    <row r="60" spans="1:4" ht="15.75">
      <c r="A60" s="38">
        <v>5250</v>
      </c>
      <c r="B60" s="39" t="s">
        <v>123</v>
      </c>
      <c r="C60" s="40">
        <v>327.43</v>
      </c>
      <c r="D60" s="40">
        <v>73.67</v>
      </c>
    </row>
    <row r="61" spans="1:4" ht="15.75">
      <c r="A61" s="45"/>
      <c r="B61" s="47" t="s">
        <v>8</v>
      </c>
      <c r="C61" s="44">
        <f>SUM(C34:C60)</f>
        <v>7258.63</v>
      </c>
      <c r="D61" s="44">
        <f>SUM(D34:D60)</f>
        <v>1582.42</v>
      </c>
    </row>
    <row r="62" spans="1:4" ht="15.75">
      <c r="A62" s="45"/>
      <c r="B62" s="47" t="s">
        <v>29</v>
      </c>
      <c r="C62" s="44">
        <f>C61+C32</f>
        <v>24072</v>
      </c>
      <c r="D62" s="44">
        <f>D61+D32</f>
        <v>4933.200000000001</v>
      </c>
    </row>
    <row r="63" spans="1:4" ht="15.75">
      <c r="A63" s="20"/>
      <c r="B63" s="32"/>
      <c r="C63" s="104"/>
      <c r="D63" s="104"/>
    </row>
    <row r="64" spans="1:4" ht="15.75" customHeight="1">
      <c r="A64" s="172" t="s">
        <v>57</v>
      </c>
      <c r="B64" s="172"/>
      <c r="C64" s="105">
        <v>400</v>
      </c>
      <c r="D64" s="131">
        <v>60</v>
      </c>
    </row>
    <row r="65" spans="1:4" ht="15.75" customHeight="1">
      <c r="A65" s="172" t="s">
        <v>58</v>
      </c>
      <c r="B65" s="172"/>
      <c r="C65" s="29">
        <f>C62/C64</f>
        <v>60.18</v>
      </c>
      <c r="D65" s="130">
        <f>D62/D64</f>
        <v>82.22000000000001</v>
      </c>
    </row>
    <row r="66" spans="1:4" ht="15.75">
      <c r="A66" s="32"/>
      <c r="B66" s="33"/>
      <c r="C66" s="106"/>
      <c r="D66" s="106"/>
    </row>
    <row r="67" spans="1:4" ht="15.75">
      <c r="A67" s="182" t="s">
        <v>33</v>
      </c>
      <c r="B67" s="183"/>
      <c r="C67" s="34"/>
      <c r="D67" s="34"/>
    </row>
    <row r="68" spans="1:4" ht="15.75">
      <c r="A68" s="182" t="s">
        <v>72</v>
      </c>
      <c r="B68" s="183"/>
      <c r="C68" s="34"/>
      <c r="D68" s="34"/>
    </row>
    <row r="69" spans="1:4" ht="15.75">
      <c r="A69" s="35"/>
      <c r="B69" s="35"/>
      <c r="C69" s="35"/>
      <c r="D69" s="35"/>
    </row>
    <row r="70" spans="1:4" ht="15.75">
      <c r="A70" s="35" t="s">
        <v>34</v>
      </c>
      <c r="B70" s="35"/>
      <c r="C70" s="35"/>
      <c r="D70" s="35"/>
    </row>
    <row r="71" spans="1:4" ht="15.75">
      <c r="A71" s="35"/>
      <c r="B71" s="35"/>
      <c r="C71" s="35"/>
      <c r="D71" s="35"/>
    </row>
    <row r="72" spans="1:4" ht="15.75">
      <c r="A72" s="35"/>
      <c r="B72" s="36"/>
      <c r="C72" s="35"/>
      <c r="D72" s="35"/>
    </row>
    <row r="73" spans="1:4" ht="15.75">
      <c r="A73" s="35"/>
      <c r="B73" s="37"/>
      <c r="C73" s="35"/>
      <c r="D73" s="35"/>
    </row>
    <row r="89" spans="6:7" ht="15.75">
      <c r="F89" s="2"/>
      <c r="G89" s="2"/>
    </row>
    <row r="90" spans="6:7" ht="15.75">
      <c r="F90" s="2"/>
      <c r="G90" s="2"/>
    </row>
    <row r="91" spans="6:7" ht="15.75">
      <c r="F91" s="2"/>
      <c r="G91" s="2"/>
    </row>
    <row r="92" spans="6:7" ht="15.75">
      <c r="F92" s="2"/>
      <c r="G92" s="2"/>
    </row>
    <row r="93" spans="6:7" ht="15.75">
      <c r="F93" s="2"/>
      <c r="G93" s="2"/>
    </row>
    <row r="94" spans="6:7" ht="15.75">
      <c r="F94" s="2"/>
      <c r="G94" s="2"/>
    </row>
    <row r="95" spans="6:7" ht="15.75">
      <c r="F95" s="2"/>
      <c r="G95" s="2"/>
    </row>
  </sheetData>
  <sheetProtection/>
  <mergeCells count="8">
    <mergeCell ref="A67:B67"/>
    <mergeCell ref="A68:B68"/>
    <mergeCell ref="A3:C3"/>
    <mergeCell ref="A5:B5"/>
    <mergeCell ref="A6:B6"/>
    <mergeCell ref="B8:C8"/>
    <mergeCell ref="A64:B64"/>
    <mergeCell ref="A65:B65"/>
  </mergeCells>
  <printOptions/>
  <pageMargins left="0.7086614173228347" right="0.7086614173228347" top="0.7480314960629921" bottom="0.64" header="0.31496062992125984" footer="0.31496062992125984"/>
  <pageSetup fitToHeight="0" fitToWidth="1" horizontalDpi="600" verticalDpi="600" orientation="portrait" paperSize="9" scale="64" r:id="rId1"/>
  <headerFooter>
    <oddFooter>&amp;CLManotp6_100519_1002maksas;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1">
      <selection activeCell="A7" sqref="A7:B7"/>
    </sheetView>
  </sheetViews>
  <sheetFormatPr defaultColWidth="9.140625" defaultRowHeight="12.75"/>
  <cols>
    <col min="1" max="1" width="11.57421875" style="18" customWidth="1"/>
    <col min="2" max="2" width="93.8515625" style="18" customWidth="1"/>
    <col min="3" max="3" width="26.140625" style="18" hidden="1" customWidth="1"/>
    <col min="4" max="4" width="32.28125" style="18" customWidth="1"/>
  </cols>
  <sheetData>
    <row r="1" spans="3:4" ht="15.75">
      <c r="C1" s="79"/>
      <c r="D1" s="116"/>
    </row>
    <row r="2" spans="3:4" ht="15.75">
      <c r="C2" s="79" t="s">
        <v>91</v>
      </c>
      <c r="D2" s="116"/>
    </row>
    <row r="4" spans="1:4" ht="15.75">
      <c r="A4" s="177" t="s">
        <v>9</v>
      </c>
      <c r="B4" s="177"/>
      <c r="C4" s="177"/>
      <c r="D4"/>
    </row>
    <row r="5" ht="15.75">
      <c r="B5" s="23"/>
    </row>
    <row r="6" spans="1:2" ht="15.75">
      <c r="A6" s="172" t="s">
        <v>1</v>
      </c>
      <c r="B6" s="172"/>
    </row>
    <row r="7" spans="1:2" ht="15.75">
      <c r="A7" s="172" t="s">
        <v>0</v>
      </c>
      <c r="B7" s="172"/>
    </row>
    <row r="8" spans="1:2" ht="15.75">
      <c r="A8" s="16"/>
      <c r="B8" s="16" t="s">
        <v>31</v>
      </c>
    </row>
    <row r="9" spans="1:4" ht="15.75">
      <c r="A9" s="16"/>
      <c r="B9" s="172" t="s">
        <v>228</v>
      </c>
      <c r="C9" s="172"/>
      <c r="D9"/>
    </row>
    <row r="10" spans="1:4" ht="15.75">
      <c r="A10" s="16"/>
      <c r="B10" s="16" t="s">
        <v>225</v>
      </c>
      <c r="C10" s="16"/>
      <c r="D10"/>
    </row>
    <row r="11" spans="1:2" ht="15.75">
      <c r="A11" s="16" t="s">
        <v>2</v>
      </c>
      <c r="B11" s="16" t="str">
        <f>'7.7.2.'!B10</f>
        <v>2019.gadā un turpmāk</v>
      </c>
    </row>
    <row r="12" ht="15.75" hidden="1">
      <c r="B12" s="54"/>
    </row>
    <row r="13" spans="1:4" ht="63">
      <c r="A13" s="76" t="s">
        <v>3</v>
      </c>
      <c r="B13" s="76" t="s">
        <v>4</v>
      </c>
      <c r="C13" s="76" t="s">
        <v>70</v>
      </c>
      <c r="D13" s="76" t="s">
        <v>70</v>
      </c>
    </row>
    <row r="14" spans="1:4" ht="15.75">
      <c r="A14" s="25">
        <v>1</v>
      </c>
      <c r="B14" s="26">
        <v>2</v>
      </c>
      <c r="C14" s="25">
        <v>3</v>
      </c>
      <c r="D14" s="25">
        <v>3</v>
      </c>
    </row>
    <row r="15" spans="1:4" ht="15.75">
      <c r="A15" s="25"/>
      <c r="B15" s="27" t="s">
        <v>5</v>
      </c>
      <c r="C15" s="107"/>
      <c r="D15" s="107"/>
    </row>
    <row r="16" spans="1:4" ht="15.75">
      <c r="A16" s="107">
        <v>1100</v>
      </c>
      <c r="B16" s="108" t="s">
        <v>92</v>
      </c>
      <c r="C16" s="109">
        <v>1169.13</v>
      </c>
      <c r="D16" s="109">
        <v>543.4</v>
      </c>
    </row>
    <row r="17" spans="1:4" ht="15.75" customHeight="1">
      <c r="A17" s="38">
        <v>1200</v>
      </c>
      <c r="B17" s="39" t="s">
        <v>93</v>
      </c>
      <c r="C17" s="40">
        <v>275.8</v>
      </c>
      <c r="D17" s="109">
        <v>130.91</v>
      </c>
    </row>
    <row r="18" spans="1:4" ht="15.75">
      <c r="A18" s="38">
        <v>2219</v>
      </c>
      <c r="B18" s="38" t="s">
        <v>115</v>
      </c>
      <c r="C18" s="40">
        <v>59.19</v>
      </c>
      <c r="D18" s="109">
        <v>27.62</v>
      </c>
    </row>
    <row r="19" spans="1:4" ht="15.75">
      <c r="A19" s="38">
        <v>2222</v>
      </c>
      <c r="B19" s="39" t="s">
        <v>26</v>
      </c>
      <c r="C19" s="40">
        <v>1474.86</v>
      </c>
      <c r="D19" s="109">
        <v>688.27</v>
      </c>
    </row>
    <row r="20" spans="1:4" ht="15.75">
      <c r="A20" s="38">
        <v>2223</v>
      </c>
      <c r="B20" s="39" t="s">
        <v>27</v>
      </c>
      <c r="C20" s="40">
        <v>989.66</v>
      </c>
      <c r="D20" s="109">
        <v>461.84</v>
      </c>
    </row>
    <row r="21" spans="1:4" ht="15.75">
      <c r="A21" s="38">
        <v>2243</v>
      </c>
      <c r="B21" s="39" t="s">
        <v>116</v>
      </c>
      <c r="C21" s="40">
        <v>54.5</v>
      </c>
      <c r="D21" s="109">
        <v>25.43</v>
      </c>
    </row>
    <row r="22" spans="1:4" ht="15.75">
      <c r="A22" s="38">
        <v>2244</v>
      </c>
      <c r="B22" s="39" t="s">
        <v>14</v>
      </c>
      <c r="C22" s="40">
        <v>1192.57</v>
      </c>
      <c r="D22" s="109">
        <v>723.49</v>
      </c>
    </row>
    <row r="23" spans="1:4" ht="15.75">
      <c r="A23" s="38">
        <v>2249</v>
      </c>
      <c r="B23" s="39" t="s">
        <v>117</v>
      </c>
      <c r="C23" s="40">
        <v>223.6</v>
      </c>
      <c r="D23" s="109">
        <v>104.35</v>
      </c>
    </row>
    <row r="24" spans="1:4" ht="15.75">
      <c r="A24" s="38">
        <v>2252</v>
      </c>
      <c r="B24" s="39" t="s">
        <v>94</v>
      </c>
      <c r="C24" s="40">
        <v>0.36</v>
      </c>
      <c r="D24" s="109">
        <v>0.17</v>
      </c>
    </row>
    <row r="25" spans="1:4" ht="15.75" hidden="1">
      <c r="A25" s="38">
        <v>2261</v>
      </c>
      <c r="B25" s="39" t="s">
        <v>159</v>
      </c>
      <c r="C25" s="40">
        <v>0</v>
      </c>
      <c r="D25" s="109">
        <f>C25/300*200</f>
        <v>0</v>
      </c>
    </row>
    <row r="26" spans="1:4" ht="15.75">
      <c r="A26" s="38">
        <v>2263</v>
      </c>
      <c r="B26" s="39" t="s">
        <v>118</v>
      </c>
      <c r="C26" s="40">
        <v>505.33</v>
      </c>
      <c r="D26" s="109">
        <v>327.79</v>
      </c>
    </row>
    <row r="27" spans="1:4" ht="15.75">
      <c r="A27" s="38">
        <v>2312</v>
      </c>
      <c r="B27" s="39" t="s">
        <v>149</v>
      </c>
      <c r="C27" s="40">
        <v>150.97</v>
      </c>
      <c r="D27" s="109">
        <v>70.45</v>
      </c>
    </row>
    <row r="28" spans="1:4" ht="15.75">
      <c r="A28" s="38">
        <v>2321</v>
      </c>
      <c r="B28" s="39" t="s">
        <v>19</v>
      </c>
      <c r="C28" s="40">
        <v>2179.88</v>
      </c>
      <c r="D28" s="109">
        <v>1017.28</v>
      </c>
    </row>
    <row r="29" spans="1:4" ht="15.75">
      <c r="A29" s="38">
        <v>2350</v>
      </c>
      <c r="B29" s="39" t="s">
        <v>21</v>
      </c>
      <c r="C29" s="40">
        <v>126.14</v>
      </c>
      <c r="D29" s="109">
        <v>58.87</v>
      </c>
    </row>
    <row r="30" spans="1:4" ht="15.75">
      <c r="A30" s="103">
        <v>2361</v>
      </c>
      <c r="B30" s="39" t="s">
        <v>164</v>
      </c>
      <c r="C30" s="40">
        <v>105.93</v>
      </c>
      <c r="D30" s="109">
        <v>49.43</v>
      </c>
    </row>
    <row r="31" spans="1:4" ht="15.75">
      <c r="A31" s="38">
        <v>2513</v>
      </c>
      <c r="B31" s="39" t="s">
        <v>23</v>
      </c>
      <c r="C31" s="40">
        <v>237.9</v>
      </c>
      <c r="D31" s="109">
        <v>111.02</v>
      </c>
    </row>
    <row r="32" spans="1:4" ht="15.75">
      <c r="A32" s="38">
        <v>2519</v>
      </c>
      <c r="B32" s="39" t="s">
        <v>25</v>
      </c>
      <c r="C32" s="40">
        <v>168.47</v>
      </c>
      <c r="D32" s="109">
        <v>78.62</v>
      </c>
    </row>
    <row r="33" spans="1:4" ht="15.75">
      <c r="A33" s="38"/>
      <c r="B33" s="43" t="s">
        <v>6</v>
      </c>
      <c r="C33" s="44">
        <f>SUM(C16:C32)</f>
        <v>8914.289999999999</v>
      </c>
      <c r="D33" s="44">
        <f>SUM(D16:D32)</f>
        <v>4418.9400000000005</v>
      </c>
    </row>
    <row r="34" spans="1:4" ht="15.75">
      <c r="A34" s="45"/>
      <c r="B34" s="38" t="s">
        <v>7</v>
      </c>
      <c r="C34" s="40"/>
      <c r="D34" s="40"/>
    </row>
    <row r="35" spans="1:4" ht="15.75">
      <c r="A35" s="38">
        <v>1100</v>
      </c>
      <c r="B35" s="38" t="s">
        <v>92</v>
      </c>
      <c r="C35" s="40">
        <v>1137.24</v>
      </c>
      <c r="D35" s="40">
        <v>528.58</v>
      </c>
    </row>
    <row r="36" spans="1:4" ht="15.75" customHeight="1">
      <c r="A36" s="38">
        <v>1200</v>
      </c>
      <c r="B36" s="39" t="s">
        <v>93</v>
      </c>
      <c r="C36" s="40">
        <v>268.28</v>
      </c>
      <c r="D36" s="40">
        <v>127.33</v>
      </c>
    </row>
    <row r="37" spans="1:4" ht="19.5" customHeight="1">
      <c r="A37" s="38">
        <v>2219</v>
      </c>
      <c r="B37" s="38" t="s">
        <v>115</v>
      </c>
      <c r="C37" s="40">
        <v>33.94</v>
      </c>
      <c r="D37" s="40">
        <v>15.84</v>
      </c>
    </row>
    <row r="38" spans="1:4" ht="15.75">
      <c r="A38" s="38">
        <v>2234</v>
      </c>
      <c r="B38" s="39" t="s">
        <v>98</v>
      </c>
      <c r="C38" s="40">
        <v>2.56</v>
      </c>
      <c r="D38" s="40">
        <v>1.19</v>
      </c>
    </row>
    <row r="39" spans="1:4" ht="15.75">
      <c r="A39" s="38">
        <v>2239</v>
      </c>
      <c r="B39" s="39" t="s">
        <v>99</v>
      </c>
      <c r="C39" s="40">
        <v>13.59</v>
      </c>
      <c r="D39" s="40">
        <v>6.34</v>
      </c>
    </row>
    <row r="40" spans="1:4" ht="15.75">
      <c r="A40" s="107">
        <v>2241</v>
      </c>
      <c r="B40" s="110" t="s">
        <v>121</v>
      </c>
      <c r="C40" s="109">
        <v>2.85</v>
      </c>
      <c r="D40" s="40">
        <v>1.33</v>
      </c>
    </row>
    <row r="41" spans="1:4" ht="15.75">
      <c r="A41" s="38">
        <v>2242</v>
      </c>
      <c r="B41" s="39" t="s">
        <v>12</v>
      </c>
      <c r="C41" s="40">
        <v>11.1</v>
      </c>
      <c r="D41" s="40">
        <v>5.18</v>
      </c>
    </row>
    <row r="42" spans="1:4" ht="15.75">
      <c r="A42" s="38">
        <v>2243</v>
      </c>
      <c r="B42" s="39" t="s">
        <v>13</v>
      </c>
      <c r="C42" s="40">
        <v>10.88</v>
      </c>
      <c r="D42" s="40">
        <v>5.08</v>
      </c>
    </row>
    <row r="43" spans="1:4" ht="15.75">
      <c r="A43" s="38">
        <v>2244</v>
      </c>
      <c r="B43" s="39" t="s">
        <v>14</v>
      </c>
      <c r="C43" s="40">
        <v>2.42</v>
      </c>
      <c r="D43" s="40">
        <v>1.47</v>
      </c>
    </row>
    <row r="44" spans="1:4" ht="15.75">
      <c r="A44" s="38">
        <v>2247</v>
      </c>
      <c r="B44" s="46" t="s">
        <v>95</v>
      </c>
      <c r="C44" s="40">
        <v>3.2</v>
      </c>
      <c r="D44" s="40">
        <v>1.49</v>
      </c>
    </row>
    <row r="45" spans="1:4" ht="15.75">
      <c r="A45" s="38">
        <v>2251</v>
      </c>
      <c r="B45" s="39" t="s">
        <v>94</v>
      </c>
      <c r="C45" s="40">
        <v>25.18</v>
      </c>
      <c r="D45" s="40">
        <v>11.57</v>
      </c>
    </row>
    <row r="46" spans="1:4" ht="15.75">
      <c r="A46" s="38">
        <v>2259</v>
      </c>
      <c r="B46" s="39" t="s">
        <v>96</v>
      </c>
      <c r="C46" s="40">
        <v>0.21</v>
      </c>
      <c r="D46" s="40">
        <v>0.1</v>
      </c>
    </row>
    <row r="47" spans="1:4" ht="15.75">
      <c r="A47" s="38">
        <v>2262</v>
      </c>
      <c r="B47" s="39" t="s">
        <v>15</v>
      </c>
      <c r="C47" s="40">
        <v>26.54</v>
      </c>
      <c r="D47" s="40">
        <v>12.39</v>
      </c>
    </row>
    <row r="48" spans="1:4" ht="15.75">
      <c r="A48" s="38">
        <v>2264</v>
      </c>
      <c r="B48" s="39" t="s">
        <v>119</v>
      </c>
      <c r="C48" s="40">
        <v>0.28</v>
      </c>
      <c r="D48" s="40">
        <v>0.13</v>
      </c>
    </row>
    <row r="49" spans="1:4" ht="15.75">
      <c r="A49" s="38">
        <v>2279</v>
      </c>
      <c r="B49" s="39" t="s">
        <v>16</v>
      </c>
      <c r="C49" s="40">
        <v>3.06</v>
      </c>
      <c r="D49" s="40">
        <v>1.43</v>
      </c>
    </row>
    <row r="50" spans="1:4" ht="15.75">
      <c r="A50" s="38">
        <v>2311</v>
      </c>
      <c r="B50" s="39" t="s">
        <v>17</v>
      </c>
      <c r="C50" s="40">
        <v>14.51</v>
      </c>
      <c r="D50" s="40">
        <v>6.77</v>
      </c>
    </row>
    <row r="51" spans="1:4" ht="15.75">
      <c r="A51" s="38">
        <v>2312</v>
      </c>
      <c r="B51" s="39" t="s">
        <v>18</v>
      </c>
      <c r="C51" s="40">
        <v>3.27</v>
      </c>
      <c r="D51" s="40">
        <v>1.53</v>
      </c>
    </row>
    <row r="52" spans="1:4" ht="15.75">
      <c r="A52" s="38">
        <v>2322</v>
      </c>
      <c r="B52" s="39" t="s">
        <v>20</v>
      </c>
      <c r="C52" s="40">
        <v>67.73</v>
      </c>
      <c r="D52" s="40">
        <v>31.61</v>
      </c>
    </row>
    <row r="53" spans="1:4" ht="15.75">
      <c r="A53" s="38">
        <v>2350</v>
      </c>
      <c r="B53" s="39" t="s">
        <v>21</v>
      </c>
      <c r="C53" s="40">
        <v>67.66</v>
      </c>
      <c r="D53" s="40">
        <v>31.57</v>
      </c>
    </row>
    <row r="54" spans="1:4" ht="15.75">
      <c r="A54" s="38">
        <v>2361</v>
      </c>
      <c r="B54" s="39" t="s">
        <v>22</v>
      </c>
      <c r="C54" s="40">
        <v>20.7</v>
      </c>
      <c r="D54" s="40">
        <v>9.66</v>
      </c>
    </row>
    <row r="55" spans="1:4" ht="15.75">
      <c r="A55" s="38">
        <v>2400</v>
      </c>
      <c r="B55" s="39" t="s">
        <v>28</v>
      </c>
      <c r="C55" s="40">
        <v>3.77</v>
      </c>
      <c r="D55" s="40">
        <v>1.76</v>
      </c>
    </row>
    <row r="56" spans="1:4" ht="15.75">
      <c r="A56" s="38">
        <v>2512</v>
      </c>
      <c r="B56" s="39" t="s">
        <v>30</v>
      </c>
      <c r="C56" s="40">
        <v>1316.25</v>
      </c>
      <c r="D56" s="40">
        <v>645.4</v>
      </c>
    </row>
    <row r="57" spans="1:4" ht="15.75">
      <c r="A57" s="38">
        <v>2515</v>
      </c>
      <c r="B57" s="39" t="s">
        <v>97</v>
      </c>
      <c r="C57" s="40">
        <v>4.7</v>
      </c>
      <c r="D57" s="40">
        <v>2.19</v>
      </c>
    </row>
    <row r="58" spans="1:4" ht="15.75">
      <c r="A58" s="38">
        <v>2519</v>
      </c>
      <c r="B58" s="39" t="s">
        <v>25</v>
      </c>
      <c r="C58" s="40">
        <v>0.21</v>
      </c>
      <c r="D58" s="40">
        <v>0.1</v>
      </c>
    </row>
    <row r="59" spans="1:4" ht="15.75">
      <c r="A59" s="38">
        <v>5232</v>
      </c>
      <c r="B59" s="39" t="s">
        <v>24</v>
      </c>
      <c r="C59" s="40">
        <v>166.87</v>
      </c>
      <c r="D59" s="40">
        <v>77.7</v>
      </c>
    </row>
    <row r="60" spans="1:4" ht="15.75">
      <c r="A60" s="38">
        <v>5240</v>
      </c>
      <c r="B60" s="39" t="s">
        <v>122</v>
      </c>
      <c r="C60" s="40">
        <v>32.73</v>
      </c>
      <c r="D60" s="40">
        <v>15.27</v>
      </c>
    </row>
    <row r="61" spans="1:4" ht="15.75">
      <c r="A61" s="38">
        <v>5250</v>
      </c>
      <c r="B61" s="39" t="s">
        <v>123</v>
      </c>
      <c r="C61" s="40">
        <v>130.98</v>
      </c>
      <c r="D61" s="40">
        <v>60.85</v>
      </c>
    </row>
    <row r="62" spans="1:4" ht="15.75">
      <c r="A62" s="45"/>
      <c r="B62" s="47" t="s">
        <v>8</v>
      </c>
      <c r="C62" s="44">
        <f>SUM(C35:C61)</f>
        <v>3370.71</v>
      </c>
      <c r="D62" s="44">
        <f>SUM(D35:D61)</f>
        <v>1603.8600000000001</v>
      </c>
    </row>
    <row r="63" spans="1:4" ht="15.75">
      <c r="A63" s="45"/>
      <c r="B63" s="47" t="s">
        <v>29</v>
      </c>
      <c r="C63" s="44">
        <f>C62+C33</f>
        <v>12285</v>
      </c>
      <c r="D63" s="44">
        <f>D62+D33</f>
        <v>6022.800000000001</v>
      </c>
    </row>
    <row r="64" spans="1:4" ht="15.75">
      <c r="A64" s="20"/>
      <c r="B64" s="32"/>
      <c r="C64" s="104"/>
      <c r="D64" s="104"/>
    </row>
    <row r="65" spans="1:4" ht="15" customHeight="1">
      <c r="A65" s="172" t="s">
        <v>57</v>
      </c>
      <c r="B65" s="172"/>
      <c r="C65" s="24">
        <v>300</v>
      </c>
      <c r="D65" s="129">
        <v>140</v>
      </c>
    </row>
    <row r="66" spans="1:4" ht="15" customHeight="1">
      <c r="A66" s="172" t="s">
        <v>58</v>
      </c>
      <c r="B66" s="172"/>
      <c r="C66" s="29">
        <f>C63/C65</f>
        <v>40.95</v>
      </c>
      <c r="D66" s="130">
        <f>D63/D65</f>
        <v>43.02000000000001</v>
      </c>
    </row>
    <row r="67" spans="1:4" ht="15.75">
      <c r="A67" s="32"/>
      <c r="B67" s="33"/>
      <c r="C67" s="106"/>
      <c r="D67" s="106"/>
    </row>
    <row r="68" spans="1:4" ht="15.75">
      <c r="A68" s="182" t="s">
        <v>33</v>
      </c>
      <c r="B68" s="183"/>
      <c r="C68" s="34"/>
      <c r="D68" s="34"/>
    </row>
    <row r="69" spans="1:4" ht="15.75">
      <c r="A69" s="182" t="s">
        <v>72</v>
      </c>
      <c r="B69" s="183"/>
      <c r="C69" s="34"/>
      <c r="D69" s="34"/>
    </row>
    <row r="70" spans="1:4" ht="15.75">
      <c r="A70" s="35"/>
      <c r="B70" s="35"/>
      <c r="C70" s="35"/>
      <c r="D70" s="35"/>
    </row>
    <row r="71" spans="1:4" ht="15.75">
      <c r="A71" s="35" t="s">
        <v>34</v>
      </c>
      <c r="B71" s="35"/>
      <c r="C71" s="35"/>
      <c r="D71" s="35"/>
    </row>
    <row r="72" spans="1:4" ht="15.75">
      <c r="A72" s="35"/>
      <c r="B72" s="35"/>
      <c r="C72" s="35"/>
      <c r="D72" s="35"/>
    </row>
    <row r="73" spans="1:4" ht="15.75">
      <c r="A73" s="35"/>
      <c r="B73" s="36"/>
      <c r="C73" s="35"/>
      <c r="D73" s="35"/>
    </row>
    <row r="74" spans="1:4" ht="15.75">
      <c r="A74" s="35"/>
      <c r="B74" s="37"/>
      <c r="C74" s="35"/>
      <c r="D74" s="35"/>
    </row>
  </sheetData>
  <sheetProtection/>
  <mergeCells count="8">
    <mergeCell ref="A68:B68"/>
    <mergeCell ref="A69:B69"/>
    <mergeCell ref="A4:C4"/>
    <mergeCell ref="A6:B6"/>
    <mergeCell ref="A7:B7"/>
    <mergeCell ref="B9:C9"/>
    <mergeCell ref="A65:B65"/>
    <mergeCell ref="A66:B6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Layout" workbookViewId="0" topLeftCell="A68">
      <selection activeCell="B72" sqref="B72"/>
    </sheetView>
  </sheetViews>
  <sheetFormatPr defaultColWidth="9.140625" defaultRowHeight="12.75"/>
  <cols>
    <col min="1" max="1" width="11.57421875" style="18" customWidth="1"/>
    <col min="2" max="2" width="93.8515625" style="18" customWidth="1"/>
    <col min="3" max="3" width="26.140625" style="18" hidden="1" customWidth="1"/>
    <col min="4" max="4" width="32.28125" style="18" customWidth="1"/>
  </cols>
  <sheetData>
    <row r="1" spans="3:4" ht="15.75">
      <c r="C1" s="79"/>
      <c r="D1" s="116"/>
    </row>
    <row r="2" spans="3:4" ht="15.75">
      <c r="C2" s="79" t="s">
        <v>91</v>
      </c>
      <c r="D2" s="116"/>
    </row>
    <row r="4" spans="1:4" ht="15.75">
      <c r="A4" s="177" t="s">
        <v>9</v>
      </c>
      <c r="B4" s="177"/>
      <c r="C4" s="177"/>
      <c r="D4"/>
    </row>
    <row r="5" ht="15.75">
      <c r="B5" s="23"/>
    </row>
    <row r="6" spans="1:2" ht="15.75">
      <c r="A6" s="172" t="s">
        <v>1</v>
      </c>
      <c r="B6" s="172"/>
    </row>
    <row r="7" spans="1:2" ht="15.75">
      <c r="A7" s="172" t="s">
        <v>0</v>
      </c>
      <c r="B7" s="172"/>
    </row>
    <row r="8" spans="1:2" ht="15.75">
      <c r="A8" s="16"/>
      <c r="B8" s="16" t="s">
        <v>31</v>
      </c>
    </row>
    <row r="9" spans="1:4" ht="15.75">
      <c r="A9" s="16"/>
      <c r="B9" s="172" t="s">
        <v>227</v>
      </c>
      <c r="C9" s="172"/>
      <c r="D9"/>
    </row>
    <row r="10" spans="1:4" ht="15.75">
      <c r="A10" s="16"/>
      <c r="B10" s="16" t="s">
        <v>226</v>
      </c>
      <c r="C10" s="16"/>
      <c r="D10"/>
    </row>
    <row r="11" spans="1:2" ht="15.75">
      <c r="A11" s="16" t="s">
        <v>2</v>
      </c>
      <c r="B11" s="16" t="str">
        <f>'7.7.2.'!B10</f>
        <v>2019.gadā un turpmāk</v>
      </c>
    </row>
    <row r="12" ht="15.75" hidden="1">
      <c r="B12" s="54"/>
    </row>
    <row r="13" spans="1:4" ht="63">
      <c r="A13" s="76" t="s">
        <v>3</v>
      </c>
      <c r="B13" s="76" t="s">
        <v>4</v>
      </c>
      <c r="C13" s="76" t="s">
        <v>70</v>
      </c>
      <c r="D13" s="76" t="s">
        <v>70</v>
      </c>
    </row>
    <row r="14" spans="1:4" ht="15.75">
      <c r="A14" s="25">
        <v>1</v>
      </c>
      <c r="B14" s="26">
        <v>2</v>
      </c>
      <c r="C14" s="25">
        <v>3</v>
      </c>
      <c r="D14" s="25">
        <v>3</v>
      </c>
    </row>
    <row r="15" spans="1:4" ht="15.75">
      <c r="A15" s="25"/>
      <c r="B15" s="27" t="s">
        <v>5</v>
      </c>
      <c r="C15" s="107"/>
      <c r="D15" s="107"/>
    </row>
    <row r="16" spans="1:4" ht="15.75">
      <c r="A16" s="107">
        <v>1100</v>
      </c>
      <c r="B16" s="108" t="s">
        <v>92</v>
      </c>
      <c r="C16" s="109">
        <v>1169.13</v>
      </c>
      <c r="D16" s="109">
        <v>232.88</v>
      </c>
    </row>
    <row r="17" spans="1:4" ht="15.75" customHeight="1">
      <c r="A17" s="38">
        <v>1200</v>
      </c>
      <c r="B17" s="39" t="s">
        <v>93</v>
      </c>
      <c r="C17" s="40">
        <v>275.8</v>
      </c>
      <c r="D17" s="109">
        <v>56.1</v>
      </c>
    </row>
    <row r="18" spans="1:4" ht="15.75">
      <c r="A18" s="38">
        <v>2219</v>
      </c>
      <c r="B18" s="38" t="s">
        <v>115</v>
      </c>
      <c r="C18" s="40">
        <v>59.19</v>
      </c>
      <c r="D18" s="109">
        <v>11.84</v>
      </c>
    </row>
    <row r="19" spans="1:4" ht="15.75">
      <c r="A19" s="38">
        <v>2222</v>
      </c>
      <c r="B19" s="39" t="s">
        <v>26</v>
      </c>
      <c r="C19" s="40">
        <v>1474.86</v>
      </c>
      <c r="D19" s="109">
        <v>442.46</v>
      </c>
    </row>
    <row r="20" spans="1:4" ht="15.75">
      <c r="A20" s="38">
        <v>2223</v>
      </c>
      <c r="B20" s="39" t="s">
        <v>27</v>
      </c>
      <c r="C20" s="40">
        <v>989.66</v>
      </c>
      <c r="D20" s="109">
        <v>296.9</v>
      </c>
    </row>
    <row r="21" spans="1:4" ht="15.75">
      <c r="A21" s="38">
        <v>2243</v>
      </c>
      <c r="B21" s="39" t="s">
        <v>116</v>
      </c>
      <c r="C21" s="40">
        <v>54.5</v>
      </c>
      <c r="D21" s="109">
        <v>16.35</v>
      </c>
    </row>
    <row r="22" spans="1:4" ht="15.75">
      <c r="A22" s="38">
        <v>2244</v>
      </c>
      <c r="B22" s="39" t="s">
        <v>14</v>
      </c>
      <c r="C22" s="40">
        <v>1192.57</v>
      </c>
      <c r="D22" s="109">
        <v>310.07</v>
      </c>
    </row>
    <row r="23" spans="1:4" ht="15.75">
      <c r="A23" s="38">
        <v>2249</v>
      </c>
      <c r="B23" s="39" t="s">
        <v>117</v>
      </c>
      <c r="C23" s="40">
        <v>223.6</v>
      </c>
      <c r="D23" s="109">
        <v>67.08</v>
      </c>
    </row>
    <row r="24" spans="1:4" ht="15.75">
      <c r="A24" s="38">
        <v>2252</v>
      </c>
      <c r="B24" s="39" t="s">
        <v>94</v>
      </c>
      <c r="C24" s="40">
        <v>0.36</v>
      </c>
      <c r="D24" s="109">
        <v>0.07</v>
      </c>
    </row>
    <row r="25" spans="1:4" ht="15.75" hidden="1">
      <c r="A25" s="38">
        <v>2261</v>
      </c>
      <c r="B25" s="39" t="s">
        <v>159</v>
      </c>
      <c r="C25" s="40">
        <v>0</v>
      </c>
      <c r="D25" s="109">
        <f>C25/300*200</f>
        <v>0</v>
      </c>
    </row>
    <row r="26" spans="1:4" ht="15.75">
      <c r="A26" s="38">
        <v>2263</v>
      </c>
      <c r="B26" s="39" t="s">
        <v>118</v>
      </c>
      <c r="C26" s="40">
        <v>505.33</v>
      </c>
      <c r="D26" s="109">
        <v>140.48</v>
      </c>
    </row>
    <row r="27" spans="1:4" ht="15.75">
      <c r="A27" s="38">
        <v>2312</v>
      </c>
      <c r="B27" s="39" t="s">
        <v>149</v>
      </c>
      <c r="C27" s="40">
        <v>150.97</v>
      </c>
      <c r="D27" s="109">
        <v>45.29</v>
      </c>
    </row>
    <row r="28" spans="1:4" ht="15.75">
      <c r="A28" s="38">
        <v>2321</v>
      </c>
      <c r="B28" s="39" t="s">
        <v>19</v>
      </c>
      <c r="C28" s="40">
        <v>2179.88</v>
      </c>
      <c r="D28" s="109">
        <v>435.98</v>
      </c>
    </row>
    <row r="29" spans="1:4" ht="15.75">
      <c r="A29" s="38">
        <v>2350</v>
      </c>
      <c r="B29" s="39" t="s">
        <v>21</v>
      </c>
      <c r="C29" s="40">
        <v>126.14</v>
      </c>
      <c r="D29" s="109">
        <v>37.84</v>
      </c>
    </row>
    <row r="30" spans="1:4" ht="15.75">
      <c r="A30" s="103">
        <v>2361</v>
      </c>
      <c r="B30" s="39" t="s">
        <v>164</v>
      </c>
      <c r="C30" s="40">
        <v>105.93</v>
      </c>
      <c r="D30" s="109">
        <v>31.78</v>
      </c>
    </row>
    <row r="31" spans="1:4" ht="15.75">
      <c r="A31" s="38">
        <v>2513</v>
      </c>
      <c r="B31" s="39" t="s">
        <v>23</v>
      </c>
      <c r="C31" s="40">
        <v>237.9</v>
      </c>
      <c r="D31" s="109">
        <v>47.58</v>
      </c>
    </row>
    <row r="32" spans="1:4" ht="15.75">
      <c r="A32" s="38">
        <v>2519</v>
      </c>
      <c r="B32" s="39" t="s">
        <v>25</v>
      </c>
      <c r="C32" s="40">
        <v>168.47</v>
      </c>
      <c r="D32" s="109">
        <v>33.69</v>
      </c>
    </row>
    <row r="33" spans="1:4" ht="15.75">
      <c r="A33" s="38"/>
      <c r="B33" s="43" t="s">
        <v>6</v>
      </c>
      <c r="C33" s="44">
        <f>SUM(C16:C32)</f>
        <v>8914.289999999999</v>
      </c>
      <c r="D33" s="44">
        <f>SUM(D16:D32)</f>
        <v>2206.39</v>
      </c>
    </row>
    <row r="34" spans="1:4" ht="15.75">
      <c r="A34" s="45"/>
      <c r="B34" s="38" t="s">
        <v>7</v>
      </c>
      <c r="C34" s="40"/>
      <c r="D34" s="40"/>
    </row>
    <row r="35" spans="1:4" ht="15.75">
      <c r="A35" s="38">
        <v>1100</v>
      </c>
      <c r="B35" s="38" t="s">
        <v>92</v>
      </c>
      <c r="C35" s="40">
        <v>1137.24</v>
      </c>
      <c r="D35" s="40">
        <v>339.8</v>
      </c>
    </row>
    <row r="36" spans="1:4" ht="15.75" customHeight="1">
      <c r="A36" s="38">
        <v>1200</v>
      </c>
      <c r="B36" s="39" t="s">
        <v>93</v>
      </c>
      <c r="C36" s="40">
        <v>268.28</v>
      </c>
      <c r="D36" s="40">
        <v>81.86</v>
      </c>
    </row>
    <row r="37" spans="1:4" ht="19.5" customHeight="1">
      <c r="A37" s="38">
        <v>2219</v>
      </c>
      <c r="B37" s="38" t="s">
        <v>115</v>
      </c>
      <c r="C37" s="40">
        <v>33.94</v>
      </c>
      <c r="D37" s="40">
        <v>10.18</v>
      </c>
    </row>
    <row r="38" spans="1:4" ht="15.75">
      <c r="A38" s="38">
        <v>2234</v>
      </c>
      <c r="B38" s="39" t="s">
        <v>98</v>
      </c>
      <c r="C38" s="40">
        <v>2.56</v>
      </c>
      <c r="D38" s="40">
        <v>0.77</v>
      </c>
    </row>
    <row r="39" spans="1:4" ht="15.75">
      <c r="A39" s="38">
        <v>2239</v>
      </c>
      <c r="B39" s="39" t="s">
        <v>99</v>
      </c>
      <c r="C39" s="40">
        <v>13.59</v>
      </c>
      <c r="D39" s="40">
        <v>4.08</v>
      </c>
    </row>
    <row r="40" spans="1:4" ht="15.75">
      <c r="A40" s="107">
        <v>2241</v>
      </c>
      <c r="B40" s="110" t="s">
        <v>121</v>
      </c>
      <c r="C40" s="109">
        <v>2.85</v>
      </c>
      <c r="D40" s="40">
        <v>0.86</v>
      </c>
    </row>
    <row r="41" spans="1:4" ht="15.75">
      <c r="A41" s="38">
        <v>2242</v>
      </c>
      <c r="B41" s="39" t="s">
        <v>12</v>
      </c>
      <c r="C41" s="40">
        <v>11.1</v>
      </c>
      <c r="D41" s="40">
        <v>3.33</v>
      </c>
    </row>
    <row r="42" spans="1:4" ht="15.75">
      <c r="A42" s="38">
        <v>2243</v>
      </c>
      <c r="B42" s="39" t="s">
        <v>13</v>
      </c>
      <c r="C42" s="40">
        <v>10.88</v>
      </c>
      <c r="D42" s="40">
        <v>3.26</v>
      </c>
    </row>
    <row r="43" spans="1:4" ht="15.75">
      <c r="A43" s="38">
        <v>2244</v>
      </c>
      <c r="B43" s="39" t="s">
        <v>14</v>
      </c>
      <c r="C43" s="40">
        <v>2.42</v>
      </c>
      <c r="D43" s="40">
        <v>1.23</v>
      </c>
    </row>
    <row r="44" spans="1:4" ht="15.75">
      <c r="A44" s="38">
        <v>2247</v>
      </c>
      <c r="B44" s="46" t="s">
        <v>95</v>
      </c>
      <c r="C44" s="40">
        <v>3.2</v>
      </c>
      <c r="D44" s="40">
        <v>0.96</v>
      </c>
    </row>
    <row r="45" spans="1:4" ht="15.75">
      <c r="A45" s="38">
        <v>2251</v>
      </c>
      <c r="B45" s="39" t="s">
        <v>94</v>
      </c>
      <c r="C45" s="40">
        <v>25.18</v>
      </c>
      <c r="D45" s="40">
        <v>7.44</v>
      </c>
    </row>
    <row r="46" spans="1:4" ht="15.75">
      <c r="A46" s="38">
        <v>2259</v>
      </c>
      <c r="B46" s="39" t="s">
        <v>96</v>
      </c>
      <c r="C46" s="40">
        <v>0.21</v>
      </c>
      <c r="D46" s="40">
        <v>0.06</v>
      </c>
    </row>
    <row r="47" spans="1:4" ht="15.75">
      <c r="A47" s="38">
        <v>2262</v>
      </c>
      <c r="B47" s="39" t="s">
        <v>15</v>
      </c>
      <c r="C47" s="40">
        <v>26.54</v>
      </c>
      <c r="D47" s="40">
        <v>7.96</v>
      </c>
    </row>
    <row r="48" spans="1:4" ht="15.75">
      <c r="A48" s="38">
        <v>2264</v>
      </c>
      <c r="B48" s="39" t="s">
        <v>119</v>
      </c>
      <c r="C48" s="40">
        <v>0.28</v>
      </c>
      <c r="D48" s="40">
        <v>0.08</v>
      </c>
    </row>
    <row r="49" spans="1:4" ht="15.75">
      <c r="A49" s="38">
        <v>2279</v>
      </c>
      <c r="B49" s="39" t="s">
        <v>16</v>
      </c>
      <c r="C49" s="40">
        <v>3.06</v>
      </c>
      <c r="D49" s="40">
        <v>0.92</v>
      </c>
    </row>
    <row r="50" spans="1:4" ht="15.75">
      <c r="A50" s="38">
        <v>2311</v>
      </c>
      <c r="B50" s="39" t="s">
        <v>17</v>
      </c>
      <c r="C50" s="40">
        <v>14.51</v>
      </c>
      <c r="D50" s="40">
        <v>4.35</v>
      </c>
    </row>
    <row r="51" spans="1:4" ht="15.75">
      <c r="A51" s="38">
        <v>2312</v>
      </c>
      <c r="B51" s="39" t="s">
        <v>18</v>
      </c>
      <c r="C51" s="40">
        <v>3.27</v>
      </c>
      <c r="D51" s="40">
        <v>0.98</v>
      </c>
    </row>
    <row r="52" spans="1:4" ht="15.75">
      <c r="A52" s="38">
        <v>2322</v>
      </c>
      <c r="B52" s="39" t="s">
        <v>20</v>
      </c>
      <c r="C52" s="40">
        <v>67.73</v>
      </c>
      <c r="D52" s="40">
        <v>20.32</v>
      </c>
    </row>
    <row r="53" spans="1:4" ht="15.75">
      <c r="A53" s="38">
        <v>2350</v>
      </c>
      <c r="B53" s="39" t="s">
        <v>21</v>
      </c>
      <c r="C53" s="40">
        <v>67.66</v>
      </c>
      <c r="D53" s="40">
        <v>20.3</v>
      </c>
    </row>
    <row r="54" spans="1:4" ht="15.75">
      <c r="A54" s="38">
        <v>2361</v>
      </c>
      <c r="B54" s="39" t="s">
        <v>22</v>
      </c>
      <c r="C54" s="40">
        <v>20.7</v>
      </c>
      <c r="D54" s="40">
        <v>6.21</v>
      </c>
    </row>
    <row r="55" spans="1:4" ht="15.75">
      <c r="A55" s="38">
        <v>2400</v>
      </c>
      <c r="B55" s="39" t="s">
        <v>28</v>
      </c>
      <c r="C55" s="40">
        <v>3.77</v>
      </c>
      <c r="D55" s="40">
        <v>1.13</v>
      </c>
    </row>
    <row r="56" spans="1:4" ht="15.75">
      <c r="A56" s="38">
        <v>2512</v>
      </c>
      <c r="B56" s="39" t="s">
        <v>30</v>
      </c>
      <c r="C56" s="40">
        <v>1316.25</v>
      </c>
      <c r="D56" s="40">
        <v>339</v>
      </c>
    </row>
    <row r="57" spans="1:4" ht="15.75">
      <c r="A57" s="38">
        <v>2515</v>
      </c>
      <c r="B57" s="39" t="s">
        <v>97</v>
      </c>
      <c r="C57" s="40">
        <v>4.7</v>
      </c>
      <c r="D57" s="40">
        <v>1.41</v>
      </c>
    </row>
    <row r="58" spans="1:4" ht="15.75">
      <c r="A58" s="38">
        <v>2519</v>
      </c>
      <c r="B58" s="39" t="s">
        <v>25</v>
      </c>
      <c r="C58" s="40">
        <v>0.21</v>
      </c>
      <c r="D58" s="40">
        <v>0.06</v>
      </c>
    </row>
    <row r="59" spans="1:4" ht="15.75">
      <c r="A59" s="38">
        <v>5232</v>
      </c>
      <c r="B59" s="39" t="s">
        <v>24</v>
      </c>
      <c r="C59" s="40">
        <v>166.87</v>
      </c>
      <c r="D59" s="40">
        <v>49.95</v>
      </c>
    </row>
    <row r="60" spans="1:4" ht="15.75">
      <c r="A60" s="38">
        <v>5240</v>
      </c>
      <c r="B60" s="39" t="s">
        <v>122</v>
      </c>
      <c r="C60" s="40">
        <v>32.73</v>
      </c>
      <c r="D60" s="40">
        <v>9.82</v>
      </c>
    </row>
    <row r="61" spans="1:4" ht="15.75">
      <c r="A61" s="38">
        <v>5250</v>
      </c>
      <c r="B61" s="39" t="s">
        <v>123</v>
      </c>
      <c r="C61" s="40">
        <v>130.98</v>
      </c>
      <c r="D61" s="40">
        <v>39.29</v>
      </c>
    </row>
    <row r="62" spans="1:4" ht="15.75">
      <c r="A62" s="45"/>
      <c r="B62" s="47" t="s">
        <v>8</v>
      </c>
      <c r="C62" s="44">
        <f>SUM(C35:C61)</f>
        <v>3370.71</v>
      </c>
      <c r="D62" s="44">
        <f>SUM(D35:D61)</f>
        <v>955.61</v>
      </c>
    </row>
    <row r="63" spans="1:4" ht="15.75">
      <c r="A63" s="45"/>
      <c r="B63" s="47" t="s">
        <v>29</v>
      </c>
      <c r="C63" s="44">
        <f>C62+C33</f>
        <v>12285</v>
      </c>
      <c r="D63" s="44">
        <f>D33+D62</f>
        <v>3162</v>
      </c>
    </row>
    <row r="64" spans="1:4" ht="15.75">
      <c r="A64" s="20"/>
      <c r="B64" s="32"/>
      <c r="C64" s="104"/>
      <c r="D64" s="104"/>
    </row>
    <row r="65" spans="1:4" ht="15" customHeight="1">
      <c r="A65" s="172" t="s">
        <v>57</v>
      </c>
      <c r="B65" s="172"/>
      <c r="C65" s="24">
        <v>300</v>
      </c>
      <c r="D65" s="129">
        <v>60</v>
      </c>
    </row>
    <row r="66" spans="1:4" ht="15.75">
      <c r="A66" s="172" t="s">
        <v>58</v>
      </c>
      <c r="B66" s="172"/>
      <c r="C66" s="29">
        <f>C63/C65</f>
        <v>40.95</v>
      </c>
      <c r="D66" s="130">
        <f>D63/D65</f>
        <v>52.7</v>
      </c>
    </row>
    <row r="67" spans="1:4" ht="15.75">
      <c r="A67" s="32"/>
      <c r="B67" s="33"/>
      <c r="C67" s="106"/>
      <c r="D67" s="106"/>
    </row>
    <row r="68" spans="1:4" ht="15.75">
      <c r="A68" s="182" t="s">
        <v>33</v>
      </c>
      <c r="B68" s="183"/>
      <c r="C68" s="34"/>
      <c r="D68" s="34"/>
    </row>
    <row r="69" spans="1:4" ht="15.75">
      <c r="A69" s="182" t="s">
        <v>72</v>
      </c>
      <c r="B69" s="183"/>
      <c r="C69" s="34"/>
      <c r="D69" s="34"/>
    </row>
    <row r="70" spans="1:4" ht="15.75">
      <c r="A70" s="35"/>
      <c r="B70" s="35"/>
      <c r="C70" s="35"/>
      <c r="D70" s="35"/>
    </row>
    <row r="71" spans="1:4" ht="15.75">
      <c r="A71" s="35" t="s">
        <v>34</v>
      </c>
      <c r="B71" s="35"/>
      <c r="C71" s="35"/>
      <c r="D71" s="35"/>
    </row>
    <row r="72" spans="1:4" ht="15.75">
      <c r="A72" s="35"/>
      <c r="B72" s="35"/>
      <c r="C72" s="35"/>
      <c r="D72" s="35"/>
    </row>
    <row r="73" spans="1:4" ht="15.75">
      <c r="A73" s="35"/>
      <c r="B73" s="36"/>
      <c r="C73" s="35"/>
      <c r="D73" s="35"/>
    </row>
    <row r="74" spans="1:4" ht="15.75">
      <c r="A74" s="35"/>
      <c r="B74" s="37"/>
      <c r="C74" s="35"/>
      <c r="D74" s="35"/>
    </row>
  </sheetData>
  <sheetProtection/>
  <mergeCells count="8">
    <mergeCell ref="A68:B68"/>
    <mergeCell ref="A69:B69"/>
    <mergeCell ref="A4:C4"/>
    <mergeCell ref="A6:B6"/>
    <mergeCell ref="A7:B7"/>
    <mergeCell ref="B9:C9"/>
    <mergeCell ref="A65:B65"/>
    <mergeCell ref="A66:B66"/>
  </mergeCells>
  <printOptions/>
  <pageMargins left="0.7086614173228347" right="0.7086614173228347" top="0.7480314960629921" bottom="0.6666666666666666" header="0.31496062992125984" footer="0.31496062992125984"/>
  <pageSetup fitToHeight="0" fitToWidth="1" horizontalDpi="600" verticalDpi="600" orientation="portrait" paperSize="9" scale="64" r:id="rId1"/>
  <headerFooter>
    <oddFooter>&amp;CLManotp6_100519_1002maksas;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Layout" workbookViewId="0" topLeftCell="A52">
      <selection activeCell="A5" sqref="A5:B5"/>
    </sheetView>
  </sheetViews>
  <sheetFormatPr defaultColWidth="9.140625" defaultRowHeight="12.75"/>
  <cols>
    <col min="1" max="1" width="15.7109375" style="18" customWidth="1"/>
    <col min="2" max="2" width="95.421875" style="18" customWidth="1"/>
    <col min="3" max="3" width="27.00390625" style="18" hidden="1" customWidth="1"/>
    <col min="4" max="4" width="27.00390625" style="18" customWidth="1"/>
  </cols>
  <sheetData>
    <row r="1" spans="3:4" ht="15.75">
      <c r="C1" s="79" t="s">
        <v>91</v>
      </c>
      <c r="D1" s="116"/>
    </row>
    <row r="3" spans="1:4" ht="13.5">
      <c r="A3" s="184" t="s">
        <v>9</v>
      </c>
      <c r="B3" s="185"/>
      <c r="C3" s="185"/>
      <c r="D3"/>
    </row>
    <row r="4" ht="15.75">
      <c r="B4" s="23"/>
    </row>
    <row r="5" spans="1:2" ht="15.75">
      <c r="A5" s="172" t="s">
        <v>1</v>
      </c>
      <c r="B5" s="172"/>
    </row>
    <row r="6" spans="1:2" ht="15.75">
      <c r="A6" s="172" t="s">
        <v>0</v>
      </c>
      <c r="B6" s="172"/>
    </row>
    <row r="7" spans="1:2" ht="15.75">
      <c r="A7" s="16"/>
      <c r="B7" s="16" t="s">
        <v>31</v>
      </c>
    </row>
    <row r="8" spans="1:2" ht="15.75">
      <c r="A8" s="16"/>
      <c r="B8" s="18" t="s">
        <v>165</v>
      </c>
    </row>
    <row r="9" spans="1:2" ht="15.75">
      <c r="A9" s="16" t="s">
        <v>2</v>
      </c>
      <c r="B9" s="16" t="str">
        <f>'7.8.2.'!B11</f>
        <v>2019.gadā un turpmāk</v>
      </c>
    </row>
    <row r="10" ht="15.75" hidden="1">
      <c r="B10" s="54"/>
    </row>
    <row r="11" spans="1:4" ht="63">
      <c r="A11" s="76" t="s">
        <v>3</v>
      </c>
      <c r="B11" s="76" t="s">
        <v>4</v>
      </c>
      <c r="C11" s="76" t="s">
        <v>70</v>
      </c>
      <c r="D11" s="76" t="s">
        <v>70</v>
      </c>
    </row>
    <row r="12" spans="1:4" ht="15.75">
      <c r="A12" s="25">
        <v>1</v>
      </c>
      <c r="B12" s="26">
        <v>2</v>
      </c>
      <c r="C12" s="25">
        <v>3</v>
      </c>
      <c r="D12" s="25">
        <v>3</v>
      </c>
    </row>
    <row r="13" spans="1:4" ht="15.75">
      <c r="A13" s="48"/>
      <c r="B13" s="46" t="s">
        <v>5</v>
      </c>
      <c r="C13" s="38"/>
      <c r="D13" s="38"/>
    </row>
    <row r="14" spans="1:4" ht="15.75">
      <c r="A14" s="38">
        <v>1100</v>
      </c>
      <c r="B14" s="108" t="s">
        <v>92</v>
      </c>
      <c r="C14" s="40">
        <v>1053.98</v>
      </c>
      <c r="D14" s="40">
        <v>441.99</v>
      </c>
    </row>
    <row r="15" spans="1:4" ht="15.75" customHeight="1">
      <c r="A15" s="38">
        <v>1200</v>
      </c>
      <c r="B15" s="39" t="s">
        <v>93</v>
      </c>
      <c r="C15" s="40">
        <v>248.63</v>
      </c>
      <c r="D15" s="40">
        <v>106.48</v>
      </c>
    </row>
    <row r="16" spans="1:4" ht="15.75">
      <c r="A16" s="38">
        <v>2219</v>
      </c>
      <c r="B16" s="38" t="s">
        <v>115</v>
      </c>
      <c r="C16" s="40">
        <v>53.39</v>
      </c>
      <c r="D16" s="40">
        <v>22.48</v>
      </c>
    </row>
    <row r="17" spans="1:4" ht="15.75">
      <c r="A17" s="38">
        <v>2222</v>
      </c>
      <c r="B17" s="39" t="s">
        <v>26</v>
      </c>
      <c r="C17" s="40">
        <v>1785.65</v>
      </c>
      <c r="D17" s="40">
        <v>751.85</v>
      </c>
    </row>
    <row r="18" spans="1:4" ht="15.75">
      <c r="A18" s="38">
        <v>2223</v>
      </c>
      <c r="B18" s="39" t="s">
        <v>27</v>
      </c>
      <c r="C18" s="40">
        <v>1178.33</v>
      </c>
      <c r="D18" s="40">
        <v>496.14</v>
      </c>
    </row>
    <row r="19" spans="1:4" ht="15.75">
      <c r="A19" s="38">
        <v>2243</v>
      </c>
      <c r="B19" s="39" t="s">
        <v>116</v>
      </c>
      <c r="C19" s="40">
        <v>49.11</v>
      </c>
      <c r="D19" s="40">
        <v>20.68</v>
      </c>
    </row>
    <row r="20" spans="1:4" ht="15.75">
      <c r="A20" s="38">
        <v>2244</v>
      </c>
      <c r="B20" s="39" t="s">
        <v>14</v>
      </c>
      <c r="C20" s="40">
        <v>1436.36</v>
      </c>
      <c r="D20" s="40">
        <v>1300.78</v>
      </c>
    </row>
    <row r="21" spans="1:4" ht="15.75">
      <c r="A21" s="38">
        <v>2249</v>
      </c>
      <c r="B21" s="39" t="s">
        <v>117</v>
      </c>
      <c r="C21" s="40">
        <v>201.63</v>
      </c>
      <c r="D21" s="40">
        <v>84.9</v>
      </c>
    </row>
    <row r="22" spans="1:4" ht="15.75">
      <c r="A22" s="38">
        <v>2252</v>
      </c>
      <c r="B22" s="39" t="s">
        <v>94</v>
      </c>
      <c r="C22" s="40">
        <v>0.23</v>
      </c>
      <c r="D22" s="40">
        <v>0.1</v>
      </c>
    </row>
    <row r="23" spans="1:4" ht="15.75" hidden="1">
      <c r="A23" s="38">
        <v>2261</v>
      </c>
      <c r="B23" s="39" t="s">
        <v>159</v>
      </c>
      <c r="C23" s="40">
        <v>0</v>
      </c>
      <c r="D23" s="40">
        <f>C23/950*400</f>
        <v>0</v>
      </c>
    </row>
    <row r="24" spans="1:4" ht="15.75">
      <c r="A24" s="38">
        <v>2263</v>
      </c>
      <c r="B24" s="39" t="s">
        <v>118</v>
      </c>
      <c r="C24" s="40">
        <v>455.53</v>
      </c>
      <c r="D24" s="40">
        <v>411.8</v>
      </c>
    </row>
    <row r="25" spans="1:4" ht="15.75">
      <c r="A25" s="38">
        <v>2312</v>
      </c>
      <c r="B25" s="39" t="s">
        <v>149</v>
      </c>
      <c r="C25" s="40">
        <v>136.07</v>
      </c>
      <c r="D25" s="40">
        <v>57.29</v>
      </c>
    </row>
    <row r="26" spans="1:4" ht="15.75">
      <c r="A26" s="38">
        <v>2321</v>
      </c>
      <c r="B26" s="39" t="s">
        <v>19</v>
      </c>
      <c r="C26" s="40">
        <v>2812.72</v>
      </c>
      <c r="D26" s="40">
        <v>1184.3</v>
      </c>
    </row>
    <row r="27" spans="1:4" ht="15.75">
      <c r="A27" s="38">
        <v>2350</v>
      </c>
      <c r="B27" s="39" t="s">
        <v>21</v>
      </c>
      <c r="C27" s="40">
        <v>113.77</v>
      </c>
      <c r="D27" s="40">
        <v>47.9</v>
      </c>
    </row>
    <row r="28" spans="1:4" ht="15.75">
      <c r="A28" s="103">
        <v>2361</v>
      </c>
      <c r="B28" s="39" t="s">
        <v>164</v>
      </c>
      <c r="C28" s="40">
        <v>95.52</v>
      </c>
      <c r="D28" s="40">
        <v>40.22</v>
      </c>
    </row>
    <row r="29" spans="1:4" ht="15.75">
      <c r="A29" s="38">
        <v>2513</v>
      </c>
      <c r="B29" s="39" t="s">
        <v>23</v>
      </c>
      <c r="C29" s="40">
        <v>214.47</v>
      </c>
      <c r="D29" s="40">
        <v>90.3</v>
      </c>
    </row>
    <row r="30" spans="1:4" ht="15.75">
      <c r="A30" s="38">
        <v>2519</v>
      </c>
      <c r="B30" s="39" t="s">
        <v>25</v>
      </c>
      <c r="C30" s="40">
        <v>151.84</v>
      </c>
      <c r="D30" s="40">
        <f>C30/950*400</f>
        <v>63.93263157894737</v>
      </c>
    </row>
    <row r="31" spans="1:4" ht="15.75">
      <c r="A31" s="38"/>
      <c r="B31" s="43" t="s">
        <v>6</v>
      </c>
      <c r="C31" s="44">
        <f>SUM(C14:C30)</f>
        <v>9987.23</v>
      </c>
      <c r="D31" s="44">
        <f>SUM(D14:D30)</f>
        <v>5121.142631578948</v>
      </c>
    </row>
    <row r="32" spans="1:4" ht="15.75">
      <c r="A32" s="45"/>
      <c r="B32" s="38" t="s">
        <v>7</v>
      </c>
      <c r="C32" s="40"/>
      <c r="D32" s="40"/>
    </row>
    <row r="33" spans="1:4" ht="15.75">
      <c r="A33" s="38">
        <v>1100</v>
      </c>
      <c r="B33" s="38" t="s">
        <v>92</v>
      </c>
      <c r="C33" s="40">
        <v>1530.48</v>
      </c>
      <c r="D33" s="40">
        <v>641.82</v>
      </c>
    </row>
    <row r="34" spans="1:4" ht="15.75" customHeight="1">
      <c r="A34" s="38">
        <v>1200</v>
      </c>
      <c r="B34" s="39" t="s">
        <v>93</v>
      </c>
      <c r="C34" s="40">
        <v>361.04</v>
      </c>
      <c r="D34" s="40">
        <v>154.61</v>
      </c>
    </row>
    <row r="35" spans="1:4" ht="15.75">
      <c r="A35" s="38">
        <v>2219</v>
      </c>
      <c r="B35" s="38" t="s">
        <v>115</v>
      </c>
      <c r="C35" s="40">
        <v>45.73</v>
      </c>
      <c r="D35" s="40">
        <f aca="true" t="shared" si="0" ref="D35:D60">C35/950*400</f>
        <v>19.25473684210526</v>
      </c>
    </row>
    <row r="36" spans="1:4" ht="15.75" hidden="1">
      <c r="A36" s="38"/>
      <c r="B36" s="38"/>
      <c r="C36" s="40"/>
      <c r="D36" s="40">
        <f t="shared" si="0"/>
        <v>0</v>
      </c>
    </row>
    <row r="37" spans="1:4" ht="15.75">
      <c r="A37" s="38">
        <v>2234</v>
      </c>
      <c r="B37" s="39" t="s">
        <v>98</v>
      </c>
      <c r="C37" s="40">
        <v>3.38</v>
      </c>
      <c r="D37" s="40">
        <f t="shared" si="0"/>
        <v>1.423157894736842</v>
      </c>
    </row>
    <row r="38" spans="1:4" ht="15.75">
      <c r="A38" s="38">
        <v>2239</v>
      </c>
      <c r="B38" s="39" t="s">
        <v>99</v>
      </c>
      <c r="C38" s="40">
        <v>18.47</v>
      </c>
      <c r="D38" s="40">
        <f t="shared" si="0"/>
        <v>7.776842105263157</v>
      </c>
    </row>
    <row r="39" spans="1:4" ht="15.75">
      <c r="A39" s="38">
        <v>2241</v>
      </c>
      <c r="B39" s="110" t="s">
        <v>121</v>
      </c>
      <c r="C39" s="40">
        <v>4.73</v>
      </c>
      <c r="D39" s="40">
        <f t="shared" si="0"/>
        <v>1.9915789473684213</v>
      </c>
    </row>
    <row r="40" spans="1:4" ht="15.75">
      <c r="A40" s="38">
        <v>2242</v>
      </c>
      <c r="B40" s="39" t="s">
        <v>12</v>
      </c>
      <c r="C40" s="40">
        <v>14.87</v>
      </c>
      <c r="D40" s="40">
        <f t="shared" si="0"/>
        <v>6.261052631578947</v>
      </c>
    </row>
    <row r="41" spans="1:4" ht="15.75">
      <c r="A41" s="38">
        <v>2243</v>
      </c>
      <c r="B41" s="39" t="s">
        <v>13</v>
      </c>
      <c r="C41" s="40">
        <v>14.64</v>
      </c>
      <c r="D41" s="40">
        <f t="shared" si="0"/>
        <v>6.16421052631579</v>
      </c>
    </row>
    <row r="42" spans="1:4" ht="15.75">
      <c r="A42" s="38">
        <v>2244</v>
      </c>
      <c r="B42" s="39" t="s">
        <v>14</v>
      </c>
      <c r="C42" s="40">
        <v>4.73</v>
      </c>
      <c r="D42" s="40">
        <v>3</v>
      </c>
    </row>
    <row r="43" spans="1:4" ht="15.75">
      <c r="A43" s="38">
        <v>2247</v>
      </c>
      <c r="B43" s="46" t="s">
        <v>95</v>
      </c>
      <c r="C43" s="40">
        <v>4.28</v>
      </c>
      <c r="D43" s="40">
        <f t="shared" si="0"/>
        <v>1.8021052631578949</v>
      </c>
    </row>
    <row r="44" spans="1:4" ht="15.75">
      <c r="A44" s="38">
        <v>2251</v>
      </c>
      <c r="B44" s="39" t="s">
        <v>94</v>
      </c>
      <c r="C44" s="40">
        <v>34.02</v>
      </c>
      <c r="D44" s="40">
        <f t="shared" si="0"/>
        <v>14.324210526315792</v>
      </c>
    </row>
    <row r="45" spans="1:4" ht="15.75">
      <c r="A45" s="38">
        <v>2259</v>
      </c>
      <c r="B45" s="39" t="s">
        <v>96</v>
      </c>
      <c r="C45" s="40">
        <v>0.23</v>
      </c>
      <c r="D45" s="40">
        <f t="shared" si="0"/>
        <v>0.0968421052631579</v>
      </c>
    </row>
    <row r="46" spans="1:4" ht="15.75">
      <c r="A46" s="38">
        <v>2262</v>
      </c>
      <c r="B46" s="39" t="s">
        <v>15</v>
      </c>
      <c r="C46" s="40">
        <v>35.6</v>
      </c>
      <c r="D46" s="40">
        <f t="shared" si="0"/>
        <v>14.989473684210527</v>
      </c>
    </row>
    <row r="47" spans="1:4" ht="15.75">
      <c r="A47" s="38">
        <v>2264</v>
      </c>
      <c r="B47" s="39" t="s">
        <v>119</v>
      </c>
      <c r="C47" s="40">
        <v>0.23</v>
      </c>
      <c r="D47" s="40">
        <f t="shared" si="0"/>
        <v>0.0968421052631579</v>
      </c>
    </row>
    <row r="48" spans="1:4" ht="15.75">
      <c r="A48" s="38">
        <v>2279</v>
      </c>
      <c r="B48" s="39" t="s">
        <v>16</v>
      </c>
      <c r="C48" s="40">
        <v>4.96</v>
      </c>
      <c r="D48" s="40">
        <f t="shared" si="0"/>
        <v>2.088421052631579</v>
      </c>
    </row>
    <row r="49" spans="1:4" ht="15.75">
      <c r="A49" s="38">
        <v>2311</v>
      </c>
      <c r="B49" s="39" t="s">
        <v>17</v>
      </c>
      <c r="C49" s="40">
        <v>19.6</v>
      </c>
      <c r="D49" s="40">
        <f t="shared" si="0"/>
        <v>8.25263157894737</v>
      </c>
    </row>
    <row r="50" spans="1:4" ht="15.75">
      <c r="A50" s="38">
        <v>2312</v>
      </c>
      <c r="B50" s="39" t="s">
        <v>18</v>
      </c>
      <c r="C50" s="40">
        <v>4.51</v>
      </c>
      <c r="D50" s="40">
        <f t="shared" si="0"/>
        <v>1.8989473684210525</v>
      </c>
    </row>
    <row r="51" spans="1:4" ht="15.75">
      <c r="A51" s="38">
        <v>2322</v>
      </c>
      <c r="B51" s="39" t="s">
        <v>20</v>
      </c>
      <c r="C51" s="40">
        <v>91.24</v>
      </c>
      <c r="D51" s="40">
        <f t="shared" si="0"/>
        <v>38.41684210526316</v>
      </c>
    </row>
    <row r="52" spans="1:4" ht="15.75">
      <c r="A52" s="38">
        <v>2350</v>
      </c>
      <c r="B52" s="39" t="s">
        <v>21</v>
      </c>
      <c r="C52" s="40">
        <v>94.4</v>
      </c>
      <c r="D52" s="40">
        <f t="shared" si="0"/>
        <v>39.747368421052634</v>
      </c>
    </row>
    <row r="53" spans="1:4" ht="15.75">
      <c r="A53" s="38">
        <v>2361</v>
      </c>
      <c r="B53" s="39" t="s">
        <v>22</v>
      </c>
      <c r="C53" s="40">
        <v>27.94</v>
      </c>
      <c r="D53" s="40">
        <f t="shared" si="0"/>
        <v>11.76421052631579</v>
      </c>
    </row>
    <row r="54" spans="1:4" ht="15.75">
      <c r="A54" s="38">
        <v>2400</v>
      </c>
      <c r="B54" s="39" t="s">
        <v>28</v>
      </c>
      <c r="C54" s="40">
        <v>5.18</v>
      </c>
      <c r="D54" s="40">
        <f t="shared" si="0"/>
        <v>2.181052631578947</v>
      </c>
    </row>
    <row r="55" spans="1:4" ht="15.75">
      <c r="A55" s="38">
        <v>2512</v>
      </c>
      <c r="B55" s="39" t="s">
        <v>30</v>
      </c>
      <c r="C55" s="40">
        <v>1531.88</v>
      </c>
      <c r="D55" s="40">
        <v>756</v>
      </c>
    </row>
    <row r="56" spans="1:4" ht="15.75">
      <c r="A56" s="38">
        <v>2515</v>
      </c>
      <c r="B56" s="39" t="s">
        <v>97</v>
      </c>
      <c r="C56" s="40">
        <v>6.31</v>
      </c>
      <c r="D56" s="40">
        <f t="shared" si="0"/>
        <v>2.656842105263158</v>
      </c>
    </row>
    <row r="57" spans="1:4" ht="15.75">
      <c r="A57" s="38">
        <v>2519</v>
      </c>
      <c r="B57" s="39" t="s">
        <v>25</v>
      </c>
      <c r="C57" s="40">
        <v>0.23</v>
      </c>
      <c r="D57" s="40">
        <f t="shared" si="0"/>
        <v>0.0968421052631579</v>
      </c>
    </row>
    <row r="58" spans="1:4" ht="15.75">
      <c r="A58" s="38">
        <v>5232</v>
      </c>
      <c r="B58" s="39" t="s">
        <v>24</v>
      </c>
      <c r="C58" s="40">
        <v>220.33</v>
      </c>
      <c r="D58" s="40">
        <f t="shared" si="0"/>
        <v>92.77052631578948</v>
      </c>
    </row>
    <row r="59" spans="1:4" ht="15.75">
      <c r="A59" s="38">
        <v>5240</v>
      </c>
      <c r="B59" s="39" t="s">
        <v>122</v>
      </c>
      <c r="C59" s="40">
        <v>55.08</v>
      </c>
      <c r="D59" s="40">
        <f t="shared" si="0"/>
        <v>23.19157894736842</v>
      </c>
    </row>
    <row r="60" spans="1:4" ht="15.75">
      <c r="A60" s="38">
        <v>5250</v>
      </c>
      <c r="B60" s="39" t="s">
        <v>123</v>
      </c>
      <c r="C60" s="40">
        <v>176.18</v>
      </c>
      <c r="D60" s="40">
        <f t="shared" si="0"/>
        <v>74.18105263157895</v>
      </c>
    </row>
    <row r="61" spans="1:4" ht="15.75">
      <c r="A61" s="45"/>
      <c r="B61" s="47" t="s">
        <v>8</v>
      </c>
      <c r="C61" s="44">
        <f>SUM(C33:C60)</f>
        <v>4310.27</v>
      </c>
      <c r="D61" s="44">
        <f>SUM(D33:D60)</f>
        <v>1926.857368421053</v>
      </c>
    </row>
    <row r="62" spans="1:4" ht="15.75">
      <c r="A62" s="45"/>
      <c r="B62" s="47" t="s">
        <v>29</v>
      </c>
      <c r="C62" s="44">
        <f>C61+C31</f>
        <v>14297.5</v>
      </c>
      <c r="D62" s="44">
        <f>D61+D31</f>
        <v>7048.000000000001</v>
      </c>
    </row>
    <row r="63" spans="1:4" ht="15.75">
      <c r="A63" s="20"/>
      <c r="B63" s="32"/>
      <c r="C63" s="104"/>
      <c r="D63" s="104"/>
    </row>
    <row r="64" spans="1:4" ht="15" customHeight="1">
      <c r="A64" s="172" t="s">
        <v>57</v>
      </c>
      <c r="B64" s="172"/>
      <c r="C64" s="24">
        <v>950</v>
      </c>
      <c r="D64" s="129">
        <v>400</v>
      </c>
    </row>
    <row r="65" spans="1:4" ht="15" customHeight="1">
      <c r="A65" s="172" t="s">
        <v>58</v>
      </c>
      <c r="B65" s="172"/>
      <c r="C65" s="29">
        <f>C62/C64</f>
        <v>15.05</v>
      </c>
      <c r="D65" s="130">
        <f>D62/D64</f>
        <v>17.62</v>
      </c>
    </row>
    <row r="66" spans="1:4" ht="15" customHeight="1">
      <c r="A66" s="16"/>
      <c r="B66" s="16"/>
      <c r="C66" s="104"/>
      <c r="D66" s="104"/>
    </row>
    <row r="67" spans="1:4" ht="15.75">
      <c r="A67" s="182" t="s">
        <v>33</v>
      </c>
      <c r="B67" s="183"/>
      <c r="C67" s="34"/>
      <c r="D67" s="34"/>
    </row>
    <row r="68" spans="1:4" ht="15.75">
      <c r="A68" s="182" t="s">
        <v>72</v>
      </c>
      <c r="B68" s="183"/>
      <c r="C68" s="34"/>
      <c r="D68" s="34"/>
    </row>
    <row r="69" spans="1:4" ht="15.75">
      <c r="A69" s="35"/>
      <c r="B69" s="35"/>
      <c r="C69" s="35"/>
      <c r="D69" s="35"/>
    </row>
    <row r="70" spans="1:4" ht="15.75">
      <c r="A70" s="35" t="s">
        <v>34</v>
      </c>
      <c r="B70" s="35"/>
      <c r="C70" s="35"/>
      <c r="D70" s="35"/>
    </row>
    <row r="71" spans="1:4" ht="15.75">
      <c r="A71" s="35"/>
      <c r="B71" s="35"/>
      <c r="C71" s="35"/>
      <c r="D71" s="35"/>
    </row>
    <row r="72" spans="1:4" ht="15.75">
      <c r="A72" s="35"/>
      <c r="B72" s="36"/>
      <c r="C72" s="35"/>
      <c r="D72" s="35"/>
    </row>
    <row r="73" spans="1:4" ht="15.75">
      <c r="A73" s="35"/>
      <c r="B73" s="37"/>
      <c r="C73" s="35"/>
      <c r="D73" s="35"/>
    </row>
  </sheetData>
  <sheetProtection/>
  <mergeCells count="7">
    <mergeCell ref="A3:C3"/>
    <mergeCell ref="A68:B68"/>
    <mergeCell ref="A5:B5"/>
    <mergeCell ref="A6:B6"/>
    <mergeCell ref="A64:B64"/>
    <mergeCell ref="A65:B65"/>
    <mergeCell ref="A67:B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tabSelected="1" view="pageLayout" workbookViewId="0" topLeftCell="A4">
      <selection activeCell="C11" sqref="C11"/>
    </sheetView>
  </sheetViews>
  <sheetFormatPr defaultColWidth="9.140625" defaultRowHeight="12.75"/>
  <cols>
    <col min="1" max="1" width="11.140625" style="4" customWidth="1"/>
    <col min="2" max="2" width="92.7109375" style="4" customWidth="1"/>
    <col min="3" max="3" width="31.57421875" style="4" customWidth="1"/>
  </cols>
  <sheetData>
    <row r="1" ht="15.75">
      <c r="C1" s="78"/>
    </row>
    <row r="2" ht="15.75">
      <c r="C2" s="79"/>
    </row>
    <row r="3" ht="15">
      <c r="C3" s="117"/>
    </row>
    <row r="4" ht="15">
      <c r="C4" s="116"/>
    </row>
    <row r="5" ht="15">
      <c r="C5" s="116"/>
    </row>
    <row r="7" spans="1:3" ht="15.75">
      <c r="A7" s="177" t="s">
        <v>9</v>
      </c>
      <c r="B7" s="177"/>
      <c r="C7" s="177"/>
    </row>
    <row r="8" ht="15">
      <c r="B8" s="3"/>
    </row>
    <row r="9" spans="1:2" ht="15" customHeight="1">
      <c r="A9" s="167" t="s">
        <v>1</v>
      </c>
      <c r="B9" s="167"/>
    </row>
    <row r="10" spans="1:2" ht="15" customHeight="1">
      <c r="A10" s="167" t="s">
        <v>0</v>
      </c>
      <c r="B10" s="167"/>
    </row>
    <row r="11" spans="1:2" ht="15">
      <c r="A11" s="93"/>
      <c r="B11" s="93" t="s">
        <v>31</v>
      </c>
    </row>
    <row r="12" spans="1:3" ht="15.75" customHeight="1">
      <c r="A12" s="93"/>
      <c r="B12" s="167" t="s">
        <v>232</v>
      </c>
      <c r="C12" s="167"/>
    </row>
    <row r="13" spans="1:2" ht="15">
      <c r="A13" s="93" t="s">
        <v>2</v>
      </c>
      <c r="B13" s="93" t="str">
        <f>'7.9.'!B9</f>
        <v>2019.gadā un turpmāk</v>
      </c>
    </row>
    <row r="14" ht="15" customHeight="1" hidden="1">
      <c r="B14" s="94"/>
    </row>
    <row r="15" spans="1:3" ht="47.25">
      <c r="A15" s="76" t="s">
        <v>3</v>
      </c>
      <c r="B15" s="76" t="s">
        <v>4</v>
      </c>
      <c r="C15" s="76" t="s">
        <v>70</v>
      </c>
    </row>
    <row r="16" spans="1:3" ht="14.25">
      <c r="A16" s="13">
        <v>1</v>
      </c>
      <c r="B16" s="14">
        <v>2</v>
      </c>
      <c r="C16" s="13">
        <v>3</v>
      </c>
    </row>
    <row r="17" spans="1:3" ht="15">
      <c r="A17" s="96"/>
      <c r="B17" s="63" t="s">
        <v>5</v>
      </c>
      <c r="C17" s="65"/>
    </row>
    <row r="18" spans="1:3" ht="15">
      <c r="A18" s="65">
        <v>1100</v>
      </c>
      <c r="B18" s="65" t="s">
        <v>92</v>
      </c>
      <c r="C18" s="66">
        <v>299.8</v>
      </c>
    </row>
    <row r="19" spans="1:3" ht="17.25" customHeight="1">
      <c r="A19" s="65">
        <v>1200</v>
      </c>
      <c r="B19" s="67" t="s">
        <v>93</v>
      </c>
      <c r="C19" s="66">
        <v>72.22</v>
      </c>
    </row>
    <row r="20" spans="1:3" ht="15">
      <c r="A20" s="65">
        <v>2219</v>
      </c>
      <c r="B20" s="65" t="s">
        <v>115</v>
      </c>
      <c r="C20" s="66">
        <v>1.31</v>
      </c>
    </row>
    <row r="21" spans="1:3" ht="15">
      <c r="A21" s="65">
        <v>2222</v>
      </c>
      <c r="B21" s="67" t="s">
        <v>26</v>
      </c>
      <c r="C21" s="66">
        <v>52.81</v>
      </c>
    </row>
    <row r="22" spans="1:3" ht="15">
      <c r="A22" s="65">
        <v>2223</v>
      </c>
      <c r="B22" s="67" t="s">
        <v>27</v>
      </c>
      <c r="C22" s="66">
        <v>55.23</v>
      </c>
    </row>
    <row r="23" spans="1:3" ht="15">
      <c r="A23" s="65">
        <v>2243</v>
      </c>
      <c r="B23" s="67" t="s">
        <v>116</v>
      </c>
      <c r="C23" s="66">
        <v>0.53</v>
      </c>
    </row>
    <row r="24" spans="1:3" ht="15">
      <c r="A24" s="65">
        <v>2244</v>
      </c>
      <c r="B24" s="67" t="s">
        <v>14</v>
      </c>
      <c r="C24" s="66">
        <f>86.63+1.73*15</f>
        <v>112.58</v>
      </c>
    </row>
    <row r="25" spans="1:3" ht="15">
      <c r="A25" s="65">
        <v>2249</v>
      </c>
      <c r="B25" s="67" t="s">
        <v>117</v>
      </c>
      <c r="C25" s="66">
        <v>0.53</v>
      </c>
    </row>
    <row r="26" spans="1:3" ht="15" hidden="1">
      <c r="A26" s="65">
        <v>2252</v>
      </c>
      <c r="B26" s="67" t="s">
        <v>11</v>
      </c>
      <c r="C26" s="66">
        <v>0</v>
      </c>
    </row>
    <row r="27" spans="1:3" ht="15" hidden="1">
      <c r="A27" s="65">
        <v>2261</v>
      </c>
      <c r="B27" s="67" t="s">
        <v>159</v>
      </c>
      <c r="C27" s="66">
        <v>0</v>
      </c>
    </row>
    <row r="28" spans="1:3" ht="15">
      <c r="A28" s="65">
        <v>2263</v>
      </c>
      <c r="B28" s="67" t="s">
        <v>118</v>
      </c>
      <c r="C28" s="66">
        <v>93.8</v>
      </c>
    </row>
    <row r="29" spans="1:3" ht="15">
      <c r="A29" s="65">
        <v>2312</v>
      </c>
      <c r="B29" s="67" t="s">
        <v>18</v>
      </c>
      <c r="C29" s="66">
        <v>62.48</v>
      </c>
    </row>
    <row r="30" spans="1:3" ht="15">
      <c r="A30" s="65">
        <v>2321</v>
      </c>
      <c r="B30" s="67" t="s">
        <v>19</v>
      </c>
      <c r="C30" s="66">
        <v>86.63</v>
      </c>
    </row>
    <row r="31" spans="1:3" ht="15">
      <c r="A31" s="65">
        <v>2350</v>
      </c>
      <c r="B31" s="67" t="s">
        <v>21</v>
      </c>
      <c r="C31" s="66">
        <v>40.69</v>
      </c>
    </row>
    <row r="32" spans="1:3" ht="15">
      <c r="A32" s="97">
        <v>2361</v>
      </c>
      <c r="B32" s="67" t="s">
        <v>164</v>
      </c>
      <c r="C32" s="66">
        <v>51.45</v>
      </c>
    </row>
    <row r="33" spans="1:3" ht="15">
      <c r="A33" s="65">
        <v>2513</v>
      </c>
      <c r="B33" s="67" t="s">
        <v>23</v>
      </c>
      <c r="C33" s="66">
        <v>25.81</v>
      </c>
    </row>
    <row r="34" spans="1:3" ht="15">
      <c r="A34" s="65">
        <v>2519</v>
      </c>
      <c r="B34" s="67" t="s">
        <v>25</v>
      </c>
      <c r="C34" s="66">
        <v>10.03</v>
      </c>
    </row>
    <row r="35" spans="1:3" ht="15">
      <c r="A35" s="65">
        <v>5232</v>
      </c>
      <c r="B35" s="67" t="s">
        <v>24</v>
      </c>
      <c r="C35" s="66">
        <v>33.92</v>
      </c>
    </row>
    <row r="36" spans="1:3" ht="15" hidden="1">
      <c r="A36" s="65"/>
      <c r="B36" s="67"/>
      <c r="C36" s="66"/>
    </row>
    <row r="37" spans="1:3" ht="15">
      <c r="A37" s="65"/>
      <c r="B37" s="69" t="s">
        <v>6</v>
      </c>
      <c r="C37" s="70">
        <f>SUM(C18:C35)</f>
        <v>999.8199999999998</v>
      </c>
    </row>
    <row r="38" spans="1:3" ht="15">
      <c r="A38" s="71"/>
      <c r="B38" s="65" t="s">
        <v>7</v>
      </c>
      <c r="C38" s="66"/>
    </row>
    <row r="39" spans="1:3" ht="15">
      <c r="A39" s="65">
        <v>1100</v>
      </c>
      <c r="B39" s="65" t="s">
        <v>92</v>
      </c>
      <c r="C39" s="66">
        <v>53.57</v>
      </c>
    </row>
    <row r="40" spans="1:3" ht="30">
      <c r="A40" s="65">
        <v>1200</v>
      </c>
      <c r="B40" s="67" t="s">
        <v>93</v>
      </c>
      <c r="C40" s="66">
        <v>12.91</v>
      </c>
    </row>
    <row r="41" spans="1:3" ht="15">
      <c r="A41" s="65">
        <v>2219</v>
      </c>
      <c r="B41" s="65" t="s">
        <v>115</v>
      </c>
      <c r="C41" s="66">
        <v>1.26</v>
      </c>
    </row>
    <row r="42" spans="1:3" ht="15">
      <c r="A42" s="65">
        <v>2234</v>
      </c>
      <c r="B42" s="67" t="s">
        <v>98</v>
      </c>
      <c r="C42" s="66">
        <v>0.15</v>
      </c>
    </row>
    <row r="43" spans="1:3" ht="15">
      <c r="A43" s="65">
        <v>2239</v>
      </c>
      <c r="B43" s="67" t="s">
        <v>99</v>
      </c>
      <c r="C43" s="66">
        <v>1.89</v>
      </c>
    </row>
    <row r="44" spans="1:3" ht="15" hidden="1">
      <c r="A44" s="65">
        <v>2241</v>
      </c>
      <c r="B44" s="67" t="s">
        <v>160</v>
      </c>
      <c r="C44" s="66">
        <v>0</v>
      </c>
    </row>
    <row r="45" spans="1:3" ht="15">
      <c r="A45" s="65">
        <v>2242</v>
      </c>
      <c r="B45" s="67" t="s">
        <v>12</v>
      </c>
      <c r="C45" s="66">
        <v>0.79</v>
      </c>
    </row>
    <row r="46" spans="1:3" ht="15">
      <c r="A46" s="65">
        <v>2243</v>
      </c>
      <c r="B46" s="67" t="s">
        <v>13</v>
      </c>
      <c r="C46" s="66">
        <v>0.79</v>
      </c>
    </row>
    <row r="47" spans="1:3" ht="15" hidden="1">
      <c r="A47" s="65">
        <v>2244</v>
      </c>
      <c r="B47" s="67" t="s">
        <v>14</v>
      </c>
      <c r="C47" s="66">
        <v>0</v>
      </c>
    </row>
    <row r="48" spans="1:3" ht="15">
      <c r="A48" s="65">
        <v>2247</v>
      </c>
      <c r="B48" s="63" t="s">
        <v>95</v>
      </c>
      <c r="C48" s="66">
        <v>0.13</v>
      </c>
    </row>
    <row r="49" spans="1:3" ht="15">
      <c r="A49" s="65">
        <v>2251</v>
      </c>
      <c r="B49" s="67" t="s">
        <v>94</v>
      </c>
      <c r="C49" s="66">
        <v>15.96</v>
      </c>
    </row>
    <row r="50" spans="1:3" ht="15" hidden="1">
      <c r="A50" s="65">
        <v>2259</v>
      </c>
      <c r="B50" s="67" t="s">
        <v>96</v>
      </c>
      <c r="C50" s="66">
        <v>0</v>
      </c>
    </row>
    <row r="51" spans="1:3" ht="15">
      <c r="A51" s="65">
        <v>2262</v>
      </c>
      <c r="B51" s="67" t="s">
        <v>15</v>
      </c>
      <c r="C51" s="66">
        <v>1.58</v>
      </c>
    </row>
    <row r="52" spans="1:3" ht="15" hidden="1">
      <c r="A52" s="65">
        <v>2264</v>
      </c>
      <c r="B52" s="67" t="s">
        <v>162</v>
      </c>
      <c r="C52" s="66">
        <v>0</v>
      </c>
    </row>
    <row r="53" spans="1:3" ht="15">
      <c r="A53" s="65">
        <v>2279</v>
      </c>
      <c r="B53" s="67" t="s">
        <v>16</v>
      </c>
      <c r="C53" s="66">
        <v>0.21</v>
      </c>
    </row>
    <row r="54" spans="1:3" ht="15">
      <c r="A54" s="65">
        <v>2311</v>
      </c>
      <c r="B54" s="67" t="s">
        <v>17</v>
      </c>
      <c r="C54" s="66">
        <v>0.74</v>
      </c>
    </row>
    <row r="55" spans="1:3" ht="15">
      <c r="A55" s="65">
        <v>2312</v>
      </c>
      <c r="B55" s="67" t="s">
        <v>18</v>
      </c>
      <c r="C55" s="66">
        <v>5.49</v>
      </c>
    </row>
    <row r="56" spans="1:3" ht="15">
      <c r="A56" s="65">
        <v>2322</v>
      </c>
      <c r="B56" s="67" t="s">
        <v>20</v>
      </c>
      <c r="C56" s="66">
        <v>2.31</v>
      </c>
    </row>
    <row r="57" spans="1:3" ht="15">
      <c r="A57" s="65">
        <v>2350</v>
      </c>
      <c r="B57" s="67" t="s">
        <v>21</v>
      </c>
      <c r="C57" s="66">
        <v>3.68</v>
      </c>
    </row>
    <row r="58" spans="1:3" ht="15">
      <c r="A58" s="65">
        <v>2361</v>
      </c>
      <c r="B58" s="67" t="s">
        <v>22</v>
      </c>
      <c r="C58" s="66">
        <v>6.51</v>
      </c>
    </row>
    <row r="59" spans="1:3" ht="15">
      <c r="A59" s="65">
        <v>2400</v>
      </c>
      <c r="B59" s="67" t="s">
        <v>28</v>
      </c>
      <c r="C59" s="66">
        <v>0.11</v>
      </c>
    </row>
    <row r="60" spans="1:3" ht="15">
      <c r="A60" s="65">
        <v>2512</v>
      </c>
      <c r="B60" s="67" t="s">
        <v>30</v>
      </c>
      <c r="C60" s="66">
        <v>153.3</v>
      </c>
    </row>
    <row r="61" spans="1:3" ht="15">
      <c r="A61" s="65">
        <v>2515</v>
      </c>
      <c r="B61" s="67" t="s">
        <v>97</v>
      </c>
      <c r="C61" s="66">
        <v>0.21</v>
      </c>
    </row>
    <row r="62" spans="1:3" ht="15" hidden="1">
      <c r="A62" s="65">
        <v>2519</v>
      </c>
      <c r="B62" s="67" t="s">
        <v>25</v>
      </c>
      <c r="C62" s="66">
        <v>0</v>
      </c>
    </row>
    <row r="63" spans="1:3" ht="15">
      <c r="A63" s="65">
        <v>5232</v>
      </c>
      <c r="B63" s="67" t="s">
        <v>24</v>
      </c>
      <c r="C63" s="66">
        <v>45.2</v>
      </c>
    </row>
    <row r="64" spans="1:3" ht="15" hidden="1">
      <c r="A64" s="65">
        <v>5240</v>
      </c>
      <c r="B64" s="67" t="s">
        <v>161</v>
      </c>
      <c r="C64" s="66">
        <v>0</v>
      </c>
    </row>
    <row r="65" spans="1:3" ht="15">
      <c r="A65" s="65">
        <v>5250</v>
      </c>
      <c r="B65" s="67" t="s">
        <v>123</v>
      </c>
      <c r="C65" s="66">
        <v>124.69</v>
      </c>
    </row>
    <row r="66" spans="1:3" ht="15">
      <c r="A66" s="71"/>
      <c r="B66" s="72" t="s">
        <v>8</v>
      </c>
      <c r="C66" s="70">
        <f>SUM(C39:C65)</f>
        <v>431.47999999999996</v>
      </c>
    </row>
    <row r="67" spans="1:4" ht="15" customHeight="1">
      <c r="A67" s="71"/>
      <c r="B67" s="72" t="s">
        <v>29</v>
      </c>
      <c r="C67" s="70">
        <f>C66+C37</f>
        <v>1431.2999999999997</v>
      </c>
      <c r="D67" s="81"/>
    </row>
    <row r="68" spans="1:4" ht="15" customHeight="1">
      <c r="A68" s="98"/>
      <c r="B68" s="6"/>
      <c r="C68" s="100"/>
      <c r="D68" s="81"/>
    </row>
    <row r="69" spans="1:3" ht="15.75" customHeight="1">
      <c r="A69" s="172" t="s">
        <v>57</v>
      </c>
      <c r="B69" s="172"/>
      <c r="C69" s="132">
        <v>15</v>
      </c>
    </row>
    <row r="70" spans="1:3" ht="15" customHeight="1">
      <c r="A70" s="172" t="s">
        <v>58</v>
      </c>
      <c r="B70" s="172"/>
      <c r="C70" s="101">
        <f>(C67/C69)</f>
        <v>95.41999999999999</v>
      </c>
    </row>
    <row r="71" spans="1:2" ht="15" customHeight="1">
      <c r="A71" s="6"/>
      <c r="B71" s="99"/>
    </row>
    <row r="72" spans="1:3" ht="15.75">
      <c r="A72" s="182" t="s">
        <v>33</v>
      </c>
      <c r="B72" s="183"/>
      <c r="C72" s="34"/>
    </row>
    <row r="73" spans="1:3" ht="15.75">
      <c r="A73" s="182" t="s">
        <v>72</v>
      </c>
      <c r="B73" s="183"/>
      <c r="C73" s="34"/>
    </row>
    <row r="74" spans="1:3" ht="15.75">
      <c r="A74" s="35"/>
      <c r="B74" s="35"/>
      <c r="C74" s="35"/>
    </row>
    <row r="75" spans="1:3" ht="15.75">
      <c r="A75" s="35" t="s">
        <v>34</v>
      </c>
      <c r="B75" s="35"/>
      <c r="C75" s="35"/>
    </row>
    <row r="76" spans="1:3" ht="15.75">
      <c r="A76" s="35"/>
      <c r="B76" s="35"/>
      <c r="C76" s="35"/>
    </row>
    <row r="77" spans="1:3" ht="15.75">
      <c r="A77" s="35"/>
      <c r="B77" s="36"/>
      <c r="C77" s="35"/>
    </row>
    <row r="78" spans="1:3" ht="15.75">
      <c r="A78" s="35"/>
      <c r="B78" s="37"/>
      <c r="C78" s="35"/>
    </row>
    <row r="79" spans="1:3" ht="15.75">
      <c r="A79" s="18"/>
      <c r="B79" s="18"/>
      <c r="C79" s="18"/>
    </row>
    <row r="80" spans="1:3" ht="15.75">
      <c r="A80" s="18"/>
      <c r="B80" s="18"/>
      <c r="C80" s="18"/>
    </row>
    <row r="81" spans="1:3" ht="18.75">
      <c r="A81" s="187"/>
      <c r="B81" s="187"/>
      <c r="C81" s="111"/>
    </row>
    <row r="82" spans="1:2" ht="15">
      <c r="A82" s="102"/>
      <c r="B82" s="102"/>
    </row>
    <row r="83" spans="1:2" ht="15">
      <c r="A83" s="102"/>
      <c r="B83" s="102"/>
    </row>
    <row r="84" spans="1:2" ht="15">
      <c r="A84" s="186"/>
      <c r="B84" s="186"/>
    </row>
    <row r="85" spans="1:2" ht="15">
      <c r="A85" s="102"/>
      <c r="B85" s="102"/>
    </row>
    <row r="86" spans="1:2" ht="15">
      <c r="A86" s="186"/>
      <c r="B86" s="186"/>
    </row>
    <row r="87" spans="1:2" ht="15">
      <c r="A87" s="188"/>
      <c r="B87" s="186"/>
    </row>
    <row r="88" spans="1:2" ht="15">
      <c r="A88" s="186"/>
      <c r="B88" s="186"/>
    </row>
  </sheetData>
  <sheetProtection/>
  <mergeCells count="13">
    <mergeCell ref="A88:B88"/>
    <mergeCell ref="A72:B72"/>
    <mergeCell ref="A73:B73"/>
    <mergeCell ref="A81:B81"/>
    <mergeCell ref="A84:B84"/>
    <mergeCell ref="A86:B86"/>
    <mergeCell ref="A87:B87"/>
    <mergeCell ref="A70:B70"/>
    <mergeCell ref="A7:C7"/>
    <mergeCell ref="A9:B9"/>
    <mergeCell ref="A10:B10"/>
    <mergeCell ref="B12:C12"/>
    <mergeCell ref="A69:B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view="pageLayout" workbookViewId="0" topLeftCell="A75">
      <selection activeCell="A98" sqref="A98"/>
    </sheetView>
  </sheetViews>
  <sheetFormatPr defaultColWidth="9.140625" defaultRowHeight="12.75"/>
  <cols>
    <col min="1" max="1" width="11.8515625" style="0" customWidth="1"/>
    <col min="2" max="2" width="94.00390625" style="0" customWidth="1"/>
    <col min="3" max="3" width="32.57421875" style="0" customWidth="1"/>
  </cols>
  <sheetData>
    <row r="1" spans="1:3" ht="15.75">
      <c r="A1" s="4"/>
      <c r="B1" s="1"/>
      <c r="C1" s="78"/>
    </row>
    <row r="2" spans="1:3" ht="15.75">
      <c r="A2" s="4"/>
      <c r="B2" s="1"/>
      <c r="C2" s="79"/>
    </row>
    <row r="3" spans="1:3" ht="15">
      <c r="A3" s="4"/>
      <c r="B3" s="1"/>
      <c r="C3" s="117"/>
    </row>
    <row r="4" spans="1:3" ht="15">
      <c r="A4" s="4"/>
      <c r="B4" s="1"/>
      <c r="C4" s="116"/>
    </row>
    <row r="5" spans="1:3" ht="15">
      <c r="A5" s="4"/>
      <c r="B5" s="5"/>
      <c r="C5" s="116"/>
    </row>
    <row r="6" spans="1:3" ht="15">
      <c r="A6" s="4"/>
      <c r="B6" s="4"/>
      <c r="C6" s="12"/>
    </row>
    <row r="7" spans="1:3" ht="18.75">
      <c r="A7" s="171" t="s">
        <v>9</v>
      </c>
      <c r="B7" s="171"/>
      <c r="C7" s="171"/>
    </row>
    <row r="8" spans="1:3" ht="15">
      <c r="A8" s="4"/>
      <c r="B8" s="3"/>
      <c r="C8" s="12"/>
    </row>
    <row r="9" spans="1:3" ht="15.75">
      <c r="A9" s="172" t="s">
        <v>1</v>
      </c>
      <c r="B9" s="172"/>
      <c r="C9" s="21"/>
    </row>
    <row r="10" spans="1:3" ht="15.75">
      <c r="A10" s="172" t="s">
        <v>0</v>
      </c>
      <c r="B10" s="172"/>
      <c r="C10" s="16"/>
    </row>
    <row r="11" spans="1:3" ht="15.75">
      <c r="A11" s="16"/>
      <c r="B11" s="16" t="s">
        <v>31</v>
      </c>
      <c r="C11" s="16"/>
    </row>
    <row r="12" spans="1:6" ht="15.75">
      <c r="A12" s="16"/>
      <c r="B12" s="77" t="s">
        <v>73</v>
      </c>
      <c r="C12" s="77"/>
      <c r="D12" s="77"/>
      <c r="E12" s="77"/>
      <c r="F12" s="77"/>
    </row>
    <row r="13" spans="1:3" ht="15.75" customHeight="1">
      <c r="A13" s="16"/>
      <c r="B13" s="172" t="s">
        <v>82</v>
      </c>
      <c r="C13" s="175"/>
    </row>
    <row r="14" spans="1:3" ht="15.75">
      <c r="A14" s="16" t="s">
        <v>2</v>
      </c>
      <c r="B14" s="16" t="str">
        <f>'7.1.1.'!B14</f>
        <v>2019.gadā un turpmāk</v>
      </c>
      <c r="C14" s="21"/>
    </row>
    <row r="15" spans="1:3" s="9" customFormat="1" ht="57" customHeight="1">
      <c r="A15" s="76" t="s">
        <v>3</v>
      </c>
      <c r="B15" s="76" t="s">
        <v>4</v>
      </c>
      <c r="C15" s="76" t="s">
        <v>70</v>
      </c>
    </row>
    <row r="16" spans="1:3" ht="15.75">
      <c r="A16" s="25">
        <v>1</v>
      </c>
      <c r="B16" s="26">
        <v>2</v>
      </c>
      <c r="C16" s="26">
        <v>3</v>
      </c>
    </row>
    <row r="17" spans="1:3" ht="15.75">
      <c r="A17" s="48"/>
      <c r="B17" s="46" t="s">
        <v>5</v>
      </c>
      <c r="C17" s="42"/>
    </row>
    <row r="18" spans="1:3" ht="15.75">
      <c r="A18" s="38">
        <v>1100</v>
      </c>
      <c r="B18" s="38" t="s">
        <v>92</v>
      </c>
      <c r="C18" s="40">
        <v>33.89</v>
      </c>
    </row>
    <row r="19" spans="1:3" ht="17.25" customHeight="1">
      <c r="A19" s="38">
        <v>1200</v>
      </c>
      <c r="B19" s="39" t="s">
        <v>93</v>
      </c>
      <c r="C19" s="40">
        <v>8.16</v>
      </c>
    </row>
    <row r="20" spans="1:3" ht="15.75" customHeight="1">
      <c r="A20" s="41">
        <v>2210</v>
      </c>
      <c r="B20" s="39" t="s">
        <v>37</v>
      </c>
      <c r="C20" s="40">
        <v>0.75</v>
      </c>
    </row>
    <row r="21" spans="1:3" ht="15.75">
      <c r="A21" s="38">
        <v>2222</v>
      </c>
      <c r="B21" s="39" t="s">
        <v>26</v>
      </c>
      <c r="C21" s="40">
        <v>17.31</v>
      </c>
    </row>
    <row r="22" spans="1:3" ht="15.75">
      <c r="A22" s="38">
        <v>2223</v>
      </c>
      <c r="B22" s="39" t="s">
        <v>27</v>
      </c>
      <c r="C22" s="40">
        <v>21.19</v>
      </c>
    </row>
    <row r="23" spans="1:3" ht="15.75">
      <c r="A23" s="38">
        <v>2230</v>
      </c>
      <c r="B23" s="39" t="s">
        <v>38</v>
      </c>
      <c r="C23" s="40">
        <v>0.29</v>
      </c>
    </row>
    <row r="24" spans="1:3" ht="15.75">
      <c r="A24" s="38">
        <v>2243</v>
      </c>
      <c r="B24" s="39" t="s">
        <v>13</v>
      </c>
      <c r="C24" s="40">
        <v>0.56</v>
      </c>
    </row>
    <row r="25" spans="1:3" ht="15.75">
      <c r="A25" s="38">
        <v>2244</v>
      </c>
      <c r="B25" s="39" t="s">
        <v>14</v>
      </c>
      <c r="C25" s="40">
        <v>42.95</v>
      </c>
    </row>
    <row r="26" spans="1:3" ht="15.75">
      <c r="A26" s="38">
        <v>2249</v>
      </c>
      <c r="B26" s="39" t="s">
        <v>39</v>
      </c>
      <c r="C26" s="40">
        <v>2.03</v>
      </c>
    </row>
    <row r="27" spans="1:3" ht="15.75">
      <c r="A27" s="38">
        <v>2251</v>
      </c>
      <c r="B27" s="39" t="s">
        <v>94</v>
      </c>
      <c r="C27" s="40">
        <v>7.33</v>
      </c>
    </row>
    <row r="28" spans="1:3" ht="15.75">
      <c r="A28" s="38">
        <v>2263</v>
      </c>
      <c r="B28" s="39" t="s">
        <v>40</v>
      </c>
      <c r="C28" s="40">
        <v>11.1</v>
      </c>
    </row>
    <row r="29" spans="1:3" ht="15.75">
      <c r="A29" s="38">
        <v>2264</v>
      </c>
      <c r="B29" s="39" t="s">
        <v>41</v>
      </c>
      <c r="C29" s="40">
        <v>0.02</v>
      </c>
    </row>
    <row r="30" spans="1:3" ht="15.75">
      <c r="A30" s="38">
        <v>2279</v>
      </c>
      <c r="B30" s="39" t="s">
        <v>16</v>
      </c>
      <c r="C30" s="40">
        <v>3.98</v>
      </c>
    </row>
    <row r="31" spans="1:3" ht="15.75">
      <c r="A31" s="38">
        <v>2321</v>
      </c>
      <c r="B31" s="39" t="s">
        <v>19</v>
      </c>
      <c r="C31" s="40">
        <v>30.88</v>
      </c>
    </row>
    <row r="32" spans="1:3" ht="15.75" hidden="1">
      <c r="A32" s="38">
        <v>2341</v>
      </c>
      <c r="B32" s="39" t="s">
        <v>42</v>
      </c>
      <c r="C32" s="40">
        <v>0</v>
      </c>
    </row>
    <row r="33" spans="1:3" ht="17.25" customHeight="1" hidden="1">
      <c r="A33" s="38">
        <v>2350</v>
      </c>
      <c r="B33" s="39" t="s">
        <v>21</v>
      </c>
      <c r="C33" s="40">
        <v>0</v>
      </c>
    </row>
    <row r="34" spans="1:3" ht="15.75">
      <c r="A34" s="38">
        <v>2362</v>
      </c>
      <c r="B34" s="39" t="s">
        <v>43</v>
      </c>
      <c r="C34" s="40">
        <v>0.1</v>
      </c>
    </row>
    <row r="35" spans="1:3" ht="15.75">
      <c r="A35" s="38">
        <v>2363</v>
      </c>
      <c r="B35" s="39" t="s">
        <v>44</v>
      </c>
      <c r="C35" s="40">
        <v>81.2</v>
      </c>
    </row>
    <row r="36" spans="1:3" ht="15.75">
      <c r="A36" s="38">
        <v>2513</v>
      </c>
      <c r="B36" s="39" t="s">
        <v>23</v>
      </c>
      <c r="C36" s="40">
        <v>0.91</v>
      </c>
    </row>
    <row r="37" spans="1:3" ht="15.75" customHeight="1">
      <c r="A37" s="38">
        <v>2519</v>
      </c>
      <c r="B37" s="39" t="s">
        <v>25</v>
      </c>
      <c r="C37" s="40">
        <v>0.46</v>
      </c>
    </row>
    <row r="38" spans="1:3" ht="15.75" hidden="1">
      <c r="A38" s="38"/>
      <c r="B38" s="39"/>
      <c r="C38" s="40"/>
    </row>
    <row r="39" spans="1:3" ht="15.75">
      <c r="A39" s="38"/>
      <c r="B39" s="43" t="s">
        <v>6</v>
      </c>
      <c r="C39" s="44">
        <f>SUM(C18:C38)</f>
        <v>263.11</v>
      </c>
    </row>
    <row r="40" spans="1:3" ht="15.75">
      <c r="A40" s="45"/>
      <c r="B40" s="38" t="s">
        <v>7</v>
      </c>
      <c r="C40" s="42"/>
    </row>
    <row r="41" spans="1:3" ht="15.75">
      <c r="A41" s="38">
        <v>1100</v>
      </c>
      <c r="B41" s="38" t="s">
        <v>92</v>
      </c>
      <c r="C41" s="40">
        <v>56.69</v>
      </c>
    </row>
    <row r="42" spans="1:3" ht="17.25" customHeight="1">
      <c r="A42" s="38">
        <v>1200</v>
      </c>
      <c r="B42" s="39" t="s">
        <v>93</v>
      </c>
      <c r="C42" s="40">
        <v>13.66</v>
      </c>
    </row>
    <row r="43" spans="1:3" ht="15.75" hidden="1">
      <c r="A43" s="38">
        <v>2100</v>
      </c>
      <c r="B43" s="30" t="s">
        <v>45</v>
      </c>
      <c r="C43" s="40">
        <v>0</v>
      </c>
    </row>
    <row r="44" spans="1:3" ht="15.75">
      <c r="A44" s="41">
        <v>2210</v>
      </c>
      <c r="B44" s="39" t="s">
        <v>37</v>
      </c>
      <c r="C44" s="40">
        <v>0.95</v>
      </c>
    </row>
    <row r="45" spans="1:3" ht="15.75" hidden="1">
      <c r="A45" s="38">
        <v>2222</v>
      </c>
      <c r="B45" s="39" t="s">
        <v>26</v>
      </c>
      <c r="C45" s="40">
        <v>0</v>
      </c>
    </row>
    <row r="46" spans="1:3" ht="15.75" hidden="1">
      <c r="A46" s="38">
        <v>2223</v>
      </c>
      <c r="B46" s="39" t="s">
        <v>27</v>
      </c>
      <c r="C46" s="40">
        <v>0</v>
      </c>
    </row>
    <row r="47" spans="1:3" ht="15.75" hidden="1">
      <c r="A47" s="38">
        <v>2230</v>
      </c>
      <c r="B47" s="39" t="s">
        <v>38</v>
      </c>
      <c r="C47" s="40">
        <v>0</v>
      </c>
    </row>
    <row r="48" spans="1:3" ht="15.75">
      <c r="A48" s="38">
        <v>2234</v>
      </c>
      <c r="B48" s="39" t="s">
        <v>98</v>
      </c>
      <c r="C48" s="40">
        <v>0.07</v>
      </c>
    </row>
    <row r="49" spans="1:3" ht="15" customHeight="1">
      <c r="A49" s="38">
        <v>2239</v>
      </c>
      <c r="B49" s="39" t="s">
        <v>99</v>
      </c>
      <c r="C49" s="40">
        <v>0.38</v>
      </c>
    </row>
    <row r="50" spans="1:3" ht="15.75">
      <c r="A50" s="38">
        <v>2241</v>
      </c>
      <c r="B50" s="39" t="s">
        <v>46</v>
      </c>
      <c r="C50" s="40">
        <v>24.03</v>
      </c>
    </row>
    <row r="51" spans="1:3" ht="15.75">
      <c r="A51" s="38">
        <v>2242</v>
      </c>
      <c r="B51" s="39" t="s">
        <v>12</v>
      </c>
      <c r="C51" s="40">
        <v>0.31</v>
      </c>
    </row>
    <row r="52" spans="1:3" ht="15.75">
      <c r="A52" s="38">
        <v>2243</v>
      </c>
      <c r="B52" s="39" t="s">
        <v>13</v>
      </c>
      <c r="C52" s="40">
        <v>3.68</v>
      </c>
    </row>
    <row r="53" spans="1:3" ht="15.75">
      <c r="A53" s="38">
        <v>2244</v>
      </c>
      <c r="B53" s="39" t="s">
        <v>14</v>
      </c>
      <c r="C53" s="40">
        <v>31.54</v>
      </c>
    </row>
    <row r="54" spans="1:3" ht="15.75">
      <c r="A54" s="38">
        <v>2247</v>
      </c>
      <c r="B54" s="46" t="s">
        <v>95</v>
      </c>
      <c r="C54" s="40">
        <v>0.1</v>
      </c>
    </row>
    <row r="55" spans="1:3" ht="12.75" customHeight="1" hidden="1">
      <c r="A55" s="38">
        <v>2249</v>
      </c>
      <c r="B55" s="39" t="s">
        <v>39</v>
      </c>
      <c r="C55" s="40">
        <v>0</v>
      </c>
    </row>
    <row r="56" spans="1:3" ht="15.75">
      <c r="A56" s="38">
        <v>2251</v>
      </c>
      <c r="B56" s="39" t="s">
        <v>94</v>
      </c>
      <c r="C56" s="40">
        <v>0.69</v>
      </c>
    </row>
    <row r="57" spans="1:3" ht="12.75" customHeight="1" hidden="1">
      <c r="A57" s="38">
        <v>2252</v>
      </c>
      <c r="B57" s="39" t="s">
        <v>47</v>
      </c>
      <c r="C57" s="40">
        <v>0</v>
      </c>
    </row>
    <row r="58" spans="1:3" ht="15.75">
      <c r="A58" s="38">
        <v>2259</v>
      </c>
      <c r="B58" s="39" t="s">
        <v>96</v>
      </c>
      <c r="C58" s="40">
        <v>0.02</v>
      </c>
    </row>
    <row r="59" spans="1:3" ht="12.75" customHeight="1" hidden="1">
      <c r="A59" s="38">
        <v>2261</v>
      </c>
      <c r="B59" s="39" t="s">
        <v>48</v>
      </c>
      <c r="C59" s="40">
        <v>0</v>
      </c>
    </row>
    <row r="60" spans="1:3" ht="15.75">
      <c r="A60" s="38">
        <v>2262</v>
      </c>
      <c r="B60" s="39" t="s">
        <v>15</v>
      </c>
      <c r="C60" s="40">
        <v>0.74</v>
      </c>
    </row>
    <row r="61" spans="1:3" ht="12.75" customHeight="1" hidden="1">
      <c r="A61" s="38">
        <v>2263</v>
      </c>
      <c r="B61" s="39" t="s">
        <v>40</v>
      </c>
      <c r="C61" s="40">
        <v>0</v>
      </c>
    </row>
    <row r="62" spans="1:3" ht="15.75">
      <c r="A62" s="38">
        <v>2264</v>
      </c>
      <c r="B62" s="39" t="s">
        <v>41</v>
      </c>
      <c r="C62" s="40">
        <v>0.02</v>
      </c>
    </row>
    <row r="63" spans="1:3" ht="15.75">
      <c r="A63" s="38">
        <v>2279</v>
      </c>
      <c r="B63" s="39" t="s">
        <v>16</v>
      </c>
      <c r="C63" s="40">
        <v>0.07</v>
      </c>
    </row>
    <row r="64" spans="1:3" ht="15.75">
      <c r="A64" s="38">
        <v>2311</v>
      </c>
      <c r="B64" s="39" t="s">
        <v>17</v>
      </c>
      <c r="C64" s="40">
        <v>0.38</v>
      </c>
    </row>
    <row r="65" spans="1:3" ht="15.75">
      <c r="A65" s="38">
        <v>2312</v>
      </c>
      <c r="B65" s="39" t="s">
        <v>18</v>
      </c>
      <c r="C65" s="40">
        <v>1.26</v>
      </c>
    </row>
    <row r="66" spans="1:3" ht="21" customHeight="1" hidden="1">
      <c r="A66" s="38">
        <v>2321</v>
      </c>
      <c r="B66" s="39" t="s">
        <v>19</v>
      </c>
      <c r="C66" s="40">
        <v>0</v>
      </c>
    </row>
    <row r="67" spans="1:3" ht="15.75">
      <c r="A67" s="38">
        <v>2322</v>
      </c>
      <c r="B67" s="39" t="s">
        <v>20</v>
      </c>
      <c r="C67" s="40">
        <v>1.65</v>
      </c>
    </row>
    <row r="68" spans="1:3" ht="12.75" customHeight="1" hidden="1">
      <c r="A68" s="38">
        <v>2341</v>
      </c>
      <c r="B68" s="39" t="s">
        <v>42</v>
      </c>
      <c r="C68" s="40">
        <v>0</v>
      </c>
    </row>
    <row r="69" spans="1:3" ht="12.75" customHeight="1" hidden="1">
      <c r="A69" s="38">
        <v>2344</v>
      </c>
      <c r="B69" s="39" t="s">
        <v>49</v>
      </c>
      <c r="C69" s="40">
        <v>0</v>
      </c>
    </row>
    <row r="70" spans="1:3" ht="15.75">
      <c r="A70" s="38">
        <v>2350</v>
      </c>
      <c r="B70" s="39" t="s">
        <v>21</v>
      </c>
      <c r="C70" s="40">
        <v>2.55</v>
      </c>
    </row>
    <row r="71" spans="1:3" ht="15.75">
      <c r="A71" s="38">
        <v>2361</v>
      </c>
      <c r="B71" s="39" t="s">
        <v>22</v>
      </c>
      <c r="C71" s="40">
        <v>1.56</v>
      </c>
    </row>
    <row r="72" spans="1:3" ht="15.75">
      <c r="A72" s="38">
        <v>2362</v>
      </c>
      <c r="B72" s="39" t="s">
        <v>43</v>
      </c>
      <c r="C72" s="40">
        <v>0.76</v>
      </c>
    </row>
    <row r="73" spans="1:3" ht="12.75" customHeight="1" hidden="1">
      <c r="A73" s="38">
        <v>2363</v>
      </c>
      <c r="B73" s="39" t="s">
        <v>44</v>
      </c>
      <c r="C73" s="40">
        <v>0</v>
      </c>
    </row>
    <row r="74" spans="1:3" ht="12.75" customHeight="1" hidden="1">
      <c r="A74" s="38">
        <v>2370</v>
      </c>
      <c r="B74" s="39" t="s">
        <v>50</v>
      </c>
      <c r="C74" s="40">
        <v>0</v>
      </c>
    </row>
    <row r="75" spans="1:3" ht="15.75">
      <c r="A75" s="38">
        <v>2400</v>
      </c>
      <c r="B75" s="39" t="s">
        <v>28</v>
      </c>
      <c r="C75" s="40">
        <v>1.66</v>
      </c>
    </row>
    <row r="76" spans="1:3" ht="15.75">
      <c r="A76" s="38">
        <v>2512</v>
      </c>
      <c r="B76" s="39" t="s">
        <v>30</v>
      </c>
      <c r="C76" s="40">
        <v>70.5</v>
      </c>
    </row>
    <row r="77" spans="1:3" ht="33.75" customHeight="1" hidden="1">
      <c r="A77" s="38">
        <v>2513</v>
      </c>
      <c r="B77" s="39" t="s">
        <v>23</v>
      </c>
      <c r="C77" s="40">
        <v>0</v>
      </c>
    </row>
    <row r="78" spans="1:3" ht="15.75" customHeight="1">
      <c r="A78" s="38">
        <v>2515</v>
      </c>
      <c r="B78" s="39" t="s">
        <v>97</v>
      </c>
      <c r="C78" s="40">
        <v>0.12</v>
      </c>
    </row>
    <row r="79" spans="1:3" ht="15.75">
      <c r="A79" s="38">
        <v>2519</v>
      </c>
      <c r="B79" s="39" t="s">
        <v>25</v>
      </c>
      <c r="C79" s="40">
        <v>0.02</v>
      </c>
    </row>
    <row r="80" spans="1:3" ht="15.75" customHeight="1" hidden="1">
      <c r="A80" s="38">
        <v>6240</v>
      </c>
      <c r="B80" s="39" t="s">
        <v>51</v>
      </c>
      <c r="C80" s="40">
        <v>0</v>
      </c>
    </row>
    <row r="81" spans="1:3" ht="15.75" customHeight="1" hidden="1">
      <c r="A81" s="38">
        <v>6290</v>
      </c>
      <c r="B81" s="39" t="s">
        <v>52</v>
      </c>
      <c r="C81" s="40">
        <v>0</v>
      </c>
    </row>
    <row r="82" spans="1:3" ht="15.75" customHeight="1" hidden="1">
      <c r="A82" s="38">
        <v>5121</v>
      </c>
      <c r="B82" s="39" t="s">
        <v>53</v>
      </c>
      <c r="C82" s="40">
        <v>0</v>
      </c>
    </row>
    <row r="83" spans="1:3" ht="15.75" customHeight="1">
      <c r="A83" s="38">
        <v>5232</v>
      </c>
      <c r="B83" s="39" t="s">
        <v>24</v>
      </c>
      <c r="C83" s="40">
        <v>18.31</v>
      </c>
    </row>
    <row r="84" spans="1:3" ht="15.75" customHeight="1" hidden="1">
      <c r="A84" s="38">
        <v>5238</v>
      </c>
      <c r="B84" s="39" t="s">
        <v>54</v>
      </c>
      <c r="C84" s="40">
        <v>0</v>
      </c>
    </row>
    <row r="85" spans="1:3" ht="15.75" customHeight="1">
      <c r="A85" s="38">
        <v>5240</v>
      </c>
      <c r="B85" s="39" t="s">
        <v>55</v>
      </c>
      <c r="C85" s="40">
        <v>0.94</v>
      </c>
    </row>
    <row r="86" spans="1:3" ht="15.75">
      <c r="A86" s="38">
        <v>5250</v>
      </c>
      <c r="B86" s="39" t="s">
        <v>56</v>
      </c>
      <c r="C86" s="42">
        <v>162.03</v>
      </c>
    </row>
    <row r="87" spans="1:3" ht="15.75">
      <c r="A87" s="45"/>
      <c r="B87" s="47" t="s">
        <v>8</v>
      </c>
      <c r="C87" s="44">
        <f>SUM(C41:C86)</f>
        <v>394.69000000000005</v>
      </c>
    </row>
    <row r="88" spans="1:3" ht="15.75">
      <c r="A88" s="45"/>
      <c r="B88" s="47" t="s">
        <v>29</v>
      </c>
      <c r="C88" s="44">
        <f>C87+C39</f>
        <v>657.8000000000001</v>
      </c>
    </row>
    <row r="89" spans="1:3" ht="15.75">
      <c r="A89" s="50"/>
      <c r="B89" s="51"/>
      <c r="C89" s="61"/>
    </row>
    <row r="90" spans="1:3" ht="15" customHeight="1">
      <c r="A90" s="176" t="s">
        <v>57</v>
      </c>
      <c r="B90" s="176"/>
      <c r="C90" s="126">
        <v>10</v>
      </c>
    </row>
    <row r="91" spans="1:3" ht="15.75">
      <c r="A91" s="176" t="s">
        <v>58</v>
      </c>
      <c r="B91" s="176"/>
      <c r="C91" s="127">
        <f>C88/C90</f>
        <v>65.78</v>
      </c>
    </row>
    <row r="92" spans="1:3" ht="15">
      <c r="A92" s="58"/>
      <c r="B92" s="58"/>
      <c r="C92" s="58"/>
    </row>
    <row r="93" spans="1:3" s="2" customFormat="1" ht="15.75">
      <c r="A93" s="173" t="s">
        <v>33</v>
      </c>
      <c r="B93" s="174"/>
      <c r="C93" s="62"/>
    </row>
    <row r="94" spans="1:3" s="2" customFormat="1" ht="15.75">
      <c r="A94" s="173" t="s">
        <v>72</v>
      </c>
      <c r="B94" s="174"/>
      <c r="C94" s="62"/>
    </row>
    <row r="95" spans="1:3" s="2" customFormat="1" ht="15.75">
      <c r="A95" s="35"/>
      <c r="B95" s="35"/>
      <c r="C95" s="35"/>
    </row>
    <row r="96" spans="1:3" s="2" customFormat="1" ht="15.75">
      <c r="A96" s="35" t="s">
        <v>34</v>
      </c>
      <c r="B96" s="35"/>
      <c r="C96" s="35"/>
    </row>
    <row r="97" spans="1:3" s="2" customFormat="1" ht="15.75">
      <c r="A97" s="35"/>
      <c r="B97" s="35"/>
      <c r="C97" s="35"/>
    </row>
    <row r="98" spans="1:3" s="2" customFormat="1" ht="15.75">
      <c r="A98" s="35"/>
      <c r="B98" s="36"/>
      <c r="C98" s="35"/>
    </row>
    <row r="99" spans="1:3" s="2" customFormat="1" ht="13.5" customHeight="1">
      <c r="A99" s="35"/>
      <c r="B99" s="37"/>
      <c r="C99" s="35"/>
    </row>
  </sheetData>
  <sheetProtection/>
  <mergeCells count="8">
    <mergeCell ref="A7:C7"/>
    <mergeCell ref="A9:B9"/>
    <mergeCell ref="A94:B94"/>
    <mergeCell ref="A10:B10"/>
    <mergeCell ref="A93:B93"/>
    <mergeCell ref="B13:C13"/>
    <mergeCell ref="A90:B90"/>
    <mergeCell ref="A91:B91"/>
  </mergeCells>
  <printOptions/>
  <pageMargins left="0.9448818897637796" right="0.5511811023622047" top="0.3937007874015748" bottom="0.5511811023622047" header="0.31496062992125984" footer="0.31496062992125984"/>
  <pageSetup firstPageNumber="3" useFirstPageNumber="1" fitToHeight="0" fitToWidth="1" horizontalDpi="600" verticalDpi="600" orientation="portrait" paperSize="9" scale="63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view="pageLayout" workbookViewId="0" topLeftCell="A1">
      <selection activeCell="D1" sqref="D1:D5"/>
    </sheetView>
  </sheetViews>
  <sheetFormatPr defaultColWidth="9.140625" defaultRowHeight="12.75"/>
  <cols>
    <col min="1" max="1" width="14.57421875" style="4" customWidth="1"/>
    <col min="2" max="2" width="100.28125" style="4" customWidth="1"/>
    <col min="3" max="3" width="24.140625" style="4" hidden="1" customWidth="1"/>
    <col min="4" max="4" width="24.140625" style="4" customWidth="1"/>
  </cols>
  <sheetData>
    <row r="1" spans="3:4" ht="15.75">
      <c r="C1" s="78" t="s">
        <v>10</v>
      </c>
      <c r="D1" s="78"/>
    </row>
    <row r="2" spans="3:4" ht="15.75">
      <c r="C2" s="79" t="s">
        <v>32</v>
      </c>
      <c r="D2" s="79"/>
    </row>
    <row r="3" spans="3:4" ht="15.75">
      <c r="C3" s="80" t="s">
        <v>90</v>
      </c>
      <c r="D3" s="117"/>
    </row>
    <row r="4" spans="3:4" ht="15.75">
      <c r="C4" s="79"/>
      <c r="D4" s="116"/>
    </row>
    <row r="5" spans="3:4" ht="15.75">
      <c r="C5" s="79" t="s">
        <v>91</v>
      </c>
      <c r="D5" s="116"/>
    </row>
    <row r="7" spans="1:4" ht="15.75">
      <c r="A7" s="177" t="s">
        <v>9</v>
      </c>
      <c r="B7" s="177"/>
      <c r="C7" s="177"/>
      <c r="D7"/>
    </row>
    <row r="8" ht="15">
      <c r="B8" s="3"/>
    </row>
    <row r="9" spans="1:2" ht="15.75" customHeight="1">
      <c r="A9" s="167" t="s">
        <v>1</v>
      </c>
      <c r="B9" s="167"/>
    </row>
    <row r="10" spans="1:2" ht="15.75" customHeight="1">
      <c r="A10" s="167" t="s">
        <v>0</v>
      </c>
      <c r="B10" s="167"/>
    </row>
    <row r="11" spans="1:2" ht="15.75" customHeight="1">
      <c r="A11" s="93"/>
      <c r="B11" s="93" t="s">
        <v>31</v>
      </c>
    </row>
    <row r="12" spans="1:4" ht="15.75" customHeight="1">
      <c r="A12" s="93"/>
      <c r="B12" s="167" t="s">
        <v>182</v>
      </c>
      <c r="C12" s="167"/>
      <c r="D12"/>
    </row>
    <row r="13" spans="1:2" ht="15.75" customHeight="1">
      <c r="A13" s="93" t="s">
        <v>2</v>
      </c>
      <c r="B13" s="93" t="str">
        <f>'7.10.'!B13</f>
        <v>2019.gadā un turpmāk</v>
      </c>
    </row>
    <row r="14" ht="15" hidden="1">
      <c r="B14" s="94"/>
    </row>
    <row r="15" spans="1:4" ht="63">
      <c r="A15" s="76" t="s">
        <v>3</v>
      </c>
      <c r="B15" s="76" t="s">
        <v>4</v>
      </c>
      <c r="C15" s="76" t="s">
        <v>70</v>
      </c>
      <c r="D15" s="76" t="s">
        <v>70</v>
      </c>
    </row>
    <row r="16" spans="1:4" ht="14.25">
      <c r="A16" s="13">
        <v>1</v>
      </c>
      <c r="B16" s="14">
        <v>2</v>
      </c>
      <c r="C16" s="13">
        <v>3</v>
      </c>
      <c r="D16" s="13">
        <v>3</v>
      </c>
    </row>
    <row r="17" spans="1:4" ht="15">
      <c r="A17" s="96"/>
      <c r="B17" s="63" t="s">
        <v>5</v>
      </c>
      <c r="C17" s="65"/>
      <c r="D17" s="65"/>
    </row>
    <row r="18" spans="1:4" ht="15.75" customHeight="1">
      <c r="A18" s="65">
        <v>1100</v>
      </c>
      <c r="B18" s="65" t="s">
        <v>92</v>
      </c>
      <c r="C18" s="66">
        <v>289.52</v>
      </c>
      <c r="D18" s="66">
        <v>115.34</v>
      </c>
    </row>
    <row r="19" spans="1:4" ht="15.75" customHeight="1">
      <c r="A19" s="65">
        <v>1200</v>
      </c>
      <c r="B19" s="67" t="s">
        <v>93</v>
      </c>
      <c r="C19" s="66">
        <v>68.3</v>
      </c>
      <c r="D19" s="66">
        <v>27.79</v>
      </c>
    </row>
    <row r="20" spans="1:4" ht="15.75" customHeight="1">
      <c r="A20" s="65">
        <v>2219</v>
      </c>
      <c r="B20" s="65" t="s">
        <v>115</v>
      </c>
      <c r="C20" s="66">
        <v>1.25</v>
      </c>
      <c r="D20" s="66">
        <f>C20/250*100</f>
        <v>0.5</v>
      </c>
    </row>
    <row r="21" spans="1:4" ht="15.75" customHeight="1">
      <c r="A21" s="65">
        <v>2222</v>
      </c>
      <c r="B21" s="67" t="s">
        <v>26</v>
      </c>
      <c r="C21" s="66">
        <v>51.25</v>
      </c>
      <c r="D21" s="66">
        <f>C21/250*100</f>
        <v>20.5</v>
      </c>
    </row>
    <row r="22" spans="1:4" ht="15.75" customHeight="1">
      <c r="A22" s="65">
        <v>2223</v>
      </c>
      <c r="B22" s="67" t="s">
        <v>27</v>
      </c>
      <c r="C22" s="66">
        <v>52.6</v>
      </c>
      <c r="D22" s="66">
        <v>21.07</v>
      </c>
    </row>
    <row r="23" spans="1:4" ht="15.75" customHeight="1">
      <c r="A23" s="65">
        <v>2243</v>
      </c>
      <c r="B23" s="67" t="s">
        <v>116</v>
      </c>
      <c r="C23" s="66">
        <v>0.5</v>
      </c>
      <c r="D23" s="66">
        <f aca="true" t="shared" si="0" ref="D23:D32">C23/250*100</f>
        <v>0.2</v>
      </c>
    </row>
    <row r="24" spans="1:4" ht="15.75" customHeight="1">
      <c r="A24" s="65">
        <v>2244</v>
      </c>
      <c r="B24" s="67" t="s">
        <v>14</v>
      </c>
      <c r="C24" s="66">
        <v>82.5</v>
      </c>
      <c r="D24" s="66">
        <v>43</v>
      </c>
    </row>
    <row r="25" spans="1:4" ht="15.75" customHeight="1">
      <c r="A25" s="65">
        <v>2249</v>
      </c>
      <c r="B25" s="67" t="s">
        <v>117</v>
      </c>
      <c r="C25" s="66">
        <v>0.5</v>
      </c>
      <c r="D25" s="66">
        <f t="shared" si="0"/>
        <v>0.2</v>
      </c>
    </row>
    <row r="26" spans="1:4" ht="15.75" customHeight="1" hidden="1">
      <c r="A26" s="65">
        <v>2252</v>
      </c>
      <c r="B26" s="67" t="s">
        <v>11</v>
      </c>
      <c r="C26" s="66">
        <v>0</v>
      </c>
      <c r="D26" s="66">
        <f t="shared" si="0"/>
        <v>0</v>
      </c>
    </row>
    <row r="27" spans="1:4" ht="15.75" customHeight="1" hidden="1">
      <c r="A27" s="65">
        <v>2261</v>
      </c>
      <c r="B27" s="67" t="s">
        <v>159</v>
      </c>
      <c r="C27" s="66">
        <v>0</v>
      </c>
      <c r="D27" s="66">
        <f t="shared" si="0"/>
        <v>0</v>
      </c>
    </row>
    <row r="28" spans="1:4" ht="15.75" customHeight="1">
      <c r="A28" s="65">
        <v>2263</v>
      </c>
      <c r="B28" s="67" t="s">
        <v>118</v>
      </c>
      <c r="C28" s="66">
        <v>64.25</v>
      </c>
      <c r="D28" s="66">
        <v>35.7</v>
      </c>
    </row>
    <row r="29" spans="1:4" ht="15.75" customHeight="1">
      <c r="A29" s="65">
        <v>2312</v>
      </c>
      <c r="B29" s="67" t="s">
        <v>18</v>
      </c>
      <c r="C29" s="66">
        <v>59.5</v>
      </c>
      <c r="D29" s="66">
        <f t="shared" si="0"/>
        <v>23.799999999999997</v>
      </c>
    </row>
    <row r="30" spans="1:4" ht="15.75" customHeight="1">
      <c r="A30" s="65">
        <v>2321</v>
      </c>
      <c r="B30" s="67" t="s">
        <v>19</v>
      </c>
      <c r="C30" s="66">
        <v>82.5</v>
      </c>
      <c r="D30" s="66">
        <f t="shared" si="0"/>
        <v>33</v>
      </c>
    </row>
    <row r="31" spans="1:4" ht="15.75" customHeight="1">
      <c r="A31" s="65">
        <v>2350</v>
      </c>
      <c r="B31" s="67" t="s">
        <v>21</v>
      </c>
      <c r="C31" s="66">
        <v>38.75</v>
      </c>
      <c r="D31" s="66">
        <f t="shared" si="0"/>
        <v>15.5</v>
      </c>
    </row>
    <row r="32" spans="1:4" ht="15.75" customHeight="1">
      <c r="A32" s="97">
        <v>2361</v>
      </c>
      <c r="B32" s="67" t="s">
        <v>164</v>
      </c>
      <c r="C32" s="66">
        <v>49</v>
      </c>
      <c r="D32" s="66">
        <f t="shared" si="0"/>
        <v>19.6</v>
      </c>
    </row>
    <row r="33" spans="1:4" ht="15.75" customHeight="1">
      <c r="A33" s="65">
        <v>2513</v>
      </c>
      <c r="B33" s="67" t="s">
        <v>23</v>
      </c>
      <c r="C33" s="66">
        <v>24.58</v>
      </c>
      <c r="D33" s="66">
        <v>9.84</v>
      </c>
    </row>
    <row r="34" spans="1:4" ht="15.75" customHeight="1">
      <c r="A34" s="65">
        <v>2519</v>
      </c>
      <c r="B34" s="67" t="s">
        <v>25</v>
      </c>
      <c r="C34" s="66">
        <v>9.55</v>
      </c>
      <c r="D34" s="66">
        <f>C34/250*100</f>
        <v>3.8200000000000003</v>
      </c>
    </row>
    <row r="35" spans="1:4" ht="15.75" customHeight="1">
      <c r="A35" s="65">
        <v>5232</v>
      </c>
      <c r="B35" s="67" t="s">
        <v>24</v>
      </c>
      <c r="C35" s="66">
        <v>32.3</v>
      </c>
      <c r="D35" s="66">
        <f>C35/250*100</f>
        <v>12.919999999999998</v>
      </c>
    </row>
    <row r="36" spans="1:4" ht="15.75" customHeight="1">
      <c r="A36" s="65"/>
      <c r="B36" s="67"/>
      <c r="C36" s="66"/>
      <c r="D36" s="66"/>
    </row>
    <row r="37" spans="1:4" ht="15.75" customHeight="1">
      <c r="A37" s="65"/>
      <c r="B37" s="69" t="s">
        <v>6</v>
      </c>
      <c r="C37" s="70">
        <f>SUM(C18:C35)</f>
        <v>906.85</v>
      </c>
      <c r="D37" s="70">
        <f>SUM(D18:D35)</f>
        <v>382.78</v>
      </c>
    </row>
    <row r="38" spans="1:4" ht="15.75" customHeight="1">
      <c r="A38" s="71"/>
      <c r="B38" s="65" t="s">
        <v>7</v>
      </c>
      <c r="C38" s="66"/>
      <c r="D38" s="66"/>
    </row>
    <row r="39" spans="1:4" ht="15.75" customHeight="1">
      <c r="A39" s="65">
        <v>1100</v>
      </c>
      <c r="B39" s="65" t="s">
        <v>92</v>
      </c>
      <c r="C39" s="66">
        <v>51.23</v>
      </c>
      <c r="D39" s="66">
        <v>20.41</v>
      </c>
    </row>
    <row r="40" spans="1:4" ht="15.75" customHeight="1">
      <c r="A40" s="65">
        <v>1200</v>
      </c>
      <c r="B40" s="67" t="s">
        <v>93</v>
      </c>
      <c r="C40" s="66">
        <v>12.09</v>
      </c>
      <c r="D40" s="66">
        <v>4.92</v>
      </c>
    </row>
    <row r="41" spans="1:4" ht="15.75" customHeight="1">
      <c r="A41" s="65">
        <v>2219</v>
      </c>
      <c r="B41" s="65" t="s">
        <v>115</v>
      </c>
      <c r="C41" s="66">
        <v>1.2</v>
      </c>
      <c r="D41" s="66">
        <f aca="true" t="shared" si="1" ref="D41:D64">C41/250*100</f>
        <v>0.48</v>
      </c>
    </row>
    <row r="42" spans="1:4" ht="15.75" customHeight="1">
      <c r="A42" s="65">
        <v>2234</v>
      </c>
      <c r="B42" s="67" t="s">
        <v>98</v>
      </c>
      <c r="C42" s="66">
        <v>0.14</v>
      </c>
      <c r="D42" s="66">
        <f t="shared" si="1"/>
        <v>0.05600000000000001</v>
      </c>
    </row>
    <row r="43" spans="1:4" ht="15.75" customHeight="1">
      <c r="A43" s="65">
        <v>2239</v>
      </c>
      <c r="B43" s="67" t="s">
        <v>99</v>
      </c>
      <c r="C43" s="66">
        <v>1.8</v>
      </c>
      <c r="D43" s="66">
        <f t="shared" si="1"/>
        <v>0.72</v>
      </c>
    </row>
    <row r="44" spans="1:4" ht="15.75" customHeight="1" hidden="1">
      <c r="A44" s="65">
        <v>2241</v>
      </c>
      <c r="B44" s="67" t="s">
        <v>160</v>
      </c>
      <c r="C44" s="66">
        <v>0</v>
      </c>
      <c r="D44" s="66">
        <f t="shared" si="1"/>
        <v>0</v>
      </c>
    </row>
    <row r="45" spans="1:4" ht="15.75" customHeight="1">
      <c r="A45" s="65">
        <v>2242</v>
      </c>
      <c r="B45" s="67" t="s">
        <v>12</v>
      </c>
      <c r="C45" s="66">
        <v>0.75</v>
      </c>
      <c r="D45" s="66">
        <f t="shared" si="1"/>
        <v>0.3</v>
      </c>
    </row>
    <row r="46" spans="1:4" ht="15.75" customHeight="1">
      <c r="A46" s="65">
        <v>2243</v>
      </c>
      <c r="B46" s="67" t="s">
        <v>13</v>
      </c>
      <c r="C46" s="66">
        <v>0.75</v>
      </c>
      <c r="D46" s="66">
        <f t="shared" si="1"/>
        <v>0.3</v>
      </c>
    </row>
    <row r="47" spans="1:4" ht="15.75" customHeight="1" hidden="1">
      <c r="A47" s="65">
        <v>2244</v>
      </c>
      <c r="B47" s="67" t="s">
        <v>14</v>
      </c>
      <c r="C47" s="66">
        <v>0</v>
      </c>
      <c r="D47" s="66">
        <f t="shared" si="1"/>
        <v>0</v>
      </c>
    </row>
    <row r="48" spans="1:4" ht="15.75" customHeight="1">
      <c r="A48" s="65">
        <v>2247</v>
      </c>
      <c r="B48" s="63" t="s">
        <v>95</v>
      </c>
      <c r="C48" s="66">
        <v>0.12</v>
      </c>
      <c r="D48" s="66">
        <f t="shared" si="1"/>
        <v>0.047999999999999994</v>
      </c>
    </row>
    <row r="49" spans="1:4" ht="15.75" customHeight="1">
      <c r="A49" s="65">
        <v>2251</v>
      </c>
      <c r="B49" s="67" t="s">
        <v>94</v>
      </c>
      <c r="C49" s="66">
        <v>15.2</v>
      </c>
      <c r="D49" s="66">
        <f t="shared" si="1"/>
        <v>6.08</v>
      </c>
    </row>
    <row r="50" spans="1:4" ht="15.75" customHeight="1" hidden="1">
      <c r="A50" s="65">
        <v>2259</v>
      </c>
      <c r="B50" s="67" t="s">
        <v>96</v>
      </c>
      <c r="C50" s="66">
        <v>0</v>
      </c>
      <c r="D50" s="66">
        <f t="shared" si="1"/>
        <v>0</v>
      </c>
    </row>
    <row r="51" spans="1:4" ht="15.75" customHeight="1">
      <c r="A51" s="65">
        <v>2262</v>
      </c>
      <c r="B51" s="67" t="s">
        <v>15</v>
      </c>
      <c r="C51" s="66">
        <v>1.5</v>
      </c>
      <c r="D51" s="66">
        <f t="shared" si="1"/>
        <v>0.6</v>
      </c>
    </row>
    <row r="52" spans="1:4" ht="15.75" customHeight="1" hidden="1">
      <c r="A52" s="65">
        <v>2264</v>
      </c>
      <c r="B52" s="67" t="s">
        <v>162</v>
      </c>
      <c r="C52" s="66">
        <v>0</v>
      </c>
      <c r="D52" s="66">
        <f t="shared" si="1"/>
        <v>0</v>
      </c>
    </row>
    <row r="53" spans="1:4" ht="15.75" customHeight="1">
      <c r="A53" s="65">
        <v>2279</v>
      </c>
      <c r="B53" s="67" t="s">
        <v>16</v>
      </c>
      <c r="C53" s="66">
        <v>0.2</v>
      </c>
      <c r="D53" s="66">
        <f t="shared" si="1"/>
        <v>0.08</v>
      </c>
    </row>
    <row r="54" spans="1:4" ht="15.75" customHeight="1">
      <c r="A54" s="65">
        <v>2311</v>
      </c>
      <c r="B54" s="67" t="s">
        <v>17</v>
      </c>
      <c r="C54" s="66">
        <v>0.7</v>
      </c>
      <c r="D54" s="66">
        <f t="shared" si="1"/>
        <v>0.27999999999999997</v>
      </c>
    </row>
    <row r="55" spans="1:4" ht="15.75" customHeight="1">
      <c r="A55" s="65">
        <v>2312</v>
      </c>
      <c r="B55" s="67" t="s">
        <v>18</v>
      </c>
      <c r="C55" s="66">
        <v>5.23</v>
      </c>
      <c r="D55" s="66">
        <f t="shared" si="1"/>
        <v>2.092</v>
      </c>
    </row>
    <row r="56" spans="1:4" ht="15.75" customHeight="1">
      <c r="A56" s="65">
        <v>2322</v>
      </c>
      <c r="B56" s="67" t="s">
        <v>20</v>
      </c>
      <c r="C56" s="66">
        <v>2.2</v>
      </c>
      <c r="D56" s="66">
        <f t="shared" si="1"/>
        <v>0.88</v>
      </c>
    </row>
    <row r="57" spans="1:4" ht="15.75" customHeight="1">
      <c r="A57" s="65">
        <v>2350</v>
      </c>
      <c r="B57" s="67" t="s">
        <v>21</v>
      </c>
      <c r="C57" s="66">
        <v>3.5</v>
      </c>
      <c r="D57" s="66">
        <f t="shared" si="1"/>
        <v>1.4000000000000001</v>
      </c>
    </row>
    <row r="58" spans="1:4" ht="15.75" customHeight="1">
      <c r="A58" s="65">
        <v>2361</v>
      </c>
      <c r="B58" s="67" t="s">
        <v>22</v>
      </c>
      <c r="C58" s="66">
        <v>6.2</v>
      </c>
      <c r="D58" s="66">
        <f t="shared" si="1"/>
        <v>2.48</v>
      </c>
    </row>
    <row r="59" spans="1:4" ht="15.75" customHeight="1">
      <c r="A59" s="65">
        <v>2400</v>
      </c>
      <c r="B59" s="67" t="s">
        <v>28</v>
      </c>
      <c r="C59" s="66">
        <v>0.1</v>
      </c>
      <c r="D59" s="66">
        <f t="shared" si="1"/>
        <v>0.04</v>
      </c>
    </row>
    <row r="60" spans="1:4" ht="15.75" customHeight="1">
      <c r="A60" s="65">
        <v>2512</v>
      </c>
      <c r="B60" s="67" t="s">
        <v>30</v>
      </c>
      <c r="C60" s="66">
        <v>140.09</v>
      </c>
      <c r="D60" s="66">
        <v>58</v>
      </c>
    </row>
    <row r="61" spans="1:4" ht="15.75" customHeight="1">
      <c r="A61" s="65">
        <v>2515</v>
      </c>
      <c r="B61" s="67" t="s">
        <v>97</v>
      </c>
      <c r="C61" s="66">
        <v>0.2</v>
      </c>
      <c r="D61" s="66">
        <f t="shared" si="1"/>
        <v>0.08</v>
      </c>
    </row>
    <row r="62" spans="1:4" ht="15.75" customHeight="1" hidden="1">
      <c r="A62" s="65">
        <v>2519</v>
      </c>
      <c r="B62" s="67" t="s">
        <v>25</v>
      </c>
      <c r="C62" s="66">
        <v>0</v>
      </c>
      <c r="D62" s="66">
        <f t="shared" si="1"/>
        <v>0</v>
      </c>
    </row>
    <row r="63" spans="1:4" ht="15.75" customHeight="1">
      <c r="A63" s="65">
        <v>5232</v>
      </c>
      <c r="B63" s="67" t="s">
        <v>24</v>
      </c>
      <c r="C63" s="66">
        <v>38.7</v>
      </c>
      <c r="D63" s="66">
        <f t="shared" si="1"/>
        <v>15.480000000000002</v>
      </c>
    </row>
    <row r="64" spans="1:4" ht="15.75" customHeight="1" hidden="1">
      <c r="A64" s="65">
        <v>5240</v>
      </c>
      <c r="B64" s="67" t="s">
        <v>161</v>
      </c>
      <c r="C64" s="66">
        <v>0</v>
      </c>
      <c r="D64" s="66">
        <f t="shared" si="1"/>
        <v>0</v>
      </c>
    </row>
    <row r="65" spans="1:4" ht="15.75" customHeight="1">
      <c r="A65" s="65">
        <v>5250</v>
      </c>
      <c r="B65" s="67" t="s">
        <v>123</v>
      </c>
      <c r="C65" s="66">
        <v>118.75</v>
      </c>
      <c r="D65" s="66">
        <v>47.49</v>
      </c>
    </row>
    <row r="66" spans="1:4" ht="15.75" customHeight="1">
      <c r="A66" s="71"/>
      <c r="B66" s="72" t="s">
        <v>8</v>
      </c>
      <c r="C66" s="70">
        <f>SUM(C39:C65)</f>
        <v>400.65</v>
      </c>
      <c r="D66" s="70">
        <f>SUM(D39:D65)</f>
        <v>162.216</v>
      </c>
    </row>
    <row r="67" spans="1:4" ht="15.75" customHeight="1">
      <c r="A67" s="71"/>
      <c r="B67" s="72" t="s">
        <v>29</v>
      </c>
      <c r="C67" s="70">
        <f>C66+C37</f>
        <v>1307.5</v>
      </c>
      <c r="D67" s="70">
        <f>D66+D37</f>
        <v>544.996</v>
      </c>
    </row>
    <row r="68" spans="1:4" ht="15">
      <c r="A68" s="98"/>
      <c r="B68" s="6"/>
      <c r="C68" s="100"/>
      <c r="D68" s="100"/>
    </row>
    <row r="69" spans="1:4" ht="15" customHeight="1">
      <c r="A69" s="172" t="s">
        <v>57</v>
      </c>
      <c r="B69" s="172"/>
      <c r="C69" s="95">
        <v>250</v>
      </c>
      <c r="D69" s="132">
        <v>100</v>
      </c>
    </row>
    <row r="70" spans="1:4" ht="15" customHeight="1">
      <c r="A70" s="172" t="s">
        <v>58</v>
      </c>
      <c r="B70" s="172"/>
      <c r="C70" s="101">
        <f>(C67/C69)</f>
        <v>5.23</v>
      </c>
      <c r="D70" s="101">
        <f>(D67/D69)</f>
        <v>5.44996</v>
      </c>
    </row>
    <row r="71" spans="1:2" ht="15">
      <c r="A71" s="6"/>
      <c r="B71" s="99"/>
    </row>
    <row r="72" spans="1:4" ht="15.75">
      <c r="A72" s="182" t="s">
        <v>33</v>
      </c>
      <c r="B72" s="183"/>
      <c r="C72" s="34"/>
      <c r="D72" s="34"/>
    </row>
    <row r="73" spans="1:4" ht="15.75">
      <c r="A73" s="182" t="s">
        <v>72</v>
      </c>
      <c r="B73" s="183"/>
      <c r="C73" s="34"/>
      <c r="D73" s="34"/>
    </row>
    <row r="74" spans="1:4" ht="15.75">
      <c r="A74" s="35"/>
      <c r="B74" s="35"/>
      <c r="C74" s="35"/>
      <c r="D74" s="35"/>
    </row>
    <row r="75" spans="1:4" ht="15.75">
      <c r="A75" s="35" t="s">
        <v>34</v>
      </c>
      <c r="B75" s="35"/>
      <c r="C75" s="35"/>
      <c r="D75" s="35"/>
    </row>
    <row r="76" spans="1:4" ht="15.75">
      <c r="A76" s="35"/>
      <c r="B76" s="35"/>
      <c r="C76" s="35"/>
      <c r="D76" s="35"/>
    </row>
    <row r="77" spans="1:4" ht="15.75">
      <c r="A77" s="35"/>
      <c r="B77" s="36"/>
      <c r="C77" s="35"/>
      <c r="D77" s="35"/>
    </row>
    <row r="78" spans="1:4" ht="15.75">
      <c r="A78" s="35"/>
      <c r="B78" s="37"/>
      <c r="C78" s="35"/>
      <c r="D78" s="35"/>
    </row>
    <row r="79" spans="1:4" ht="15.75">
      <c r="A79" s="18"/>
      <c r="B79" s="18"/>
      <c r="C79" s="18"/>
      <c r="D79" s="18"/>
    </row>
    <row r="80" spans="1:4" ht="15.75">
      <c r="A80" s="18"/>
      <c r="B80" s="18"/>
      <c r="C80" s="18"/>
      <c r="D80" s="18"/>
    </row>
    <row r="81" spans="1:4" ht="18.75">
      <c r="A81" s="187"/>
      <c r="B81" s="187"/>
      <c r="C81" s="111"/>
      <c r="D81" s="111"/>
    </row>
    <row r="82" spans="1:2" ht="15">
      <c r="A82" s="102"/>
      <c r="B82" s="102"/>
    </row>
    <row r="83" spans="1:2" ht="15">
      <c r="A83" s="102"/>
      <c r="B83" s="102"/>
    </row>
    <row r="84" spans="1:2" ht="15">
      <c r="A84" s="186"/>
      <c r="B84" s="186"/>
    </row>
    <row r="85" spans="1:2" ht="15">
      <c r="A85" s="102"/>
      <c r="B85" s="102"/>
    </row>
    <row r="86" spans="1:2" ht="15">
      <c r="A86" s="186"/>
      <c r="B86" s="186"/>
    </row>
    <row r="87" spans="1:2" ht="15">
      <c r="A87" s="188"/>
      <c r="B87" s="186"/>
    </row>
    <row r="88" spans="1:2" ht="15">
      <c r="A88" s="186"/>
      <c r="B88" s="186"/>
    </row>
  </sheetData>
  <sheetProtection/>
  <mergeCells count="13">
    <mergeCell ref="A7:C7"/>
    <mergeCell ref="A9:B9"/>
    <mergeCell ref="A10:B10"/>
    <mergeCell ref="B12:C12"/>
    <mergeCell ref="A84:B84"/>
    <mergeCell ref="A86:B86"/>
    <mergeCell ref="A87:B87"/>
    <mergeCell ref="A88:B88"/>
    <mergeCell ref="A69:B69"/>
    <mergeCell ref="A70:B70"/>
    <mergeCell ref="A72:B72"/>
    <mergeCell ref="A73:B73"/>
    <mergeCell ref="A81:B81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view="pageLayout" workbookViewId="0" topLeftCell="A47">
      <selection activeCell="A6" sqref="A6:B6"/>
    </sheetView>
  </sheetViews>
  <sheetFormatPr defaultColWidth="9.140625" defaultRowHeight="12.75"/>
  <cols>
    <col min="1" max="1" width="13.00390625" style="18" customWidth="1"/>
    <col min="2" max="2" width="94.8515625" style="18" customWidth="1"/>
    <col min="3" max="3" width="24.00390625" style="18" customWidth="1"/>
  </cols>
  <sheetData>
    <row r="1" ht="15.75">
      <c r="C1" s="116"/>
    </row>
    <row r="2" spans="2:3" ht="15.75">
      <c r="B2" s="22"/>
      <c r="C2" s="116"/>
    </row>
    <row r="4" spans="1:3" ht="15.75">
      <c r="A4" s="177" t="s">
        <v>9</v>
      </c>
      <c r="B4" s="177"/>
      <c r="C4" s="177"/>
    </row>
    <row r="5" ht="15.75">
      <c r="B5" s="23"/>
    </row>
    <row r="6" spans="1:2" ht="15.75">
      <c r="A6" s="172" t="s">
        <v>1</v>
      </c>
      <c r="B6" s="172"/>
    </row>
    <row r="7" spans="1:2" ht="15.75" customHeight="1">
      <c r="A7" s="172" t="s">
        <v>0</v>
      </c>
      <c r="B7" s="172"/>
    </row>
    <row r="8" spans="1:2" ht="15.75" customHeight="1">
      <c r="A8" s="16"/>
      <c r="B8" s="16" t="s">
        <v>31</v>
      </c>
    </row>
    <row r="9" spans="1:3" ht="15.75">
      <c r="A9" s="16"/>
      <c r="B9" s="172" t="s">
        <v>176</v>
      </c>
      <c r="C9" s="172"/>
    </row>
    <row r="10" spans="1:2" ht="15.75">
      <c r="A10" s="16" t="s">
        <v>2</v>
      </c>
      <c r="B10" s="16" t="str">
        <f>'7.11.'!B13</f>
        <v>2019.gadā un turpmāk</v>
      </c>
    </row>
    <row r="11" ht="15.75" hidden="1">
      <c r="B11" s="54"/>
    </row>
    <row r="12" spans="1:3" ht="63">
      <c r="A12" s="76" t="s">
        <v>3</v>
      </c>
      <c r="B12" s="76" t="s">
        <v>4</v>
      </c>
      <c r="C12" s="76" t="s">
        <v>70</v>
      </c>
    </row>
    <row r="13" spans="1:3" ht="15.75">
      <c r="A13" s="25">
        <v>1</v>
      </c>
      <c r="B13" s="26">
        <v>2</v>
      </c>
      <c r="C13" s="25">
        <v>3</v>
      </c>
    </row>
    <row r="14" spans="1:3" ht="15.75">
      <c r="A14" s="48"/>
      <c r="B14" s="46" t="s">
        <v>5</v>
      </c>
      <c r="C14" s="38"/>
    </row>
    <row r="15" spans="1:3" ht="15.75">
      <c r="A15" s="38">
        <v>1100</v>
      </c>
      <c r="B15" s="38" t="s">
        <v>92</v>
      </c>
      <c r="C15" s="40">
        <v>384.97</v>
      </c>
    </row>
    <row r="16" spans="1:3" ht="15.75" customHeight="1">
      <c r="A16" s="38">
        <v>1200</v>
      </c>
      <c r="B16" s="39" t="s">
        <v>93</v>
      </c>
      <c r="C16" s="40">
        <v>92.74</v>
      </c>
    </row>
    <row r="17" spans="1:3" ht="15.75">
      <c r="A17" s="38">
        <v>2219</v>
      </c>
      <c r="B17" s="38" t="s">
        <v>115</v>
      </c>
      <c r="C17" s="40">
        <v>17.76</v>
      </c>
    </row>
    <row r="18" spans="1:3" ht="15.75">
      <c r="A18" s="38">
        <v>2222</v>
      </c>
      <c r="B18" s="39" t="s">
        <v>26</v>
      </c>
      <c r="C18" s="40">
        <v>396.16</v>
      </c>
    </row>
    <row r="19" spans="1:3" ht="15.75">
      <c r="A19" s="38">
        <v>2223</v>
      </c>
      <c r="B19" s="39" t="s">
        <v>27</v>
      </c>
      <c r="C19" s="40">
        <v>229.7</v>
      </c>
    </row>
    <row r="20" spans="1:3" ht="15.75">
      <c r="A20" s="38">
        <v>2243</v>
      </c>
      <c r="B20" s="39" t="s">
        <v>116</v>
      </c>
      <c r="C20" s="40">
        <v>16.35</v>
      </c>
    </row>
    <row r="21" spans="1:3" ht="15.75">
      <c r="A21" s="38">
        <v>2244</v>
      </c>
      <c r="B21" s="39" t="s">
        <v>14</v>
      </c>
      <c r="C21" s="40">
        <v>445.02</v>
      </c>
    </row>
    <row r="22" spans="1:3" ht="15.75">
      <c r="A22" s="38">
        <v>2249</v>
      </c>
      <c r="B22" s="39" t="s">
        <v>117</v>
      </c>
      <c r="C22" s="40">
        <v>67.06</v>
      </c>
    </row>
    <row r="23" spans="1:3" ht="15.75">
      <c r="A23" s="38">
        <v>2252</v>
      </c>
      <c r="B23" s="39" t="s">
        <v>94</v>
      </c>
      <c r="C23" s="40">
        <v>0.1</v>
      </c>
    </row>
    <row r="24" spans="1:3" ht="15.75" hidden="1">
      <c r="A24" s="38">
        <v>2261</v>
      </c>
      <c r="B24" s="39" t="s">
        <v>163</v>
      </c>
      <c r="C24" s="40">
        <v>0</v>
      </c>
    </row>
    <row r="25" spans="1:3" ht="15.75">
      <c r="A25" s="38">
        <v>2263</v>
      </c>
      <c r="B25" s="39" t="s">
        <v>118</v>
      </c>
      <c r="C25" s="40">
        <v>210.65</v>
      </c>
    </row>
    <row r="26" spans="1:3" ht="15.75">
      <c r="A26" s="38">
        <v>2312</v>
      </c>
      <c r="B26" s="39" t="s">
        <v>18</v>
      </c>
      <c r="C26" s="40">
        <v>45.28</v>
      </c>
    </row>
    <row r="27" spans="1:3" ht="15.75">
      <c r="A27" s="38">
        <v>2321</v>
      </c>
      <c r="B27" s="39" t="s">
        <v>19</v>
      </c>
      <c r="C27" s="40">
        <v>709.39</v>
      </c>
    </row>
    <row r="28" spans="1:3" ht="15.75">
      <c r="A28" s="103">
        <v>2350</v>
      </c>
      <c r="B28" s="39" t="s">
        <v>21</v>
      </c>
      <c r="C28" s="40">
        <v>37.83</v>
      </c>
    </row>
    <row r="29" spans="1:3" ht="15.75">
      <c r="A29" s="103">
        <v>2361</v>
      </c>
      <c r="B29" s="39" t="s">
        <v>164</v>
      </c>
      <c r="C29" s="40">
        <v>31.77</v>
      </c>
    </row>
    <row r="30" spans="1:3" ht="15.75">
      <c r="A30" s="38">
        <v>2513</v>
      </c>
      <c r="B30" s="39" t="s">
        <v>23</v>
      </c>
      <c r="C30" s="40">
        <v>71.34</v>
      </c>
    </row>
    <row r="31" spans="1:3" ht="15.75">
      <c r="A31" s="38">
        <v>2519</v>
      </c>
      <c r="B31" s="39" t="s">
        <v>25</v>
      </c>
      <c r="C31" s="40">
        <v>50.52</v>
      </c>
    </row>
    <row r="32" spans="1:3" ht="15.75">
      <c r="A32" s="38"/>
      <c r="B32" s="43" t="s">
        <v>6</v>
      </c>
      <c r="C32" s="44">
        <f>SUM(C15:C31)</f>
        <v>2806.64</v>
      </c>
    </row>
    <row r="33" spans="1:3" ht="15.75">
      <c r="A33" s="45"/>
      <c r="B33" s="38" t="s">
        <v>7</v>
      </c>
      <c r="C33" s="40"/>
    </row>
    <row r="34" spans="1:3" ht="15.75">
      <c r="A34" s="38">
        <v>1100</v>
      </c>
      <c r="B34" s="38" t="s">
        <v>92</v>
      </c>
      <c r="C34" s="40">
        <v>380.79</v>
      </c>
    </row>
    <row r="35" spans="1:3" ht="15.75" customHeight="1">
      <c r="A35" s="38">
        <v>1200</v>
      </c>
      <c r="B35" s="39" t="s">
        <v>93</v>
      </c>
      <c r="C35" s="40">
        <v>91.73</v>
      </c>
    </row>
    <row r="36" spans="1:3" ht="15.75">
      <c r="A36" s="38">
        <v>2219</v>
      </c>
      <c r="B36" s="38" t="s">
        <v>115</v>
      </c>
      <c r="C36" s="40">
        <v>7.83</v>
      </c>
    </row>
    <row r="37" spans="1:3" ht="15.75" hidden="1">
      <c r="A37" s="38">
        <v>2231</v>
      </c>
      <c r="B37" s="38"/>
      <c r="C37" s="40">
        <v>0</v>
      </c>
    </row>
    <row r="38" spans="1:3" ht="15.75">
      <c r="A38" s="38">
        <v>2234</v>
      </c>
      <c r="B38" s="39" t="s">
        <v>98</v>
      </c>
      <c r="C38" s="40">
        <v>0.85</v>
      </c>
    </row>
    <row r="39" spans="1:3" ht="15.75">
      <c r="A39" s="38">
        <v>2239</v>
      </c>
      <c r="B39" s="39" t="s">
        <v>99</v>
      </c>
      <c r="C39" s="40">
        <v>4.58</v>
      </c>
    </row>
    <row r="40" spans="1:3" ht="15.75">
      <c r="A40" s="38">
        <v>2241</v>
      </c>
      <c r="B40" s="39" t="s">
        <v>121</v>
      </c>
      <c r="C40" s="40">
        <v>0.96</v>
      </c>
    </row>
    <row r="41" spans="1:3" ht="15.75">
      <c r="A41" s="38">
        <v>2242</v>
      </c>
      <c r="B41" s="39" t="s">
        <v>12</v>
      </c>
      <c r="C41" s="40">
        <v>3.74</v>
      </c>
    </row>
    <row r="42" spans="1:3" ht="15.75">
      <c r="A42" s="38">
        <v>2243</v>
      </c>
      <c r="B42" s="39" t="s">
        <v>13</v>
      </c>
      <c r="C42" s="40">
        <v>3.67</v>
      </c>
    </row>
    <row r="43" spans="1:3" ht="15.75">
      <c r="A43" s="38">
        <v>2244</v>
      </c>
      <c r="B43" s="39" t="s">
        <v>14</v>
      </c>
      <c r="C43" s="40">
        <v>20.78</v>
      </c>
    </row>
    <row r="44" spans="1:3" ht="15.75">
      <c r="A44" s="38">
        <v>2247</v>
      </c>
      <c r="B44" s="46" t="s">
        <v>95</v>
      </c>
      <c r="C44" s="40">
        <v>1.08</v>
      </c>
    </row>
    <row r="45" spans="1:3" ht="15.75">
      <c r="A45" s="38">
        <v>2251</v>
      </c>
      <c r="B45" s="39" t="s">
        <v>94</v>
      </c>
      <c r="C45" s="40">
        <v>8.47</v>
      </c>
    </row>
    <row r="46" spans="1:3" ht="15.75">
      <c r="A46" s="38">
        <v>2259</v>
      </c>
      <c r="B46" s="39" t="s">
        <v>96</v>
      </c>
      <c r="C46" s="40">
        <v>0.07</v>
      </c>
    </row>
    <row r="47" spans="1:3" ht="15.75">
      <c r="A47" s="38">
        <v>2262</v>
      </c>
      <c r="B47" s="39" t="s">
        <v>15</v>
      </c>
      <c r="C47" s="40">
        <v>8.91</v>
      </c>
    </row>
    <row r="48" spans="1:3" ht="15.75">
      <c r="A48" s="38">
        <v>2264</v>
      </c>
      <c r="B48" s="39" t="s">
        <v>119</v>
      </c>
      <c r="C48" s="40">
        <v>0.08</v>
      </c>
    </row>
    <row r="49" spans="1:3" ht="15.75">
      <c r="A49" s="38">
        <v>2279</v>
      </c>
      <c r="B49" s="39" t="s">
        <v>16</v>
      </c>
      <c r="C49" s="40">
        <v>0.99</v>
      </c>
    </row>
    <row r="50" spans="1:3" ht="15.75">
      <c r="A50" s="38">
        <v>2311</v>
      </c>
      <c r="B50" s="39" t="s">
        <v>17</v>
      </c>
      <c r="C50" s="40">
        <v>4.88</v>
      </c>
    </row>
    <row r="51" spans="1:3" ht="15.75">
      <c r="A51" s="38">
        <v>2312</v>
      </c>
      <c r="B51" s="39" t="s">
        <v>18</v>
      </c>
      <c r="C51" s="40">
        <v>1.1</v>
      </c>
    </row>
    <row r="52" spans="1:3" ht="15.75">
      <c r="A52" s="38">
        <v>2322</v>
      </c>
      <c r="B52" s="39" t="s">
        <v>20</v>
      </c>
      <c r="C52" s="40">
        <v>22.78</v>
      </c>
    </row>
    <row r="53" spans="1:3" ht="15.75">
      <c r="A53" s="38">
        <v>2350</v>
      </c>
      <c r="B53" s="39" t="s">
        <v>21</v>
      </c>
      <c r="C53" s="40">
        <v>22.74</v>
      </c>
    </row>
    <row r="54" spans="1:3" ht="15.75">
      <c r="A54" s="38">
        <v>2361</v>
      </c>
      <c r="B54" s="39" t="s">
        <v>22</v>
      </c>
      <c r="C54" s="40">
        <v>6.97</v>
      </c>
    </row>
    <row r="55" spans="1:3" ht="15.75">
      <c r="A55" s="38">
        <v>2400</v>
      </c>
      <c r="B55" s="39" t="s">
        <v>28</v>
      </c>
      <c r="C55" s="40">
        <v>1.28</v>
      </c>
    </row>
    <row r="56" spans="1:3" ht="15.75">
      <c r="A56" s="38">
        <v>2512</v>
      </c>
      <c r="B56" s="39" t="s">
        <v>30</v>
      </c>
      <c r="C56" s="40">
        <v>422.1</v>
      </c>
    </row>
    <row r="57" spans="1:3" ht="15.75">
      <c r="A57" s="38">
        <v>2515</v>
      </c>
      <c r="B57" s="39" t="s">
        <v>97</v>
      </c>
      <c r="C57" s="40">
        <v>1.57</v>
      </c>
    </row>
    <row r="58" spans="1:3" ht="15.75">
      <c r="A58" s="38">
        <v>2519</v>
      </c>
      <c r="B58" s="39" t="s">
        <v>25</v>
      </c>
      <c r="C58" s="40">
        <v>0.07</v>
      </c>
    </row>
    <row r="59" spans="1:3" ht="15.75">
      <c r="A59" s="38">
        <v>5232</v>
      </c>
      <c r="B59" s="39" t="s">
        <v>24</v>
      </c>
      <c r="C59" s="40">
        <v>58.79</v>
      </c>
    </row>
    <row r="60" spans="1:3" ht="15.75">
      <c r="A60" s="38">
        <v>5240</v>
      </c>
      <c r="B60" s="39" t="s">
        <v>122</v>
      </c>
      <c r="C60" s="40">
        <v>11</v>
      </c>
    </row>
    <row r="61" spans="1:3" ht="15.75">
      <c r="A61" s="38">
        <v>5250</v>
      </c>
      <c r="B61" s="39" t="s">
        <v>123</v>
      </c>
      <c r="C61" s="40">
        <v>45.55</v>
      </c>
    </row>
    <row r="62" spans="1:3" ht="15.75">
      <c r="A62" s="45"/>
      <c r="B62" s="47" t="s">
        <v>8</v>
      </c>
      <c r="C62" s="44">
        <f>SUM(C34:C61)</f>
        <v>1133.3600000000004</v>
      </c>
    </row>
    <row r="63" spans="1:3" ht="15.75">
      <c r="A63" s="45"/>
      <c r="B63" s="47" t="s">
        <v>29</v>
      </c>
      <c r="C63" s="44">
        <f>C62+C32</f>
        <v>3940</v>
      </c>
    </row>
    <row r="64" spans="1:2" ht="15.75">
      <c r="A64" s="20"/>
      <c r="B64" s="32"/>
    </row>
    <row r="65" spans="1:3" ht="15.75">
      <c r="A65" s="172" t="s">
        <v>57</v>
      </c>
      <c r="B65" s="172"/>
      <c r="C65" s="129">
        <v>10</v>
      </c>
    </row>
    <row r="66" spans="1:3" ht="15.75">
      <c r="A66" s="172" t="s">
        <v>58</v>
      </c>
      <c r="B66" s="172"/>
      <c r="C66" s="130">
        <f>C63/C65</f>
        <v>394</v>
      </c>
    </row>
    <row r="67" spans="1:2" ht="15.75">
      <c r="A67" s="32"/>
      <c r="B67" s="33"/>
    </row>
    <row r="68" spans="1:3" ht="15.75">
      <c r="A68" s="182" t="s">
        <v>33</v>
      </c>
      <c r="B68" s="183"/>
      <c r="C68" s="34"/>
    </row>
    <row r="69" spans="1:3" ht="15.75">
      <c r="A69" s="182" t="s">
        <v>72</v>
      </c>
      <c r="B69" s="183"/>
      <c r="C69" s="34"/>
    </row>
    <row r="70" spans="1:3" ht="15.75">
      <c r="A70" s="35"/>
      <c r="B70" s="35"/>
      <c r="C70" s="35"/>
    </row>
    <row r="71" spans="1:3" ht="15.75">
      <c r="A71" s="35" t="s">
        <v>34</v>
      </c>
      <c r="B71" s="35"/>
      <c r="C71" s="35"/>
    </row>
    <row r="72" spans="1:3" ht="15.75">
      <c r="A72" s="35"/>
      <c r="B72" s="35"/>
      <c r="C72" s="35"/>
    </row>
    <row r="73" spans="1:3" ht="15.75">
      <c r="A73" s="35"/>
      <c r="B73" s="36"/>
      <c r="C73" s="35"/>
    </row>
    <row r="74" spans="1:3" ht="15.75">
      <c r="A74" s="35"/>
      <c r="B74" s="37"/>
      <c r="C74" s="35"/>
    </row>
    <row r="91" ht="15.75" customHeight="1"/>
    <row r="92" ht="15.75" customHeight="1"/>
    <row r="94" ht="15.75" customHeight="1"/>
    <row r="95" ht="15.75" customHeight="1"/>
  </sheetData>
  <sheetProtection/>
  <mergeCells count="8">
    <mergeCell ref="A69:B69"/>
    <mergeCell ref="A4:C4"/>
    <mergeCell ref="A6:B6"/>
    <mergeCell ref="B9:C9"/>
    <mergeCell ref="A65:B65"/>
    <mergeCell ref="A66:B66"/>
    <mergeCell ref="A68:B68"/>
    <mergeCell ref="A7:B7"/>
  </mergeCells>
  <printOptions/>
  <pageMargins left="0.7" right="0.7" top="0.75" bottom="0.75" header="0.3" footer="0.3"/>
  <pageSetup fitToHeight="1" fitToWidth="1" horizontalDpi="600" verticalDpi="600" orientation="portrait" paperSize="9" scale="67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view="pageLayout" workbookViewId="0" topLeftCell="A3">
      <selection activeCell="B7" sqref="B7"/>
    </sheetView>
  </sheetViews>
  <sheetFormatPr defaultColWidth="9.140625" defaultRowHeight="12.75"/>
  <cols>
    <col min="1" max="1" width="11.7109375" style="18" customWidth="1"/>
    <col min="2" max="2" width="95.140625" style="18" customWidth="1"/>
    <col min="3" max="3" width="31.57421875" style="18" customWidth="1"/>
  </cols>
  <sheetData>
    <row r="1" spans="2:3" ht="15.75">
      <c r="B1" s="22"/>
      <c r="C1" s="116"/>
    </row>
    <row r="3" spans="1:3" ht="15.75">
      <c r="A3" s="177" t="s">
        <v>9</v>
      </c>
      <c r="B3" s="177"/>
      <c r="C3" s="177"/>
    </row>
    <row r="4" ht="15.75">
      <c r="B4" s="23"/>
    </row>
    <row r="5" spans="1:2" ht="15.75">
      <c r="A5" s="172" t="s">
        <v>1</v>
      </c>
      <c r="B5" s="172"/>
    </row>
    <row r="6" spans="1:2" ht="15.75" customHeight="1">
      <c r="A6" s="172" t="s">
        <v>0</v>
      </c>
      <c r="B6" s="172"/>
    </row>
    <row r="7" spans="1:2" ht="15.75" customHeight="1">
      <c r="A7" s="16"/>
      <c r="B7" s="16" t="s">
        <v>31</v>
      </c>
    </row>
    <row r="8" spans="1:3" ht="15.75">
      <c r="A8" s="16"/>
      <c r="B8" s="172" t="s">
        <v>175</v>
      </c>
      <c r="C8" s="172"/>
    </row>
    <row r="9" spans="1:2" ht="15.75">
      <c r="A9" s="16" t="s">
        <v>2</v>
      </c>
      <c r="B9" s="16" t="str">
        <f>'7.12.'!B10</f>
        <v>2019.gadā un turpmāk</v>
      </c>
    </row>
    <row r="10" ht="15.75" hidden="1">
      <c r="B10" s="54"/>
    </row>
    <row r="11" spans="1:3" ht="47.25">
      <c r="A11" s="76" t="s">
        <v>3</v>
      </c>
      <c r="B11" s="76" t="s">
        <v>4</v>
      </c>
      <c r="C11" s="76" t="s">
        <v>70</v>
      </c>
    </row>
    <row r="12" spans="1:3" ht="15.75">
      <c r="A12" s="25">
        <v>1</v>
      </c>
      <c r="B12" s="26">
        <v>2</v>
      </c>
      <c r="C12" s="25">
        <v>3</v>
      </c>
    </row>
    <row r="13" spans="1:3" ht="15.75">
      <c r="A13" s="48"/>
      <c r="B13" s="46" t="s">
        <v>5</v>
      </c>
      <c r="C13" s="38"/>
    </row>
    <row r="14" spans="1:3" ht="15.75">
      <c r="A14" s="38">
        <v>1100</v>
      </c>
      <c r="B14" s="38" t="s">
        <v>92</v>
      </c>
      <c r="C14" s="40">
        <v>269.83</v>
      </c>
    </row>
    <row r="15" spans="1:3" ht="15.75" customHeight="1">
      <c r="A15" s="38">
        <v>1200</v>
      </c>
      <c r="B15" s="39" t="s">
        <v>93</v>
      </c>
      <c r="C15" s="40">
        <v>65</v>
      </c>
    </row>
    <row r="16" spans="1:3" ht="15.75">
      <c r="A16" s="38">
        <v>2219</v>
      </c>
      <c r="B16" s="38" t="s">
        <v>115</v>
      </c>
      <c r="C16" s="40">
        <v>12.82</v>
      </c>
    </row>
    <row r="17" spans="1:3" ht="15.75">
      <c r="A17" s="38">
        <v>2222</v>
      </c>
      <c r="B17" s="39" t="s">
        <v>26</v>
      </c>
      <c r="C17" s="40">
        <v>329.65</v>
      </c>
    </row>
    <row r="18" spans="1:3" ht="15.75">
      <c r="A18" s="38">
        <v>2223</v>
      </c>
      <c r="B18" s="39" t="s">
        <v>27</v>
      </c>
      <c r="C18" s="40">
        <v>201.67</v>
      </c>
    </row>
    <row r="19" spans="1:3" ht="15.75">
      <c r="A19" s="38">
        <v>2243</v>
      </c>
      <c r="B19" s="39" t="s">
        <v>116</v>
      </c>
      <c r="C19" s="40">
        <v>11.79</v>
      </c>
    </row>
    <row r="20" spans="1:3" ht="15.75">
      <c r="A20" s="38">
        <v>2244</v>
      </c>
      <c r="B20" s="39" t="s">
        <v>14</v>
      </c>
      <c r="C20" s="40">
        <v>370.06</v>
      </c>
    </row>
    <row r="21" spans="1:3" ht="15.75">
      <c r="A21" s="38">
        <v>2249</v>
      </c>
      <c r="B21" s="39" t="s">
        <v>117</v>
      </c>
      <c r="C21" s="40">
        <v>48.38</v>
      </c>
    </row>
    <row r="22" spans="1:3" ht="15.75">
      <c r="A22" s="38">
        <v>2252</v>
      </c>
      <c r="B22" s="39" t="s">
        <v>94</v>
      </c>
      <c r="C22" s="40">
        <v>0.07</v>
      </c>
    </row>
    <row r="23" spans="1:3" ht="15.75" hidden="1">
      <c r="A23" s="38">
        <v>2261</v>
      </c>
      <c r="B23" s="39" t="s">
        <v>163</v>
      </c>
      <c r="C23" s="40">
        <v>0</v>
      </c>
    </row>
    <row r="24" spans="1:3" ht="15.75">
      <c r="A24" s="38">
        <v>2263</v>
      </c>
      <c r="B24" s="39" t="s">
        <v>118</v>
      </c>
      <c r="C24" s="40">
        <v>151.99</v>
      </c>
    </row>
    <row r="25" spans="1:3" ht="15.75">
      <c r="A25" s="38">
        <v>2312</v>
      </c>
      <c r="B25" s="39" t="s">
        <v>18</v>
      </c>
      <c r="C25" s="40">
        <v>32.66</v>
      </c>
    </row>
    <row r="26" spans="1:3" ht="15.75">
      <c r="A26" s="38">
        <v>2321</v>
      </c>
      <c r="B26" s="39" t="s">
        <v>19</v>
      </c>
      <c r="C26" s="40">
        <v>561.95</v>
      </c>
    </row>
    <row r="27" spans="1:3" ht="15.75">
      <c r="A27" s="103">
        <v>2350</v>
      </c>
      <c r="B27" s="39" t="s">
        <v>21</v>
      </c>
      <c r="C27" s="40">
        <v>27.3</v>
      </c>
    </row>
    <row r="28" spans="1:3" ht="15.75">
      <c r="A28" s="103">
        <v>2361</v>
      </c>
      <c r="B28" s="39" t="s">
        <v>164</v>
      </c>
      <c r="C28" s="40">
        <v>22.92</v>
      </c>
    </row>
    <row r="29" spans="1:3" ht="15.75">
      <c r="A29" s="38">
        <v>2513</v>
      </c>
      <c r="B29" s="39" t="s">
        <v>23</v>
      </c>
      <c r="C29" s="40">
        <v>51.47</v>
      </c>
    </row>
    <row r="30" spans="1:3" ht="15.75">
      <c r="A30" s="38">
        <v>2519</v>
      </c>
      <c r="B30" s="39" t="s">
        <v>25</v>
      </c>
      <c r="C30" s="40">
        <v>36.45</v>
      </c>
    </row>
    <row r="31" spans="1:3" ht="15.75">
      <c r="A31" s="38"/>
      <c r="B31" s="43" t="s">
        <v>6</v>
      </c>
      <c r="C31" s="44">
        <f>SUM(C14:C30)</f>
        <v>2194.0099999999998</v>
      </c>
    </row>
    <row r="32" spans="1:3" ht="15.75">
      <c r="A32" s="45"/>
      <c r="B32" s="38" t="s">
        <v>7</v>
      </c>
      <c r="C32" s="40"/>
    </row>
    <row r="33" spans="1:3" ht="15.75">
      <c r="A33" s="38">
        <v>1100</v>
      </c>
      <c r="B33" s="38" t="s">
        <v>92</v>
      </c>
      <c r="C33" s="40">
        <v>302.72</v>
      </c>
    </row>
    <row r="34" spans="1:3" ht="15.75" customHeight="1">
      <c r="A34" s="38">
        <v>1200</v>
      </c>
      <c r="B34" s="39" t="s">
        <v>93</v>
      </c>
      <c r="C34" s="40">
        <v>72.92</v>
      </c>
    </row>
    <row r="35" spans="1:3" ht="15.75">
      <c r="A35" s="38">
        <v>2219</v>
      </c>
      <c r="B35" s="38" t="s">
        <v>115</v>
      </c>
      <c r="C35" s="40">
        <v>7.28</v>
      </c>
    </row>
    <row r="36" spans="1:3" ht="15.75" hidden="1">
      <c r="A36" s="38">
        <v>2231</v>
      </c>
      <c r="B36" s="38"/>
      <c r="C36" s="40">
        <v>0</v>
      </c>
    </row>
    <row r="37" spans="1:3" ht="15.75">
      <c r="A37" s="38">
        <v>2234</v>
      </c>
      <c r="B37" s="39" t="s">
        <v>98</v>
      </c>
      <c r="C37" s="40">
        <v>0.67</v>
      </c>
    </row>
    <row r="38" spans="1:3" ht="15.75">
      <c r="A38" s="38">
        <v>2239</v>
      </c>
      <c r="B38" s="39" t="s">
        <v>99</v>
      </c>
      <c r="C38" s="40">
        <v>3.65</v>
      </c>
    </row>
    <row r="39" spans="1:3" ht="15.75">
      <c r="A39" s="38">
        <v>2241</v>
      </c>
      <c r="B39" s="39" t="s">
        <v>121</v>
      </c>
      <c r="C39" s="40">
        <v>0.83</v>
      </c>
    </row>
    <row r="40" spans="1:3" ht="15.75">
      <c r="A40" s="38">
        <v>2242</v>
      </c>
      <c r="B40" s="39" t="s">
        <v>12</v>
      </c>
      <c r="C40" s="40">
        <v>2.96</v>
      </c>
    </row>
    <row r="41" spans="1:3" ht="15.75">
      <c r="A41" s="38">
        <v>2243</v>
      </c>
      <c r="B41" s="39" t="s">
        <v>13</v>
      </c>
      <c r="C41" s="40">
        <v>2.91</v>
      </c>
    </row>
    <row r="42" spans="1:3" ht="15.75">
      <c r="A42" s="38">
        <v>2244</v>
      </c>
      <c r="B42" s="39" t="s">
        <v>14</v>
      </c>
      <c r="C42" s="40">
        <v>0.75</v>
      </c>
    </row>
    <row r="43" spans="1:3" ht="15.75">
      <c r="A43" s="38">
        <v>2247</v>
      </c>
      <c r="B43" s="46" t="s">
        <v>95</v>
      </c>
      <c r="C43" s="40">
        <v>0.86</v>
      </c>
    </row>
    <row r="44" spans="1:3" ht="15.75">
      <c r="A44" s="38">
        <v>2251</v>
      </c>
      <c r="B44" s="39" t="s">
        <v>94</v>
      </c>
      <c r="C44" s="40">
        <v>6.74</v>
      </c>
    </row>
    <row r="45" spans="1:3" ht="15.75">
      <c r="A45" s="38">
        <v>2259</v>
      </c>
      <c r="B45" s="39" t="s">
        <v>96</v>
      </c>
      <c r="C45" s="40">
        <v>0.05</v>
      </c>
    </row>
    <row r="46" spans="1:3" ht="15.75">
      <c r="A46" s="38">
        <v>2262</v>
      </c>
      <c r="B46" s="39" t="s">
        <v>15</v>
      </c>
      <c r="C46" s="40">
        <v>7.08</v>
      </c>
    </row>
    <row r="47" spans="1:3" ht="15.75">
      <c r="A47" s="38">
        <v>2264</v>
      </c>
      <c r="B47" s="39" t="s">
        <v>119</v>
      </c>
      <c r="C47" s="40">
        <v>0.06</v>
      </c>
    </row>
    <row r="48" spans="1:3" ht="15.75">
      <c r="A48" s="38">
        <v>2279</v>
      </c>
      <c r="B48" s="39" t="s">
        <v>16</v>
      </c>
      <c r="C48" s="40">
        <v>0.86</v>
      </c>
    </row>
    <row r="49" spans="1:3" ht="15.75">
      <c r="A49" s="38">
        <v>2311</v>
      </c>
      <c r="B49" s="39" t="s">
        <v>17</v>
      </c>
      <c r="C49" s="40">
        <v>3.88</v>
      </c>
    </row>
    <row r="50" spans="1:3" ht="15.75">
      <c r="A50" s="38">
        <v>2312</v>
      </c>
      <c r="B50" s="39" t="s">
        <v>18</v>
      </c>
      <c r="C50" s="40">
        <v>0.88</v>
      </c>
    </row>
    <row r="51" spans="1:3" ht="15.75">
      <c r="A51" s="38">
        <v>2322</v>
      </c>
      <c r="B51" s="39" t="s">
        <v>20</v>
      </c>
      <c r="C51" s="40">
        <v>18.11</v>
      </c>
    </row>
    <row r="52" spans="1:3" ht="15.75">
      <c r="A52" s="38">
        <v>2350</v>
      </c>
      <c r="B52" s="39" t="s">
        <v>21</v>
      </c>
      <c r="C52" s="40">
        <v>18.32</v>
      </c>
    </row>
    <row r="53" spans="1:3" ht="15.75">
      <c r="A53" s="38">
        <v>2361</v>
      </c>
      <c r="B53" s="39" t="s">
        <v>22</v>
      </c>
      <c r="C53" s="40">
        <v>5.54</v>
      </c>
    </row>
    <row r="54" spans="1:3" ht="15.75">
      <c r="A54" s="38">
        <v>2400</v>
      </c>
      <c r="B54" s="39" t="s">
        <v>28</v>
      </c>
      <c r="C54" s="40">
        <v>1.02</v>
      </c>
    </row>
    <row r="55" spans="1:3" ht="15.75">
      <c r="A55" s="38">
        <v>2512</v>
      </c>
      <c r="B55" s="39" t="s">
        <v>30</v>
      </c>
      <c r="C55" s="40">
        <v>329.35</v>
      </c>
    </row>
    <row r="56" spans="1:3" ht="15.75">
      <c r="A56" s="38">
        <v>2515</v>
      </c>
      <c r="B56" s="39" t="s">
        <v>97</v>
      </c>
      <c r="C56" s="40">
        <v>1.25</v>
      </c>
    </row>
    <row r="57" spans="1:3" ht="15.75">
      <c r="A57" s="38">
        <v>2519</v>
      </c>
      <c r="B57" s="39" t="s">
        <v>25</v>
      </c>
      <c r="C57" s="40">
        <v>0.05</v>
      </c>
    </row>
    <row r="58" spans="1:3" ht="15.75">
      <c r="A58" s="38">
        <v>5232</v>
      </c>
      <c r="B58" s="39" t="s">
        <v>24</v>
      </c>
      <c r="C58" s="40">
        <v>45.65</v>
      </c>
    </row>
    <row r="59" spans="1:3" ht="15.75">
      <c r="A59" s="38">
        <v>5240</v>
      </c>
      <c r="B59" s="39" t="s">
        <v>122</v>
      </c>
      <c r="C59" s="40">
        <v>9.56</v>
      </c>
    </row>
    <row r="60" spans="1:3" ht="15.75">
      <c r="A60" s="38">
        <v>5250</v>
      </c>
      <c r="B60" s="39" t="s">
        <v>123</v>
      </c>
      <c r="C60" s="40">
        <v>35.79</v>
      </c>
    </row>
    <row r="61" spans="1:3" ht="15.75">
      <c r="A61" s="45"/>
      <c r="B61" s="47" t="s">
        <v>8</v>
      </c>
      <c r="C61" s="44">
        <f>SUM(C33:C60)</f>
        <v>879.7399999999999</v>
      </c>
    </row>
    <row r="62" spans="1:3" ht="15.75">
      <c r="A62" s="45"/>
      <c r="B62" s="47" t="s">
        <v>29</v>
      </c>
      <c r="C62" s="44">
        <f>C61+C31</f>
        <v>3073.7499999999995</v>
      </c>
    </row>
    <row r="63" spans="1:2" ht="15.75">
      <c r="A63" s="20"/>
      <c r="B63" s="32"/>
    </row>
    <row r="64" spans="1:3" ht="15.75">
      <c r="A64" s="172" t="s">
        <v>57</v>
      </c>
      <c r="B64" s="172"/>
      <c r="C64" s="129">
        <v>5</v>
      </c>
    </row>
    <row r="65" spans="1:3" ht="15.75">
      <c r="A65" s="172" t="s">
        <v>58</v>
      </c>
      <c r="B65" s="172"/>
      <c r="C65" s="130">
        <f>C62/C64</f>
        <v>614.7499999999999</v>
      </c>
    </row>
    <row r="66" spans="1:2" ht="15.75">
      <c r="A66" s="32"/>
      <c r="B66" s="33"/>
    </row>
    <row r="67" spans="1:3" ht="15.75">
      <c r="A67" s="182" t="s">
        <v>33</v>
      </c>
      <c r="B67" s="183"/>
      <c r="C67" s="34"/>
    </row>
    <row r="68" spans="1:3" ht="15.75">
      <c r="A68" s="182" t="s">
        <v>72</v>
      </c>
      <c r="B68" s="183"/>
      <c r="C68" s="34"/>
    </row>
    <row r="69" spans="1:3" ht="15.75">
      <c r="A69" s="35"/>
      <c r="B69" s="35"/>
      <c r="C69" s="35"/>
    </row>
    <row r="70" spans="1:3" ht="15.75">
      <c r="A70" s="35" t="s">
        <v>34</v>
      </c>
      <c r="B70" s="35"/>
      <c r="C70" s="35"/>
    </row>
    <row r="71" spans="1:3" ht="15.75">
      <c r="A71" s="35"/>
      <c r="B71" s="35"/>
      <c r="C71" s="35"/>
    </row>
    <row r="72" spans="1:3" ht="15.75">
      <c r="A72" s="35"/>
      <c r="B72" s="36"/>
      <c r="C72" s="35"/>
    </row>
    <row r="73" spans="1:3" ht="15.75">
      <c r="A73" s="35"/>
      <c r="B73" s="37"/>
      <c r="C73" s="35"/>
    </row>
    <row r="89" ht="15.75" customHeight="1"/>
    <row r="90" ht="15.75" customHeight="1"/>
    <row r="92" ht="15.75" customHeight="1"/>
    <row r="93" ht="15.75" customHeight="1"/>
  </sheetData>
  <sheetProtection/>
  <mergeCells count="8">
    <mergeCell ref="A68:B68"/>
    <mergeCell ref="A3:C3"/>
    <mergeCell ref="A5:B5"/>
    <mergeCell ref="B8:C8"/>
    <mergeCell ref="A64:B64"/>
    <mergeCell ref="A65:B65"/>
    <mergeCell ref="A67:B67"/>
    <mergeCell ref="A6:B6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view="pageLayout" workbookViewId="0" topLeftCell="A1">
      <selection activeCell="C6" sqref="B6:C6"/>
    </sheetView>
  </sheetViews>
  <sheetFormatPr defaultColWidth="9.140625" defaultRowHeight="12.75"/>
  <cols>
    <col min="1" max="1" width="13.00390625" style="87" customWidth="1"/>
    <col min="2" max="2" width="96.28125" style="87" customWidth="1"/>
    <col min="3" max="3" width="30.7109375" style="87" customWidth="1"/>
  </cols>
  <sheetData>
    <row r="1" spans="1:3" ht="15.75">
      <c r="A1" s="18"/>
      <c r="B1" s="19"/>
      <c r="C1" s="117"/>
    </row>
    <row r="2" spans="1:3" ht="15.75">
      <c r="A2" s="18"/>
      <c r="B2" s="19"/>
      <c r="C2" s="116"/>
    </row>
    <row r="3" spans="1:3" ht="15.75">
      <c r="A3" s="18"/>
      <c r="B3" s="19"/>
      <c r="C3" s="116"/>
    </row>
    <row r="4" spans="1:3" ht="15.75">
      <c r="A4" s="18"/>
      <c r="B4" s="18"/>
      <c r="C4" s="4"/>
    </row>
    <row r="5" spans="1:3" ht="18.75">
      <c r="A5" s="189" t="s">
        <v>9</v>
      </c>
      <c r="B5" s="189"/>
      <c r="C5" s="189"/>
    </row>
    <row r="6" spans="1:3" ht="15.75">
      <c r="A6" s="18"/>
      <c r="B6" s="23"/>
      <c r="C6" s="4"/>
    </row>
    <row r="7" spans="1:3" ht="15.75">
      <c r="A7" s="172" t="s">
        <v>1</v>
      </c>
      <c r="B7" s="172"/>
      <c r="C7" s="88"/>
    </row>
    <row r="8" spans="1:3" ht="15.75">
      <c r="A8" s="172" t="s">
        <v>0</v>
      </c>
      <c r="B8" s="172"/>
      <c r="C8" s="88"/>
    </row>
    <row r="9" spans="1:3" ht="15.75">
      <c r="A9" s="16"/>
      <c r="B9" s="16" t="s">
        <v>31</v>
      </c>
      <c r="C9" s="88"/>
    </row>
    <row r="10" spans="1:3" ht="15.75">
      <c r="A10" s="16"/>
      <c r="B10" s="92" t="s">
        <v>153</v>
      </c>
      <c r="C10" s="77"/>
    </row>
    <row r="11" spans="1:3" ht="15.75">
      <c r="A11" s="16" t="s">
        <v>2</v>
      </c>
      <c r="B11" s="16" t="s">
        <v>201</v>
      </c>
      <c r="C11" s="89"/>
    </row>
    <row r="12" spans="1:3" ht="47.25">
      <c r="A12" s="76" t="s">
        <v>3</v>
      </c>
      <c r="B12" s="76" t="s">
        <v>4</v>
      </c>
      <c r="C12" s="90" t="s">
        <v>70</v>
      </c>
    </row>
    <row r="13" spans="1:3" ht="14.25">
      <c r="A13" s="13">
        <v>1</v>
      </c>
      <c r="B13" s="14">
        <v>2</v>
      </c>
      <c r="C13" s="91">
        <v>3</v>
      </c>
    </row>
    <row r="14" spans="1:3" ht="15.75">
      <c r="A14" s="48"/>
      <c r="B14" s="46" t="s">
        <v>154</v>
      </c>
      <c r="C14" s="64"/>
    </row>
    <row r="15" spans="1:3" ht="15.75">
      <c r="A15" s="38">
        <v>1100</v>
      </c>
      <c r="B15" s="38" t="s">
        <v>92</v>
      </c>
      <c r="C15" s="40">
        <v>13.63</v>
      </c>
    </row>
    <row r="16" spans="1:3" ht="15.75" customHeight="1">
      <c r="A16" s="38">
        <v>1200</v>
      </c>
      <c r="B16" s="39" t="s">
        <v>93</v>
      </c>
      <c r="C16" s="42">
        <v>3.28</v>
      </c>
    </row>
    <row r="17" spans="1:3" ht="15.75">
      <c r="A17" s="41">
        <v>2210</v>
      </c>
      <c r="B17" s="39" t="s">
        <v>37</v>
      </c>
      <c r="C17" s="42">
        <v>0.62</v>
      </c>
    </row>
    <row r="18" spans="1:3" ht="15.75">
      <c r="A18" s="38">
        <v>2222</v>
      </c>
      <c r="B18" s="39" t="s">
        <v>26</v>
      </c>
      <c r="C18" s="40">
        <v>11.56</v>
      </c>
    </row>
    <row r="19" spans="1:3" ht="15.75">
      <c r="A19" s="38">
        <v>2223</v>
      </c>
      <c r="B19" s="39" t="s">
        <v>27</v>
      </c>
      <c r="C19" s="42">
        <v>9.96</v>
      </c>
    </row>
    <row r="20" spans="1:3" ht="15.75" customHeight="1" hidden="1">
      <c r="A20" s="38">
        <v>2230</v>
      </c>
      <c r="B20" s="39" t="s">
        <v>38</v>
      </c>
      <c r="C20" s="42"/>
    </row>
    <row r="21" spans="1:3" ht="15.75">
      <c r="A21" s="38">
        <v>2243</v>
      </c>
      <c r="B21" s="39" t="s">
        <v>13</v>
      </c>
      <c r="C21" s="40">
        <v>0.51</v>
      </c>
    </row>
    <row r="22" spans="1:3" ht="15.75">
      <c r="A22" s="38">
        <v>2244</v>
      </c>
      <c r="B22" s="39" t="s">
        <v>14</v>
      </c>
      <c r="C22" s="42">
        <v>9.86</v>
      </c>
    </row>
    <row r="23" spans="1:3" ht="15.75">
      <c r="A23" s="38">
        <v>2249</v>
      </c>
      <c r="B23" s="39" t="s">
        <v>39</v>
      </c>
      <c r="C23" s="42">
        <v>2.08</v>
      </c>
    </row>
    <row r="24" spans="1:3" ht="15.75">
      <c r="A24" s="38">
        <v>2251</v>
      </c>
      <c r="B24" s="39" t="s">
        <v>94</v>
      </c>
      <c r="C24" s="42">
        <v>1.26</v>
      </c>
    </row>
    <row r="25" spans="1:3" ht="15.75" hidden="1">
      <c r="A25" s="38">
        <v>2263</v>
      </c>
      <c r="B25" s="39" t="s">
        <v>40</v>
      </c>
      <c r="C25" s="42">
        <v>0</v>
      </c>
    </row>
    <row r="26" spans="1:3" ht="15.75" hidden="1">
      <c r="A26" s="38">
        <v>2264</v>
      </c>
      <c r="B26" s="39" t="s">
        <v>41</v>
      </c>
      <c r="C26" s="40">
        <v>0</v>
      </c>
    </row>
    <row r="27" spans="1:3" ht="15.75" hidden="1">
      <c r="A27" s="38">
        <v>2279</v>
      </c>
      <c r="B27" s="39" t="s">
        <v>16</v>
      </c>
      <c r="C27" s="40">
        <v>0</v>
      </c>
    </row>
    <row r="28" spans="1:3" ht="15.75">
      <c r="A28" s="38">
        <v>2312</v>
      </c>
      <c r="B28" s="39" t="s">
        <v>149</v>
      </c>
      <c r="C28" s="40">
        <v>4.01</v>
      </c>
    </row>
    <row r="29" spans="1:3" ht="15.75">
      <c r="A29" s="38">
        <v>2321</v>
      </c>
      <c r="B29" s="39" t="s">
        <v>19</v>
      </c>
      <c r="C29" s="40">
        <v>22.25</v>
      </c>
    </row>
    <row r="30" spans="1:3" ht="15.75" hidden="1">
      <c r="A30" s="38">
        <v>2341</v>
      </c>
      <c r="B30" s="39" t="s">
        <v>42</v>
      </c>
      <c r="C30" s="40"/>
    </row>
    <row r="31" spans="1:3" ht="15.75">
      <c r="A31" s="38">
        <v>2350</v>
      </c>
      <c r="B31" s="39" t="s">
        <v>21</v>
      </c>
      <c r="C31" s="40">
        <v>1.3</v>
      </c>
    </row>
    <row r="32" spans="1:3" ht="15.75">
      <c r="A32" s="38">
        <v>2362</v>
      </c>
      <c r="B32" s="39" t="s">
        <v>22</v>
      </c>
      <c r="C32" s="40">
        <v>2.53</v>
      </c>
    </row>
    <row r="33" spans="1:3" ht="15.75" hidden="1">
      <c r="A33" s="38">
        <v>2362</v>
      </c>
      <c r="B33" s="39" t="s">
        <v>43</v>
      </c>
      <c r="C33" s="40">
        <v>0</v>
      </c>
    </row>
    <row r="34" spans="1:3" ht="15.75" hidden="1">
      <c r="A34" s="38">
        <v>2363</v>
      </c>
      <c r="B34" s="39" t="s">
        <v>44</v>
      </c>
      <c r="C34" s="40">
        <v>0</v>
      </c>
    </row>
    <row r="35" spans="1:3" ht="15.75" customHeight="1">
      <c r="A35" s="38">
        <v>2513</v>
      </c>
      <c r="B35" s="39" t="s">
        <v>23</v>
      </c>
      <c r="C35" s="40">
        <v>2.22</v>
      </c>
    </row>
    <row r="36" spans="1:3" ht="15.75">
      <c r="A36" s="38">
        <v>2519</v>
      </c>
      <c r="B36" s="39" t="s">
        <v>25</v>
      </c>
      <c r="C36" s="40">
        <v>1.4</v>
      </c>
    </row>
    <row r="37" spans="1:3" ht="15.75" hidden="1">
      <c r="A37" s="38">
        <v>5232</v>
      </c>
      <c r="B37" s="39" t="s">
        <v>24</v>
      </c>
      <c r="C37" s="40">
        <v>0</v>
      </c>
    </row>
    <row r="38" spans="1:3" ht="15.75">
      <c r="A38" s="38"/>
      <c r="B38" s="43" t="s">
        <v>155</v>
      </c>
      <c r="C38" s="44">
        <f>SUM(C15:C37)</f>
        <v>86.47</v>
      </c>
    </row>
    <row r="39" spans="1:3" ht="15.75">
      <c r="A39" s="45"/>
      <c r="B39" s="38" t="s">
        <v>156</v>
      </c>
      <c r="C39" s="42"/>
    </row>
    <row r="40" spans="1:3" ht="15.75">
      <c r="A40" s="38">
        <v>1100</v>
      </c>
      <c r="B40" s="38" t="s">
        <v>92</v>
      </c>
      <c r="C40" s="40">
        <v>10.73</v>
      </c>
    </row>
    <row r="41" spans="1:3" ht="15.75" customHeight="1">
      <c r="A41" s="38">
        <v>1200</v>
      </c>
      <c r="B41" s="39" t="s">
        <v>93</v>
      </c>
      <c r="C41" s="40">
        <v>2.59</v>
      </c>
    </row>
    <row r="42" spans="1:3" ht="15.75" hidden="1">
      <c r="A42" s="38">
        <v>2100</v>
      </c>
      <c r="B42" s="30" t="s">
        <v>45</v>
      </c>
      <c r="C42" s="40"/>
    </row>
    <row r="43" spans="1:3" ht="15.75">
      <c r="A43" s="41">
        <v>2210</v>
      </c>
      <c r="B43" s="39" t="s">
        <v>37</v>
      </c>
      <c r="C43" s="40">
        <v>0.32</v>
      </c>
    </row>
    <row r="44" spans="1:3" ht="15.75" hidden="1">
      <c r="A44" s="38">
        <v>2222</v>
      </c>
      <c r="B44" s="39" t="s">
        <v>26</v>
      </c>
      <c r="C44" s="40"/>
    </row>
    <row r="45" spans="1:3" ht="15.75" hidden="1">
      <c r="A45" s="38">
        <v>2223</v>
      </c>
      <c r="B45" s="39" t="s">
        <v>27</v>
      </c>
      <c r="C45" s="40"/>
    </row>
    <row r="46" spans="1:3" ht="15.75" customHeight="1">
      <c r="A46" s="38">
        <v>2230</v>
      </c>
      <c r="B46" s="39" t="s">
        <v>38</v>
      </c>
      <c r="C46" s="40">
        <v>0.17</v>
      </c>
    </row>
    <row r="47" spans="1:3" ht="15.75" hidden="1">
      <c r="A47" s="38">
        <v>2234</v>
      </c>
      <c r="B47" s="39" t="s">
        <v>150</v>
      </c>
      <c r="C47" s="40"/>
    </row>
    <row r="48" spans="1:3" ht="15.75" hidden="1">
      <c r="A48" s="38">
        <v>2239</v>
      </c>
      <c r="B48" s="39" t="s">
        <v>151</v>
      </c>
      <c r="C48" s="40"/>
    </row>
    <row r="49" spans="1:3" ht="15.75">
      <c r="A49" s="38">
        <v>2241</v>
      </c>
      <c r="B49" s="39" t="s">
        <v>46</v>
      </c>
      <c r="C49" s="40">
        <v>0.03</v>
      </c>
    </row>
    <row r="50" spans="1:3" ht="15.75">
      <c r="A50" s="38">
        <v>2242</v>
      </c>
      <c r="B50" s="39" t="s">
        <v>12</v>
      </c>
      <c r="C50" s="40">
        <v>0.12</v>
      </c>
    </row>
    <row r="51" spans="1:3" ht="15.75">
      <c r="A51" s="38">
        <v>2243</v>
      </c>
      <c r="B51" s="39" t="s">
        <v>13</v>
      </c>
      <c r="C51" s="40">
        <v>0.12</v>
      </c>
    </row>
    <row r="52" spans="1:3" ht="15.75">
      <c r="A52" s="38">
        <v>2244</v>
      </c>
      <c r="B52" s="39" t="s">
        <v>14</v>
      </c>
      <c r="C52" s="40">
        <v>0.09</v>
      </c>
    </row>
    <row r="53" spans="1:3" ht="15.75">
      <c r="A53" s="38">
        <v>2247</v>
      </c>
      <c r="B53" s="46" t="s">
        <v>95</v>
      </c>
      <c r="C53" s="40">
        <v>0.03</v>
      </c>
    </row>
    <row r="54" spans="1:3" ht="15.75" hidden="1">
      <c r="A54" s="38">
        <v>2249</v>
      </c>
      <c r="B54" s="39" t="s">
        <v>39</v>
      </c>
      <c r="C54" s="40"/>
    </row>
    <row r="55" spans="1:3" ht="15.75" hidden="1">
      <c r="A55" s="38">
        <v>2251</v>
      </c>
      <c r="B55" s="39" t="s">
        <v>11</v>
      </c>
      <c r="C55" s="40"/>
    </row>
    <row r="56" spans="1:3" ht="15.75" hidden="1">
      <c r="A56" s="38">
        <v>2252</v>
      </c>
      <c r="B56" s="39" t="s">
        <v>47</v>
      </c>
      <c r="C56" s="40"/>
    </row>
    <row r="57" spans="1:3" ht="15.75" hidden="1">
      <c r="A57" s="38">
        <v>2259</v>
      </c>
      <c r="B57" s="39" t="s">
        <v>152</v>
      </c>
      <c r="C57" s="40"/>
    </row>
    <row r="58" spans="1:3" ht="15.75" hidden="1">
      <c r="A58" s="38">
        <v>2261</v>
      </c>
      <c r="B58" s="39" t="s">
        <v>48</v>
      </c>
      <c r="C58" s="40"/>
    </row>
    <row r="59" spans="1:3" ht="15.75">
      <c r="A59" s="38">
        <v>2262</v>
      </c>
      <c r="B59" s="39" t="s">
        <v>15</v>
      </c>
      <c r="C59" s="40">
        <v>0.28</v>
      </c>
    </row>
    <row r="60" spans="1:3" ht="15.75" hidden="1">
      <c r="A60" s="38">
        <v>2263</v>
      </c>
      <c r="B60" s="39" t="s">
        <v>40</v>
      </c>
      <c r="C60" s="40"/>
    </row>
    <row r="61" spans="1:3" ht="15.75">
      <c r="A61" s="38">
        <v>2264</v>
      </c>
      <c r="B61" s="39" t="s">
        <v>41</v>
      </c>
      <c r="C61" s="40">
        <v>0.02</v>
      </c>
    </row>
    <row r="62" spans="1:3" ht="15.75">
      <c r="A62" s="38">
        <v>2279</v>
      </c>
      <c r="B62" s="39" t="s">
        <v>16</v>
      </c>
      <c r="C62" s="40">
        <v>0.15</v>
      </c>
    </row>
    <row r="63" spans="1:3" ht="15.75">
      <c r="A63" s="38">
        <v>2311</v>
      </c>
      <c r="B63" s="39" t="s">
        <v>17</v>
      </c>
      <c r="C63" s="40">
        <v>0.19</v>
      </c>
    </row>
    <row r="64" spans="1:3" ht="15.75" hidden="1">
      <c r="A64" s="38">
        <v>2312</v>
      </c>
      <c r="B64" s="39" t="s">
        <v>18</v>
      </c>
      <c r="C64" s="40">
        <v>0</v>
      </c>
    </row>
    <row r="65" spans="1:3" ht="15.75" hidden="1">
      <c r="A65" s="38">
        <v>2321</v>
      </c>
      <c r="B65" s="39" t="s">
        <v>19</v>
      </c>
      <c r="C65" s="40"/>
    </row>
    <row r="66" spans="1:3" ht="15.75">
      <c r="A66" s="38">
        <v>2322</v>
      </c>
      <c r="B66" s="39" t="s">
        <v>20</v>
      </c>
      <c r="C66" s="40">
        <v>0.71</v>
      </c>
    </row>
    <row r="67" spans="1:3" ht="15.75" hidden="1">
      <c r="A67" s="38">
        <v>2341</v>
      </c>
      <c r="B67" s="39" t="s">
        <v>42</v>
      </c>
      <c r="C67" s="40"/>
    </row>
    <row r="68" spans="1:3" ht="15.75" hidden="1">
      <c r="A68" s="38">
        <v>2344</v>
      </c>
      <c r="B68" s="39" t="s">
        <v>49</v>
      </c>
      <c r="C68" s="40"/>
    </row>
    <row r="69" spans="1:3" ht="15.75">
      <c r="A69" s="38">
        <v>2350</v>
      </c>
      <c r="B69" s="39" t="s">
        <v>21</v>
      </c>
      <c r="C69" s="40">
        <v>0.72</v>
      </c>
    </row>
    <row r="70" spans="1:3" ht="15.75">
      <c r="A70" s="38">
        <v>2361</v>
      </c>
      <c r="B70" s="39" t="s">
        <v>22</v>
      </c>
      <c r="C70" s="40">
        <v>0.22</v>
      </c>
    </row>
    <row r="71" spans="1:3" ht="15.75" hidden="1">
      <c r="A71" s="38">
        <v>2362</v>
      </c>
      <c r="B71" s="39" t="s">
        <v>43</v>
      </c>
      <c r="C71" s="40"/>
    </row>
    <row r="72" spans="1:3" ht="15.75" hidden="1">
      <c r="A72" s="38">
        <v>2363</v>
      </c>
      <c r="B72" s="39" t="s">
        <v>44</v>
      </c>
      <c r="C72" s="40"/>
    </row>
    <row r="73" spans="1:3" ht="15.75" hidden="1">
      <c r="A73" s="38">
        <v>2370</v>
      </c>
      <c r="B73" s="39" t="s">
        <v>50</v>
      </c>
      <c r="C73" s="40"/>
    </row>
    <row r="74" spans="1:3" ht="15.75">
      <c r="A74" s="38">
        <v>2400</v>
      </c>
      <c r="B74" s="39" t="s">
        <v>28</v>
      </c>
      <c r="C74" s="40">
        <v>0.4</v>
      </c>
    </row>
    <row r="75" spans="1:3" ht="15.75">
      <c r="A75" s="38">
        <v>2512</v>
      </c>
      <c r="B75" s="39" t="s">
        <v>30</v>
      </c>
      <c r="C75" s="40">
        <v>13.1</v>
      </c>
    </row>
    <row r="76" spans="1:3" ht="15.75" hidden="1">
      <c r="A76" s="38">
        <v>2513</v>
      </c>
      <c r="B76" s="39" t="s">
        <v>23</v>
      </c>
      <c r="C76" s="40"/>
    </row>
    <row r="77" spans="1:3" ht="15.75">
      <c r="A77" s="38">
        <v>2515</v>
      </c>
      <c r="B77" s="39" t="s">
        <v>97</v>
      </c>
      <c r="C77" s="40">
        <v>0.05</v>
      </c>
    </row>
    <row r="78" spans="1:3" ht="15.75" hidden="1">
      <c r="A78" s="38">
        <v>2519</v>
      </c>
      <c r="B78" s="39" t="s">
        <v>25</v>
      </c>
      <c r="C78" s="40">
        <v>0</v>
      </c>
    </row>
    <row r="79" spans="1:3" ht="15.75" hidden="1">
      <c r="A79" s="38">
        <v>6240</v>
      </c>
      <c r="B79" s="39" t="s">
        <v>51</v>
      </c>
      <c r="C79" s="40"/>
    </row>
    <row r="80" spans="1:3" ht="15.75" hidden="1">
      <c r="A80" s="38">
        <v>6290</v>
      </c>
      <c r="B80" s="39" t="s">
        <v>52</v>
      </c>
      <c r="C80" s="40"/>
    </row>
    <row r="81" spans="1:3" ht="15.75" hidden="1">
      <c r="A81" s="38">
        <v>5121</v>
      </c>
      <c r="B81" s="39" t="s">
        <v>53</v>
      </c>
      <c r="C81" s="40"/>
    </row>
    <row r="82" spans="1:3" ht="15.75">
      <c r="A82" s="38">
        <v>5232</v>
      </c>
      <c r="B82" s="39" t="s">
        <v>24</v>
      </c>
      <c r="C82" s="40">
        <v>2.51</v>
      </c>
    </row>
    <row r="83" spans="1:3" ht="15.75">
      <c r="A83" s="38">
        <v>5238</v>
      </c>
      <c r="B83" s="39" t="s">
        <v>54</v>
      </c>
      <c r="C83" s="40">
        <v>0.85</v>
      </c>
    </row>
    <row r="84" spans="1:3" ht="15.75" hidden="1">
      <c r="A84" s="38">
        <v>5240</v>
      </c>
      <c r="B84" s="39" t="s">
        <v>55</v>
      </c>
      <c r="C84" s="40"/>
    </row>
    <row r="85" spans="1:3" ht="15.75">
      <c r="A85" s="38">
        <v>5250</v>
      </c>
      <c r="B85" s="39" t="s">
        <v>56</v>
      </c>
      <c r="C85" s="49">
        <v>2.23</v>
      </c>
    </row>
    <row r="86" spans="1:3" ht="15.75">
      <c r="A86" s="45"/>
      <c r="B86" s="47" t="s">
        <v>157</v>
      </c>
      <c r="C86" s="44">
        <f>SUM(C40:C85)</f>
        <v>35.629999999999995</v>
      </c>
    </row>
    <row r="87" spans="1:3" ht="15.75">
      <c r="A87" s="45"/>
      <c r="B87" s="47" t="s">
        <v>158</v>
      </c>
      <c r="C87" s="44">
        <f>C86+C38</f>
        <v>122.1</v>
      </c>
    </row>
    <row r="88" spans="1:3" ht="15.75">
      <c r="A88" s="50"/>
      <c r="B88" s="51"/>
      <c r="C88" s="61"/>
    </row>
    <row r="89" spans="1:3" ht="15.75">
      <c r="A89" s="176" t="s">
        <v>57</v>
      </c>
      <c r="B89" s="176"/>
      <c r="C89" s="126">
        <v>10</v>
      </c>
    </row>
    <row r="90" spans="1:3" ht="15.75">
      <c r="A90" s="176" t="s">
        <v>58</v>
      </c>
      <c r="B90" s="176"/>
      <c r="C90" s="127">
        <f>C87/C89</f>
        <v>12.209999999999999</v>
      </c>
    </row>
    <row r="91" spans="1:3" ht="15.75">
      <c r="A91" s="59"/>
      <c r="B91" s="59"/>
      <c r="C91" s="59"/>
    </row>
    <row r="92" spans="1:3" ht="15.75">
      <c r="A92" s="182" t="s">
        <v>33</v>
      </c>
      <c r="B92" s="183"/>
      <c r="C92" s="34"/>
    </row>
    <row r="93" spans="1:3" ht="15.75">
      <c r="A93" s="182" t="s">
        <v>72</v>
      </c>
      <c r="B93" s="183"/>
      <c r="C93" s="34"/>
    </row>
    <row r="94" spans="1:3" ht="15.75">
      <c r="A94" s="35"/>
      <c r="B94" s="35"/>
      <c r="C94" s="35"/>
    </row>
    <row r="95" spans="1:3" ht="15.75">
      <c r="A95" s="35" t="s">
        <v>34</v>
      </c>
      <c r="B95" s="35"/>
      <c r="C95" s="35"/>
    </row>
    <row r="96" spans="1:3" ht="15.75">
      <c r="A96" s="35"/>
      <c r="B96" s="35"/>
      <c r="C96" s="35"/>
    </row>
    <row r="97" spans="1:3" ht="15.75">
      <c r="A97" s="35"/>
      <c r="B97" s="36"/>
      <c r="C97" s="35"/>
    </row>
    <row r="98" spans="1:3" ht="15.75">
      <c r="A98" s="35"/>
      <c r="B98" s="37"/>
      <c r="C98" s="35"/>
    </row>
    <row r="99" spans="1:3" ht="15">
      <c r="A99" s="4"/>
      <c r="B99" s="4"/>
      <c r="C99" s="4"/>
    </row>
    <row r="100" spans="1:3" ht="15">
      <c r="A100" s="4"/>
      <c r="B100" s="4"/>
      <c r="C100" s="4"/>
    </row>
  </sheetData>
  <sheetProtection/>
  <mergeCells count="7">
    <mergeCell ref="A92:B92"/>
    <mergeCell ref="A93:B93"/>
    <mergeCell ref="A5:C5"/>
    <mergeCell ref="A7:B7"/>
    <mergeCell ref="A8:B8"/>
    <mergeCell ref="A89:B89"/>
    <mergeCell ref="A90:B90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view="pageLayout" workbookViewId="0" topLeftCell="A1">
      <selection activeCell="B94" sqref="B94"/>
    </sheetView>
  </sheetViews>
  <sheetFormatPr defaultColWidth="9.140625" defaultRowHeight="12.75"/>
  <cols>
    <col min="1" max="1" width="12.8515625" style="21" customWidth="1"/>
    <col min="2" max="2" width="97.57421875" style="21" customWidth="1"/>
    <col min="3" max="3" width="17.28125" style="21" hidden="1" customWidth="1"/>
    <col min="4" max="4" width="33.7109375" style="21" customWidth="1"/>
    <col min="5" max="5" width="12.57421875" style="21" customWidth="1"/>
    <col min="6" max="16384" width="9.140625" style="12" customWidth="1"/>
  </cols>
  <sheetData>
    <row r="1" spans="1:5" s="4" customFormat="1" ht="14.25" customHeight="1">
      <c r="A1" s="18"/>
      <c r="B1" s="19"/>
      <c r="C1" s="19"/>
      <c r="D1" s="116"/>
      <c r="E1" s="20"/>
    </row>
    <row r="2" spans="1:5" s="4" customFormat="1" ht="14.25" customHeight="1">
      <c r="A2" s="18"/>
      <c r="B2" s="137"/>
      <c r="C2" s="137"/>
      <c r="D2" s="116"/>
      <c r="E2" s="20"/>
    </row>
    <row r="3" spans="1:3" ht="15.75">
      <c r="A3" s="18"/>
      <c r="B3" s="19"/>
      <c r="C3" s="19"/>
    </row>
    <row r="4" spans="1:5" ht="15.75">
      <c r="A4" s="177" t="s">
        <v>9</v>
      </c>
      <c r="B4" s="177"/>
      <c r="C4" s="177"/>
      <c r="D4" s="177"/>
      <c r="E4" s="136"/>
    </row>
    <row r="5" spans="1:5" ht="15.75">
      <c r="A5" s="136"/>
      <c r="B5" s="136"/>
      <c r="C5" s="136"/>
      <c r="D5" s="136"/>
      <c r="E5" s="136"/>
    </row>
    <row r="6" spans="1:3" ht="15" customHeight="1">
      <c r="A6" s="172" t="s">
        <v>1</v>
      </c>
      <c r="B6" s="172"/>
      <c r="C6" s="16"/>
    </row>
    <row r="7" spans="1:3" ht="15" customHeight="1">
      <c r="A7" s="172" t="s">
        <v>0</v>
      </c>
      <c r="B7" s="172"/>
      <c r="C7" s="16"/>
    </row>
    <row r="8" spans="1:3" ht="15" customHeight="1">
      <c r="A8" s="16"/>
      <c r="B8" s="16" t="s">
        <v>31</v>
      </c>
      <c r="C8" s="16"/>
    </row>
    <row r="9" spans="1:5" ht="15" customHeight="1">
      <c r="A9" s="16"/>
      <c r="B9" s="172" t="s">
        <v>229</v>
      </c>
      <c r="C9" s="172"/>
      <c r="D9" s="172"/>
      <c r="E9" s="16"/>
    </row>
    <row r="10" spans="1:3" ht="15" customHeight="1">
      <c r="A10" s="16" t="s">
        <v>2</v>
      </c>
      <c r="B10" s="16" t="str">
        <f>'7.14.'!B11</f>
        <v>2019.gadā un turpmāk</v>
      </c>
      <c r="C10" s="16"/>
    </row>
    <row r="11" spans="1:3" ht="15.75" hidden="1">
      <c r="A11" s="16"/>
      <c r="B11" s="16"/>
      <c r="C11" s="16"/>
    </row>
    <row r="12" spans="1:5" ht="67.5" customHeight="1">
      <c r="A12" s="76" t="s">
        <v>3</v>
      </c>
      <c r="B12" s="76" t="s">
        <v>4</v>
      </c>
      <c r="C12" s="76"/>
      <c r="D12" s="76" t="s">
        <v>70</v>
      </c>
      <c r="E12" s="12"/>
    </row>
    <row r="13" spans="1:5" ht="15.75">
      <c r="A13" s="25">
        <v>1</v>
      </c>
      <c r="B13" s="26">
        <v>2</v>
      </c>
      <c r="C13" s="26"/>
      <c r="D13" s="26">
        <v>3</v>
      </c>
      <c r="E13" s="12"/>
    </row>
    <row r="14" spans="1:5" ht="15.75">
      <c r="A14" s="48"/>
      <c r="B14" s="46" t="s">
        <v>5</v>
      </c>
      <c r="C14" s="46"/>
      <c r="D14" s="42"/>
      <c r="E14" s="12"/>
    </row>
    <row r="15" spans="1:5" ht="15.75">
      <c r="A15" s="38">
        <v>1100</v>
      </c>
      <c r="B15" s="38" t="s">
        <v>92</v>
      </c>
      <c r="C15" s="40">
        <f>182.92+30*0.68</f>
        <v>203.32</v>
      </c>
      <c r="D15" s="40">
        <v>117.33</v>
      </c>
      <c r="E15" s="12"/>
    </row>
    <row r="16" spans="1:5" ht="15.75">
      <c r="A16" s="38">
        <v>1200</v>
      </c>
      <c r="B16" s="39" t="s">
        <v>93</v>
      </c>
      <c r="C16" s="40">
        <f>44.06+30*0.16</f>
        <v>48.86</v>
      </c>
      <c r="D16" s="40">
        <v>28.26</v>
      </c>
      <c r="E16" s="12"/>
    </row>
    <row r="17" spans="1:5" ht="15.75">
      <c r="A17" s="38">
        <v>2222</v>
      </c>
      <c r="B17" s="39" t="s">
        <v>26</v>
      </c>
      <c r="C17" s="40">
        <v>12.58</v>
      </c>
      <c r="D17" s="40">
        <v>56.81</v>
      </c>
      <c r="E17" s="12"/>
    </row>
    <row r="18" spans="1:5" ht="15.75">
      <c r="A18" s="38">
        <v>2223</v>
      </c>
      <c r="B18" s="39" t="s">
        <v>27</v>
      </c>
      <c r="C18" s="40">
        <v>19.55</v>
      </c>
      <c r="D18" s="40">
        <v>81.74</v>
      </c>
      <c r="E18" s="12"/>
    </row>
    <row r="19" spans="1:5" ht="15.75">
      <c r="A19" s="38">
        <v>2244</v>
      </c>
      <c r="B19" s="39" t="s">
        <v>14</v>
      </c>
      <c r="C19" s="40">
        <v>0</v>
      </c>
      <c r="D19" s="40">
        <v>74.44</v>
      </c>
      <c r="E19" s="12"/>
    </row>
    <row r="20" spans="1:5" ht="25.5" customHeight="1" hidden="1">
      <c r="A20" s="38">
        <v>2249</v>
      </c>
      <c r="B20" s="39" t="s">
        <v>39</v>
      </c>
      <c r="C20" s="40">
        <v>0</v>
      </c>
      <c r="D20" s="40">
        <f>'[1]Sheet4'!H10*63</f>
        <v>0</v>
      </c>
      <c r="E20" s="12"/>
    </row>
    <row r="21" spans="1:5" ht="15.75">
      <c r="A21" s="38">
        <v>2321</v>
      </c>
      <c r="B21" s="39" t="s">
        <v>19</v>
      </c>
      <c r="C21" s="40">
        <v>28.66</v>
      </c>
      <c r="D21" s="40">
        <v>25.41</v>
      </c>
      <c r="E21" s="12"/>
    </row>
    <row r="22" spans="1:5" ht="15.75" hidden="1">
      <c r="A22" s="38">
        <v>2341</v>
      </c>
      <c r="B22" s="39" t="s">
        <v>42</v>
      </c>
      <c r="C22" s="40">
        <v>27.55</v>
      </c>
      <c r="D22" s="40">
        <v>0</v>
      </c>
      <c r="E22" s="12"/>
    </row>
    <row r="23" spans="1:5" ht="15.75" hidden="1">
      <c r="A23" s="38">
        <v>2350</v>
      </c>
      <c r="B23" s="39" t="s">
        <v>21</v>
      </c>
      <c r="C23" s="40">
        <v>0</v>
      </c>
      <c r="D23" s="40">
        <f>'[1]Sheet4'!H13*63</f>
        <v>0</v>
      </c>
      <c r="E23" s="12"/>
    </row>
    <row r="24" spans="1:5" ht="15.75">
      <c r="A24" s="38">
        <v>2363</v>
      </c>
      <c r="B24" s="39" t="s">
        <v>44</v>
      </c>
      <c r="C24" s="40">
        <v>221.4</v>
      </c>
      <c r="D24" s="40">
        <v>328.33</v>
      </c>
      <c r="E24" s="12"/>
    </row>
    <row r="25" spans="1:5" ht="15.75">
      <c r="A25" s="38">
        <v>5232</v>
      </c>
      <c r="B25" s="39" t="s">
        <v>24</v>
      </c>
      <c r="C25" s="40">
        <v>0.8</v>
      </c>
      <c r="D25" s="40">
        <v>85.71</v>
      </c>
      <c r="E25" s="12"/>
    </row>
    <row r="26" spans="1:5" ht="15.75">
      <c r="A26" s="38">
        <v>2312</v>
      </c>
      <c r="B26" s="39" t="s">
        <v>230</v>
      </c>
      <c r="C26" s="40"/>
      <c r="D26" s="40">
        <v>0.24</v>
      </c>
      <c r="E26" s="12"/>
    </row>
    <row r="27" spans="1:5" ht="15.75">
      <c r="A27" s="38">
        <v>2350</v>
      </c>
      <c r="B27" s="39" t="s">
        <v>231</v>
      </c>
      <c r="C27" s="40"/>
      <c r="D27" s="40">
        <v>21.76</v>
      </c>
      <c r="E27" s="12"/>
    </row>
    <row r="28" spans="1:5" ht="15.75">
      <c r="A28" s="38"/>
      <c r="B28" s="43" t="s">
        <v>6</v>
      </c>
      <c r="C28" s="44">
        <f>SUM(C15:C25)</f>
        <v>562.72</v>
      </c>
      <c r="D28" s="44">
        <f>SUM(D15:D27)</f>
        <v>820.03</v>
      </c>
      <c r="E28" s="12"/>
    </row>
    <row r="29" spans="1:5" ht="15.75">
      <c r="A29" s="45"/>
      <c r="B29" s="38" t="s">
        <v>7</v>
      </c>
      <c r="C29" s="42"/>
      <c r="D29" s="42"/>
      <c r="E29" s="12"/>
    </row>
    <row r="30" spans="1:5" ht="15.75">
      <c r="A30" s="38">
        <v>1100</v>
      </c>
      <c r="B30" s="38" t="s">
        <v>92</v>
      </c>
      <c r="C30" s="40">
        <v>175.84</v>
      </c>
      <c r="D30" s="42">
        <f>'[1]Sheet4'!B20*63</f>
        <v>98.91000000000001</v>
      </c>
      <c r="E30" s="12"/>
    </row>
    <row r="31" spans="1:5" ht="15.75">
      <c r="A31" s="38">
        <v>1200</v>
      </c>
      <c r="B31" s="39" t="s">
        <v>93</v>
      </c>
      <c r="C31" s="40">
        <v>42.36</v>
      </c>
      <c r="D31" s="42">
        <f>'[1]Sheet4'!B21*63</f>
        <v>23.94</v>
      </c>
      <c r="E31" s="12"/>
    </row>
    <row r="32" spans="1:5" ht="15.75" customHeight="1" hidden="1">
      <c r="A32" s="38">
        <v>2100</v>
      </c>
      <c r="B32" s="30" t="s">
        <v>45</v>
      </c>
      <c r="C32" s="40">
        <v>0</v>
      </c>
      <c r="D32" s="42">
        <f>'[1]Sheet4'!B22*63</f>
        <v>0</v>
      </c>
      <c r="E32" s="12"/>
    </row>
    <row r="33" spans="1:5" ht="15.75">
      <c r="A33" s="41">
        <v>2210</v>
      </c>
      <c r="B33" s="39" t="s">
        <v>37</v>
      </c>
      <c r="C33" s="40">
        <v>2.95</v>
      </c>
      <c r="D33" s="42">
        <f>'[1]Sheet4'!B23*63</f>
        <v>1.89</v>
      </c>
      <c r="E33" s="12"/>
    </row>
    <row r="34" spans="1:5" ht="15.75">
      <c r="A34" s="38">
        <v>2222</v>
      </c>
      <c r="B34" s="39" t="s">
        <v>26</v>
      </c>
      <c r="C34" s="40">
        <v>34.55</v>
      </c>
      <c r="D34" s="42">
        <f>'[1]Sheet4'!B24*63</f>
        <v>19.53</v>
      </c>
      <c r="E34" s="12"/>
    </row>
    <row r="35" spans="1:5" ht="15.75">
      <c r="A35" s="38">
        <v>2223</v>
      </c>
      <c r="B35" s="39" t="s">
        <v>27</v>
      </c>
      <c r="C35" s="40">
        <v>40.01</v>
      </c>
      <c r="D35" s="42">
        <f>'[1]Sheet4'!B25*63</f>
        <v>22.68</v>
      </c>
      <c r="E35" s="12"/>
    </row>
    <row r="36" spans="1:5" ht="15" customHeight="1">
      <c r="A36" s="38">
        <v>2230</v>
      </c>
      <c r="B36" s="39" t="s">
        <v>38</v>
      </c>
      <c r="C36" s="40">
        <v>1.84</v>
      </c>
      <c r="D36" s="42">
        <f>'[1]Sheet4'!B26*63</f>
        <v>1.26</v>
      </c>
      <c r="E36" s="12"/>
    </row>
    <row r="37" spans="1:5" ht="15" customHeight="1" hidden="1">
      <c r="A37" s="38">
        <v>2241</v>
      </c>
      <c r="B37" s="39" t="s">
        <v>46</v>
      </c>
      <c r="C37" s="40">
        <v>0</v>
      </c>
      <c r="D37" s="42">
        <f>'[1]Sheet4'!B27*63</f>
        <v>0</v>
      </c>
      <c r="E37" s="12"/>
    </row>
    <row r="38" spans="1:5" ht="15.75">
      <c r="A38" s="38">
        <v>2242</v>
      </c>
      <c r="B38" s="39" t="s">
        <v>12</v>
      </c>
      <c r="C38" s="40">
        <v>0.69</v>
      </c>
      <c r="D38" s="42">
        <f>'[1]Sheet4'!B28*63</f>
        <v>0.63</v>
      </c>
      <c r="E38" s="12"/>
    </row>
    <row r="39" spans="1:5" ht="15" customHeight="1">
      <c r="A39" s="38">
        <v>2243</v>
      </c>
      <c r="B39" s="39" t="s">
        <v>13</v>
      </c>
      <c r="C39" s="40">
        <v>1.99</v>
      </c>
      <c r="D39" s="42">
        <f>'[1]Sheet4'!B29*63</f>
        <v>1.26</v>
      </c>
      <c r="E39" s="12"/>
    </row>
    <row r="40" spans="1:5" ht="15.75">
      <c r="A40" s="38">
        <v>2244</v>
      </c>
      <c r="B40" s="39" t="s">
        <v>14</v>
      </c>
      <c r="C40" s="40">
        <v>38.85</v>
      </c>
      <c r="D40" s="42">
        <f>'[1]Sheet4'!B30*63-2.29</f>
        <v>19.759999999999998</v>
      </c>
      <c r="E40" s="12"/>
    </row>
    <row r="41" spans="1:5" ht="15.75" hidden="1">
      <c r="A41" s="38">
        <v>2247</v>
      </c>
      <c r="B41" s="46" t="s">
        <v>95</v>
      </c>
      <c r="C41" s="40">
        <v>0.18</v>
      </c>
      <c r="D41" s="42">
        <f>'[1]Sheet4'!B31*63</f>
        <v>0</v>
      </c>
      <c r="E41" s="12"/>
    </row>
    <row r="42" spans="1:5" ht="15" customHeight="1">
      <c r="A42" s="38">
        <v>2249</v>
      </c>
      <c r="B42" s="39" t="s">
        <v>39</v>
      </c>
      <c r="C42" s="40">
        <v>0.72</v>
      </c>
      <c r="D42" s="42">
        <f>'[1]Sheet4'!B32*63</f>
        <v>0.63</v>
      </c>
      <c r="E42" s="12"/>
    </row>
    <row r="43" spans="1:5" ht="16.5" customHeight="1">
      <c r="A43" s="38">
        <v>2251</v>
      </c>
      <c r="B43" s="39" t="s">
        <v>94</v>
      </c>
      <c r="C43" s="40">
        <v>6.93</v>
      </c>
      <c r="D43" s="42">
        <f>'[1]Sheet4'!B33*63</f>
        <v>3.78</v>
      </c>
      <c r="E43" s="12"/>
    </row>
    <row r="44" spans="1:5" ht="15" customHeight="1" hidden="1">
      <c r="A44" s="38">
        <v>2252</v>
      </c>
      <c r="B44" s="39" t="s">
        <v>47</v>
      </c>
      <c r="C44" s="40">
        <v>0</v>
      </c>
      <c r="D44" s="42">
        <f>'[1]Sheet4'!B34*63</f>
        <v>0</v>
      </c>
      <c r="E44" s="12"/>
    </row>
    <row r="45" spans="1:5" ht="15.75" hidden="1">
      <c r="A45" s="38">
        <v>2259</v>
      </c>
      <c r="B45" s="39" t="s">
        <v>96</v>
      </c>
      <c r="C45" s="40">
        <v>0.03</v>
      </c>
      <c r="D45" s="42">
        <f>'[1]Sheet4'!B35*63</f>
        <v>0</v>
      </c>
      <c r="E45" s="12"/>
    </row>
    <row r="46" spans="1:5" ht="15.75" hidden="1">
      <c r="A46" s="38">
        <v>2261</v>
      </c>
      <c r="B46" s="39" t="s">
        <v>48</v>
      </c>
      <c r="C46" s="40">
        <v>0</v>
      </c>
      <c r="D46" s="42">
        <f>'[1]Sheet4'!B36*63</f>
        <v>0</v>
      </c>
      <c r="E46" s="12"/>
    </row>
    <row r="47" spans="1:5" ht="15.75">
      <c r="A47" s="38">
        <v>2262</v>
      </c>
      <c r="B47" s="39" t="s">
        <v>15</v>
      </c>
      <c r="C47" s="40">
        <v>1.99</v>
      </c>
      <c r="D47" s="42">
        <f>'[1]Sheet4'!B37*63</f>
        <v>1.26</v>
      </c>
      <c r="E47" s="12"/>
    </row>
    <row r="48" spans="1:5" ht="15.75">
      <c r="A48" s="38">
        <v>2263</v>
      </c>
      <c r="B48" s="39" t="s">
        <v>40</v>
      </c>
      <c r="C48" s="40">
        <v>7.33</v>
      </c>
      <c r="D48" s="42">
        <f>'[1]Sheet4'!B38*63</f>
        <v>4.41</v>
      </c>
      <c r="E48" s="12"/>
    </row>
    <row r="49" spans="1:5" ht="15" customHeight="1" hidden="1">
      <c r="A49" s="38">
        <v>2264</v>
      </c>
      <c r="B49" s="39" t="s">
        <v>41</v>
      </c>
      <c r="C49" s="40">
        <v>0.03</v>
      </c>
      <c r="D49" s="42">
        <f>'[1]Sheet4'!B39*63</f>
        <v>0</v>
      </c>
      <c r="E49" s="12"/>
    </row>
    <row r="50" spans="1:5" ht="15" customHeight="1">
      <c r="A50" s="38">
        <v>2279</v>
      </c>
      <c r="B50" s="39" t="s">
        <v>16</v>
      </c>
      <c r="C50" s="40">
        <v>8.01</v>
      </c>
      <c r="D50" s="42">
        <f>'[1]Sheet4'!B40*63</f>
        <v>4.41</v>
      </c>
      <c r="E50" s="12"/>
    </row>
    <row r="51" spans="1:5" ht="15" customHeight="1">
      <c r="A51" s="38">
        <v>2311</v>
      </c>
      <c r="B51" s="39" t="s">
        <v>17</v>
      </c>
      <c r="C51" s="40">
        <v>5.22</v>
      </c>
      <c r="D51" s="42">
        <f>'[1]Sheet4'!B41*63</f>
        <v>3.1500000000000004</v>
      </c>
      <c r="E51" s="12"/>
    </row>
    <row r="52" spans="1:5" ht="15.75">
      <c r="A52" s="38">
        <v>2312</v>
      </c>
      <c r="B52" s="39" t="s">
        <v>18</v>
      </c>
      <c r="C52" s="40">
        <v>12</v>
      </c>
      <c r="D52" s="42">
        <f>'[1]Sheet4'!B42*63</f>
        <v>6.93</v>
      </c>
      <c r="E52" s="12"/>
    </row>
    <row r="53" spans="1:5" ht="15.75">
      <c r="A53" s="38">
        <v>2321</v>
      </c>
      <c r="B53" s="39" t="s">
        <v>19</v>
      </c>
      <c r="C53" s="40">
        <v>65.67</v>
      </c>
      <c r="D53" s="42">
        <f>'[1]Sheet4'!B43*63</f>
        <v>36.54</v>
      </c>
      <c r="E53" s="12"/>
    </row>
    <row r="54" spans="1:5" ht="15" customHeight="1">
      <c r="A54" s="38">
        <v>2322</v>
      </c>
      <c r="B54" s="39" t="s">
        <v>20</v>
      </c>
      <c r="C54" s="40">
        <v>5.34</v>
      </c>
      <c r="D54" s="42">
        <f>'[1]Sheet4'!B44*63</f>
        <v>3.1500000000000004</v>
      </c>
      <c r="E54" s="12"/>
    </row>
    <row r="55" spans="1:5" ht="15" customHeight="1" hidden="1">
      <c r="A55" s="38">
        <v>2341</v>
      </c>
      <c r="B55" s="39" t="s">
        <v>42</v>
      </c>
      <c r="C55" s="40">
        <v>0.33</v>
      </c>
      <c r="D55" s="42">
        <f>'[1]Sheet4'!B45*63</f>
        <v>0</v>
      </c>
      <c r="E55" s="12"/>
    </row>
    <row r="56" spans="1:5" ht="15" customHeight="1" hidden="1">
      <c r="A56" s="38">
        <v>2344</v>
      </c>
      <c r="B56" s="39" t="s">
        <v>49</v>
      </c>
      <c r="C56" s="40">
        <v>0</v>
      </c>
      <c r="D56" s="42">
        <f>'[1]Sheet4'!B46*63</f>
        <v>0</v>
      </c>
      <c r="E56" s="12"/>
    </row>
    <row r="57" spans="1:5" ht="15" customHeight="1">
      <c r="A57" s="38">
        <v>2350</v>
      </c>
      <c r="B57" s="39" t="s">
        <v>21</v>
      </c>
      <c r="C57" s="40">
        <v>8.66</v>
      </c>
      <c r="D57" s="42">
        <f>'[1]Sheet4'!B47*63</f>
        <v>5.04</v>
      </c>
      <c r="E57" s="12"/>
    </row>
    <row r="58" spans="1:5" ht="15" customHeight="1">
      <c r="A58" s="38">
        <v>2361</v>
      </c>
      <c r="B58" s="39" t="s">
        <v>22</v>
      </c>
      <c r="C58" s="40">
        <v>14.62</v>
      </c>
      <c r="D58" s="42">
        <f>'[1]Sheet4'!B48*63</f>
        <v>8.19</v>
      </c>
      <c r="E58" s="12"/>
    </row>
    <row r="59" spans="1:5" ht="15" customHeight="1">
      <c r="A59" s="38">
        <v>2362</v>
      </c>
      <c r="B59" s="39" t="s">
        <v>43</v>
      </c>
      <c r="C59" s="40">
        <v>12.22</v>
      </c>
      <c r="D59" s="42">
        <f>'[1]Sheet4'!B49*63</f>
        <v>6.93</v>
      </c>
      <c r="E59" s="12"/>
    </row>
    <row r="60" spans="1:5" ht="15" customHeight="1" hidden="1">
      <c r="A60" s="38">
        <v>2363</v>
      </c>
      <c r="B60" s="39" t="s">
        <v>44</v>
      </c>
      <c r="C60" s="40">
        <v>0</v>
      </c>
      <c r="D60" s="42">
        <f>'[1]Sheet4'!B50*63</f>
        <v>0</v>
      </c>
      <c r="E60" s="12"/>
    </row>
    <row r="61" spans="1:5" ht="15.75" customHeight="1" hidden="1">
      <c r="A61" s="38">
        <v>2370</v>
      </c>
      <c r="B61" s="39" t="s">
        <v>50</v>
      </c>
      <c r="C61" s="40">
        <v>0</v>
      </c>
      <c r="D61" s="42">
        <f>'[1]Sheet4'!B51*63</f>
        <v>0</v>
      </c>
      <c r="E61" s="12"/>
    </row>
    <row r="62" spans="1:5" ht="15" customHeight="1" hidden="1">
      <c r="A62" s="38">
        <v>2400</v>
      </c>
      <c r="B62" s="39" t="s">
        <v>28</v>
      </c>
      <c r="C62" s="40">
        <v>0.3</v>
      </c>
      <c r="D62" s="42">
        <f>'[1]Sheet4'!B52*63</f>
        <v>0</v>
      </c>
      <c r="E62" s="12"/>
    </row>
    <row r="63" spans="1:5" ht="15" customHeight="1" hidden="1">
      <c r="A63" s="38">
        <v>2512</v>
      </c>
      <c r="B63" s="39" t="s">
        <v>196</v>
      </c>
      <c r="C63" s="40">
        <v>0</v>
      </c>
      <c r="D63" s="42">
        <f>'[1]Sheet4'!B53*63</f>
        <v>0</v>
      </c>
      <c r="E63" s="12"/>
    </row>
    <row r="64" spans="1:5" ht="15" customHeight="1">
      <c r="A64" s="38">
        <v>2513</v>
      </c>
      <c r="B64" s="39" t="s">
        <v>23</v>
      </c>
      <c r="C64" s="40">
        <v>4.38</v>
      </c>
      <c r="D64" s="42">
        <f>'[1]Sheet4'!B54*63</f>
        <v>2.52</v>
      </c>
      <c r="E64" s="12"/>
    </row>
    <row r="65" spans="1:5" ht="15.75" hidden="1">
      <c r="A65" s="38">
        <v>2515</v>
      </c>
      <c r="B65" s="39" t="s">
        <v>97</v>
      </c>
      <c r="C65" s="40">
        <v>0.22</v>
      </c>
      <c r="D65" s="42">
        <f>'[1]Sheet4'!B55*63</f>
        <v>0</v>
      </c>
      <c r="E65" s="12"/>
    </row>
    <row r="66" spans="1:5" ht="15" customHeight="1">
      <c r="A66" s="38">
        <v>2519</v>
      </c>
      <c r="B66" s="39" t="s">
        <v>25</v>
      </c>
      <c r="C66" s="40">
        <v>1.63</v>
      </c>
      <c r="D66" s="42">
        <f>'[1]Sheet4'!B56*63</f>
        <v>0.63</v>
      </c>
      <c r="E66" s="12"/>
    </row>
    <row r="67" spans="1:5" ht="15" customHeight="1">
      <c r="A67" s="38">
        <v>5121</v>
      </c>
      <c r="B67" s="39" t="s">
        <v>53</v>
      </c>
      <c r="C67" s="40">
        <v>0.94</v>
      </c>
      <c r="D67" s="42">
        <f>'[1]Sheet4'!B57*63</f>
        <v>0.63</v>
      </c>
      <c r="E67" s="12"/>
    </row>
    <row r="68" spans="1:5" ht="15" customHeight="1">
      <c r="A68" s="38">
        <v>5232</v>
      </c>
      <c r="B68" s="39" t="s">
        <v>24</v>
      </c>
      <c r="C68" s="40">
        <v>14.55</v>
      </c>
      <c r="D68" s="42">
        <f>'[1]Sheet4'!B58*63</f>
        <v>8.19</v>
      </c>
      <c r="E68" s="12"/>
    </row>
    <row r="69" spans="1:5" ht="15" customHeight="1" hidden="1">
      <c r="A69" s="38">
        <v>5238</v>
      </c>
      <c r="B69" s="39" t="s">
        <v>54</v>
      </c>
      <c r="C69" s="40">
        <v>0</v>
      </c>
      <c r="D69" s="42">
        <f>'[1]Sheet4'!B59*63</f>
        <v>0</v>
      </c>
      <c r="E69" s="12"/>
    </row>
    <row r="70" spans="1:5" ht="15" customHeight="1">
      <c r="A70" s="38">
        <v>5240</v>
      </c>
      <c r="B70" s="39" t="s">
        <v>55</v>
      </c>
      <c r="C70" s="40">
        <v>10.8</v>
      </c>
      <c r="D70" s="42">
        <f>'[1]Sheet4'!B60*63</f>
        <v>6.300000000000001</v>
      </c>
      <c r="E70" s="12"/>
    </row>
    <row r="71" spans="1:5" ht="18" customHeight="1" hidden="1">
      <c r="A71" s="38">
        <v>6290</v>
      </c>
      <c r="B71" s="39" t="s">
        <v>52</v>
      </c>
      <c r="C71" s="40">
        <v>0</v>
      </c>
      <c r="D71" s="40">
        <f>C71/30*30</f>
        <v>0</v>
      </c>
      <c r="E71" s="12"/>
    </row>
    <row r="72" spans="1:5" ht="15.75" hidden="1">
      <c r="A72" s="38"/>
      <c r="B72" s="39"/>
      <c r="C72" s="40"/>
      <c r="D72" s="40">
        <f>C72/30*30</f>
        <v>0</v>
      </c>
      <c r="E72" s="12"/>
    </row>
    <row r="73" spans="1:5" ht="21" customHeight="1" hidden="1">
      <c r="A73" s="38">
        <v>5250</v>
      </c>
      <c r="B73" s="39" t="s">
        <v>56</v>
      </c>
      <c r="C73" s="40">
        <v>0</v>
      </c>
      <c r="D73" s="40">
        <f>C73/30*30</f>
        <v>0</v>
      </c>
      <c r="E73" s="12"/>
    </row>
    <row r="74" spans="1:5" ht="15.75">
      <c r="A74" s="45"/>
      <c r="B74" s="47" t="s">
        <v>8</v>
      </c>
      <c r="C74" s="44">
        <f>SUM(C30:C73)</f>
        <v>521.1800000000001</v>
      </c>
      <c r="D74" s="44">
        <f>SUM(D30:D73)</f>
        <v>292.54999999999995</v>
      </c>
      <c r="E74" s="12"/>
    </row>
    <row r="75" spans="1:5" ht="15.75">
      <c r="A75" s="45"/>
      <c r="B75" s="47" t="s">
        <v>29</v>
      </c>
      <c r="C75" s="44">
        <f>C74+C28</f>
        <v>1083.9</v>
      </c>
      <c r="D75" s="44">
        <f>D74+D28</f>
        <v>1112.58</v>
      </c>
      <c r="E75" s="12"/>
    </row>
    <row r="76" spans="1:5" ht="12.75" customHeight="1">
      <c r="A76" s="20"/>
      <c r="B76" s="32"/>
      <c r="C76" s="139"/>
      <c r="D76" s="161"/>
      <c r="E76" s="139"/>
    </row>
    <row r="77" spans="1:5" ht="15.75" customHeight="1">
      <c r="A77" s="182" t="s">
        <v>197</v>
      </c>
      <c r="B77" s="183"/>
      <c r="C77" s="24">
        <v>30</v>
      </c>
      <c r="D77" s="129">
        <v>63</v>
      </c>
      <c r="E77" s="160"/>
    </row>
    <row r="78" spans="1:5" ht="15.75">
      <c r="A78" s="173" t="s">
        <v>198</v>
      </c>
      <c r="B78" s="174"/>
      <c r="C78" s="44">
        <f>C75/C77</f>
        <v>36.13</v>
      </c>
      <c r="D78" s="127">
        <f>D75/D77</f>
        <v>17.66</v>
      </c>
      <c r="E78" s="151"/>
    </row>
    <row r="79" spans="1:2" ht="12.75" customHeight="1">
      <c r="A79" s="32"/>
      <c r="B79" s="33"/>
    </row>
    <row r="80" spans="1:5" s="2" customFormat="1" ht="15.75">
      <c r="A80" s="182" t="s">
        <v>33</v>
      </c>
      <c r="B80" s="183"/>
      <c r="C80" s="34"/>
      <c r="D80" s="34"/>
      <c r="E80" s="36"/>
    </row>
    <row r="81" spans="1:5" s="2" customFormat="1" ht="15.75">
      <c r="A81" s="182" t="s">
        <v>72</v>
      </c>
      <c r="B81" s="183"/>
      <c r="C81" s="34">
        <v>35.29</v>
      </c>
      <c r="D81" s="34"/>
      <c r="E81" s="36"/>
    </row>
    <row r="82" spans="1:5" s="2" customFormat="1" ht="12.75" customHeight="1">
      <c r="A82" s="35"/>
      <c r="B82" s="35"/>
      <c r="C82" s="35"/>
      <c r="D82" s="35"/>
      <c r="E82" s="35"/>
    </row>
    <row r="83" spans="1:5" s="2" customFormat="1" ht="15.75">
      <c r="A83" s="35" t="s">
        <v>34</v>
      </c>
      <c r="B83" s="35"/>
      <c r="C83" s="35"/>
      <c r="D83" s="35"/>
      <c r="E83" s="35"/>
    </row>
    <row r="84" spans="1:5" s="2" customFormat="1" ht="15.75">
      <c r="A84" s="35"/>
      <c r="B84" s="35"/>
      <c r="C84" s="35"/>
      <c r="D84" s="35"/>
      <c r="E84" s="35"/>
    </row>
    <row r="85" spans="1:5" s="2" customFormat="1" ht="15.75">
      <c r="A85" s="35"/>
      <c r="B85" s="36"/>
      <c r="C85" s="36"/>
      <c r="D85" s="35"/>
      <c r="E85" s="35"/>
    </row>
    <row r="86" spans="1:5" s="2" customFormat="1" ht="12.75" customHeight="1">
      <c r="A86" s="35"/>
      <c r="B86" s="37"/>
      <c r="C86" s="37"/>
      <c r="D86" s="35"/>
      <c r="E86" s="35"/>
    </row>
    <row r="87" spans="1:3" ht="15.75">
      <c r="A87" s="192"/>
      <c r="B87" s="192"/>
      <c r="C87" s="140"/>
    </row>
    <row r="88" ht="11.25" customHeight="1"/>
    <row r="89" ht="12.75" customHeight="1"/>
    <row r="90" spans="1:5" ht="21" customHeight="1">
      <c r="A90" s="191"/>
      <c r="B90" s="191"/>
      <c r="C90" s="141"/>
      <c r="D90" s="142"/>
      <c r="E90" s="142"/>
    </row>
    <row r="91" spans="1:5" ht="13.5" customHeight="1">
      <c r="A91" s="141"/>
      <c r="B91" s="141"/>
      <c r="C91" s="141"/>
      <c r="D91" s="18"/>
      <c r="E91" s="18"/>
    </row>
    <row r="92" spans="1:5" ht="13.5" customHeight="1">
      <c r="A92" s="141"/>
      <c r="B92" s="141"/>
      <c r="C92" s="141"/>
      <c r="D92" s="18"/>
      <c r="E92" s="18"/>
    </row>
    <row r="93" spans="1:5" ht="13.5" customHeight="1">
      <c r="A93" s="191"/>
      <c r="B93" s="191"/>
      <c r="C93" s="141"/>
      <c r="D93" s="18"/>
      <c r="E93" s="18"/>
    </row>
    <row r="94" spans="1:5" ht="12.75" customHeight="1">
      <c r="A94" s="141"/>
      <c r="B94" s="141"/>
      <c r="C94" s="141"/>
      <c r="D94" s="18"/>
      <c r="E94" s="18"/>
    </row>
    <row r="95" spans="1:5" ht="15.75">
      <c r="A95" s="193"/>
      <c r="B95" s="193"/>
      <c r="C95" s="159"/>
      <c r="D95" s="18"/>
      <c r="E95" s="18"/>
    </row>
    <row r="96" spans="1:5" ht="15.75">
      <c r="A96" s="190"/>
      <c r="B96" s="191"/>
      <c r="C96" s="141"/>
      <c r="D96" s="18"/>
      <c r="E96" s="18"/>
    </row>
    <row r="97" spans="1:3" ht="15.75">
      <c r="A97" s="191"/>
      <c r="B97" s="191"/>
      <c r="C97" s="141"/>
    </row>
  </sheetData>
  <sheetProtection/>
  <mergeCells count="14">
    <mergeCell ref="A96:B96"/>
    <mergeCell ref="A97:B97"/>
    <mergeCell ref="A80:B80"/>
    <mergeCell ref="A81:B81"/>
    <mergeCell ref="A87:B87"/>
    <mergeCell ref="A90:B90"/>
    <mergeCell ref="A93:B93"/>
    <mergeCell ref="A95:B95"/>
    <mergeCell ref="A4:D4"/>
    <mergeCell ref="A6:B6"/>
    <mergeCell ref="A7:B7"/>
    <mergeCell ref="B9:D9"/>
    <mergeCell ref="A77:B77"/>
    <mergeCell ref="A78:B78"/>
  </mergeCells>
  <printOptions/>
  <pageMargins left="0.7" right="0.7" top="0.75" bottom="0.75" header="0.3" footer="0.3"/>
  <pageSetup fitToHeight="0" fitToWidth="1" horizontalDpi="600" verticalDpi="600" orientation="portrait" paperSize="9" scale="62" r:id="rId1"/>
  <headerFooter>
    <oddFooter>&amp;CLManotp6_100519_1002maksas;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view="pageLayout" workbookViewId="0" topLeftCell="A1">
      <selection activeCell="B92" sqref="B92"/>
    </sheetView>
  </sheetViews>
  <sheetFormatPr defaultColWidth="9.140625" defaultRowHeight="12.75"/>
  <cols>
    <col min="1" max="1" width="12.00390625" style="18" customWidth="1"/>
    <col min="2" max="2" width="94.00390625" style="18" customWidth="1"/>
    <col min="3" max="3" width="16.8515625" style="18" hidden="1" customWidth="1"/>
    <col min="4" max="4" width="31.7109375" style="18" customWidth="1"/>
  </cols>
  <sheetData>
    <row r="1" spans="2:4" ht="15.75">
      <c r="B1" s="22"/>
      <c r="C1" s="22"/>
      <c r="D1" s="116"/>
    </row>
    <row r="2" ht="15.75">
      <c r="D2" s="32"/>
    </row>
    <row r="3" spans="1:4" ht="15.75">
      <c r="A3" s="177" t="s">
        <v>9</v>
      </c>
      <c r="B3" s="177"/>
      <c r="C3" s="177"/>
      <c r="D3" s="177"/>
    </row>
    <row r="4" spans="2:4" ht="15.75">
      <c r="B4" s="23"/>
      <c r="C4" s="23"/>
      <c r="D4" s="32"/>
    </row>
    <row r="5" spans="1:4" ht="15.75">
      <c r="A5" s="172" t="s">
        <v>1</v>
      </c>
      <c r="B5" s="172"/>
      <c r="C5" s="16"/>
      <c r="D5" s="32"/>
    </row>
    <row r="6" spans="1:4" ht="15.75">
      <c r="A6" s="172" t="s">
        <v>0</v>
      </c>
      <c r="B6" s="172"/>
      <c r="C6" s="16"/>
      <c r="D6" s="32"/>
    </row>
    <row r="7" spans="1:4" ht="15.75">
      <c r="A7" s="16"/>
      <c r="B7" s="16" t="s">
        <v>31</v>
      </c>
      <c r="C7" s="16"/>
      <c r="D7" s="32"/>
    </row>
    <row r="8" spans="1:7" ht="15.75" customHeight="1">
      <c r="A8" s="16"/>
      <c r="B8" s="77" t="s">
        <v>81</v>
      </c>
      <c r="C8" s="77"/>
      <c r="D8" s="77"/>
      <c r="E8" s="77"/>
      <c r="F8" s="77"/>
      <c r="G8" s="77"/>
    </row>
    <row r="9" spans="1:4" ht="15.75" customHeight="1">
      <c r="A9" s="16"/>
      <c r="B9" s="172" t="s">
        <v>80</v>
      </c>
      <c r="C9" s="172"/>
      <c r="D9" s="175"/>
    </row>
    <row r="10" spans="1:4" ht="15.75">
      <c r="A10" s="16" t="s">
        <v>2</v>
      </c>
      <c r="B10" s="16" t="str">
        <f>'7.1.1.'!B14</f>
        <v>2019.gadā un turpmāk</v>
      </c>
      <c r="C10" s="16"/>
      <c r="D10" s="21"/>
    </row>
    <row r="11" spans="1:4" s="9" customFormat="1" ht="51" customHeight="1">
      <c r="A11" s="76" t="s">
        <v>3</v>
      </c>
      <c r="B11" s="76" t="s">
        <v>4</v>
      </c>
      <c r="C11" s="76"/>
      <c r="D11" s="76" t="s">
        <v>70</v>
      </c>
    </row>
    <row r="12" spans="1:4" ht="15.75">
      <c r="A12" s="25">
        <v>1</v>
      </c>
      <c r="B12" s="26">
        <v>2</v>
      </c>
      <c r="C12" s="26"/>
      <c r="D12" s="26">
        <v>3</v>
      </c>
    </row>
    <row r="13" spans="1:4" ht="15.75">
      <c r="A13" s="48"/>
      <c r="B13" s="46" t="s">
        <v>5</v>
      </c>
      <c r="C13" s="46"/>
      <c r="D13" s="42"/>
    </row>
    <row r="14" spans="1:4" ht="15.75">
      <c r="A14" s="38">
        <v>1100</v>
      </c>
      <c r="B14" s="38" t="s">
        <v>92</v>
      </c>
      <c r="C14" s="40">
        <v>77.13</v>
      </c>
      <c r="D14" s="40">
        <v>1263.39</v>
      </c>
    </row>
    <row r="15" spans="1:4" ht="17.25" customHeight="1">
      <c r="A15" s="38">
        <v>1200</v>
      </c>
      <c r="B15" s="39" t="s">
        <v>93</v>
      </c>
      <c r="C15" s="40">
        <v>18.58</v>
      </c>
      <c r="D15" s="40">
        <v>304.35</v>
      </c>
    </row>
    <row r="16" spans="1:4" ht="15.75">
      <c r="A16" s="41">
        <v>2210</v>
      </c>
      <c r="B16" s="39" t="s">
        <v>37</v>
      </c>
      <c r="C16" s="40">
        <v>1.95</v>
      </c>
      <c r="D16" s="40">
        <v>31.94</v>
      </c>
    </row>
    <row r="17" spans="1:4" ht="15.75">
      <c r="A17" s="38">
        <v>2222</v>
      </c>
      <c r="B17" s="39" t="s">
        <v>26</v>
      </c>
      <c r="C17" s="40">
        <v>42.45</v>
      </c>
      <c r="D17" s="40">
        <v>695.33</v>
      </c>
    </row>
    <row r="18" spans="1:4" ht="15.75">
      <c r="A18" s="38">
        <v>2223</v>
      </c>
      <c r="B18" s="39" t="s">
        <v>27</v>
      </c>
      <c r="C18" s="40">
        <v>57.8</v>
      </c>
      <c r="D18" s="40">
        <v>946.76</v>
      </c>
    </row>
    <row r="19" spans="1:4" ht="15.75" hidden="1">
      <c r="A19" s="38">
        <v>2230</v>
      </c>
      <c r="B19" s="39" t="s">
        <v>38</v>
      </c>
      <c r="C19" s="40">
        <v>0</v>
      </c>
      <c r="D19" s="40">
        <f>C19/50*819</f>
        <v>0</v>
      </c>
    </row>
    <row r="20" spans="1:4" ht="15.75">
      <c r="A20" s="38">
        <v>2243</v>
      </c>
      <c r="B20" s="39" t="s">
        <v>13</v>
      </c>
      <c r="C20" s="40">
        <v>0.86</v>
      </c>
      <c r="D20" s="40">
        <v>14.09</v>
      </c>
    </row>
    <row r="21" spans="1:4" ht="15.75">
      <c r="A21" s="38">
        <v>2244</v>
      </c>
      <c r="B21" s="39" t="s">
        <v>14</v>
      </c>
      <c r="C21" s="40">
        <v>62.69</v>
      </c>
      <c r="D21" s="40">
        <v>1638</v>
      </c>
    </row>
    <row r="22" spans="1:4" ht="15.75" customHeight="1">
      <c r="A22" s="38">
        <v>2249</v>
      </c>
      <c r="B22" s="39" t="s">
        <v>39</v>
      </c>
      <c r="C22" s="40">
        <v>10.17</v>
      </c>
      <c r="D22" s="40">
        <v>166.58</v>
      </c>
    </row>
    <row r="23" spans="1:4" ht="15.75" hidden="1">
      <c r="A23" s="38">
        <v>2251</v>
      </c>
      <c r="B23" s="39" t="s">
        <v>11</v>
      </c>
      <c r="C23" s="40">
        <v>0</v>
      </c>
      <c r="D23" s="40">
        <f>C23/50*69</f>
        <v>0</v>
      </c>
    </row>
    <row r="24" spans="1:4" ht="15.75">
      <c r="A24" s="38">
        <v>2263</v>
      </c>
      <c r="B24" s="39" t="s">
        <v>40</v>
      </c>
      <c r="C24" s="40">
        <v>16.81</v>
      </c>
      <c r="D24" s="40">
        <v>573.3</v>
      </c>
    </row>
    <row r="25" spans="1:4" ht="15.75">
      <c r="A25" s="38">
        <v>2264</v>
      </c>
      <c r="B25" s="39" t="s">
        <v>41</v>
      </c>
      <c r="C25" s="40">
        <v>0.05</v>
      </c>
      <c r="D25" s="40">
        <v>0.82</v>
      </c>
    </row>
    <row r="26" spans="1:4" ht="15.75">
      <c r="A26" s="38">
        <v>2279</v>
      </c>
      <c r="B26" s="39" t="s">
        <v>16</v>
      </c>
      <c r="C26" s="40">
        <v>10.21</v>
      </c>
      <c r="D26" s="40">
        <v>167.24</v>
      </c>
    </row>
    <row r="27" spans="1:4" ht="15.75">
      <c r="A27" s="38">
        <v>2321</v>
      </c>
      <c r="B27" s="39" t="s">
        <v>19</v>
      </c>
      <c r="C27" s="40">
        <v>79.55</v>
      </c>
      <c r="D27" s="40">
        <v>1303.03</v>
      </c>
    </row>
    <row r="28" spans="1:4" ht="15.75" hidden="1">
      <c r="A28" s="38">
        <v>2341</v>
      </c>
      <c r="B28" s="39" t="s">
        <v>42</v>
      </c>
      <c r="C28" s="40">
        <v>0</v>
      </c>
      <c r="D28" s="40">
        <f>C28/50*819</f>
        <v>0</v>
      </c>
    </row>
    <row r="29" spans="1:4" ht="15.75" hidden="1">
      <c r="A29" s="38">
        <v>2350</v>
      </c>
      <c r="B29" s="39" t="s">
        <v>21</v>
      </c>
      <c r="C29" s="40">
        <v>0</v>
      </c>
      <c r="D29" s="40">
        <f>C29/50*819</f>
        <v>0</v>
      </c>
    </row>
    <row r="30" spans="1:4" ht="15.75" hidden="1">
      <c r="A30" s="38">
        <v>2362</v>
      </c>
      <c r="B30" s="39" t="s">
        <v>43</v>
      </c>
      <c r="C30" s="40">
        <f>0</f>
        <v>0</v>
      </c>
      <c r="D30" s="40">
        <f>C30/50*819</f>
        <v>0</v>
      </c>
    </row>
    <row r="31" spans="1:4" ht="15.75">
      <c r="A31" s="38">
        <v>2363</v>
      </c>
      <c r="B31" s="39" t="s">
        <v>44</v>
      </c>
      <c r="C31" s="40">
        <v>172</v>
      </c>
      <c r="D31" s="40">
        <v>2932.02</v>
      </c>
    </row>
    <row r="32" spans="1:4" ht="15.75">
      <c r="A32" s="38">
        <v>2513</v>
      </c>
      <c r="B32" s="39" t="s">
        <v>23</v>
      </c>
      <c r="C32" s="40">
        <v>2.38</v>
      </c>
      <c r="D32" s="40">
        <v>38.98</v>
      </c>
    </row>
    <row r="33" spans="1:4" ht="15.75">
      <c r="A33" s="38">
        <v>2519</v>
      </c>
      <c r="B33" s="39" t="s">
        <v>25</v>
      </c>
      <c r="C33" s="40">
        <v>1.24</v>
      </c>
      <c r="D33" s="40">
        <v>20.31</v>
      </c>
    </row>
    <row r="34" spans="1:4" ht="15.75" hidden="1">
      <c r="A34" s="38"/>
      <c r="B34" s="39"/>
      <c r="C34" s="40"/>
      <c r="D34" s="40"/>
    </row>
    <row r="35" spans="1:4" ht="15.75">
      <c r="A35" s="38"/>
      <c r="B35" s="43" t="s">
        <v>6</v>
      </c>
      <c r="C35" s="44">
        <f>SUM(C14:C34)</f>
        <v>553.87</v>
      </c>
      <c r="D35" s="44">
        <f>SUM(D14:D34)</f>
        <v>10096.14</v>
      </c>
    </row>
    <row r="36" spans="1:4" ht="15.75">
      <c r="A36" s="45"/>
      <c r="B36" s="38" t="s">
        <v>7</v>
      </c>
      <c r="C36" s="42"/>
      <c r="D36" s="42"/>
    </row>
    <row r="37" spans="1:4" ht="15.75">
      <c r="A37" s="38">
        <v>1100</v>
      </c>
      <c r="B37" s="38" t="s">
        <v>92</v>
      </c>
      <c r="C37" s="40">
        <v>133.64</v>
      </c>
      <c r="D37" s="40">
        <f>C37/50*819</f>
        <v>2189.0231999999996</v>
      </c>
    </row>
    <row r="38" spans="1:4" ht="18" customHeight="1">
      <c r="A38" s="38">
        <v>1200</v>
      </c>
      <c r="B38" s="39" t="s">
        <v>93</v>
      </c>
      <c r="C38" s="40">
        <v>32.2</v>
      </c>
      <c r="D38" s="40">
        <f aca="true" t="shared" si="0" ref="D38:D82">C38/50*819</f>
        <v>527.436</v>
      </c>
    </row>
    <row r="39" spans="1:4" ht="15.75" hidden="1">
      <c r="A39" s="38">
        <v>2100</v>
      </c>
      <c r="B39" s="30" t="s">
        <v>45</v>
      </c>
      <c r="C39" s="40">
        <v>0</v>
      </c>
      <c r="D39" s="40">
        <f t="shared" si="0"/>
        <v>0</v>
      </c>
    </row>
    <row r="40" spans="1:4" ht="15.75">
      <c r="A40" s="41">
        <v>2210</v>
      </c>
      <c r="B40" s="39" t="s">
        <v>37</v>
      </c>
      <c r="C40" s="40">
        <v>2.62</v>
      </c>
      <c r="D40" s="40">
        <v>42.92</v>
      </c>
    </row>
    <row r="41" spans="1:4" ht="15.75" hidden="1">
      <c r="A41" s="38">
        <v>2222</v>
      </c>
      <c r="B41" s="39" t="s">
        <v>26</v>
      </c>
      <c r="C41" s="40">
        <v>0</v>
      </c>
      <c r="D41" s="40">
        <f t="shared" si="0"/>
        <v>0</v>
      </c>
    </row>
    <row r="42" spans="1:4" ht="15.75" hidden="1">
      <c r="A42" s="38">
        <v>2223</v>
      </c>
      <c r="B42" s="39" t="s">
        <v>27</v>
      </c>
      <c r="C42" s="40">
        <v>0</v>
      </c>
      <c r="D42" s="40">
        <f t="shared" si="0"/>
        <v>0</v>
      </c>
    </row>
    <row r="43" spans="1:4" ht="15.75" hidden="1">
      <c r="A43" s="38">
        <v>2230</v>
      </c>
      <c r="B43" s="39" t="s">
        <v>38</v>
      </c>
      <c r="C43" s="40">
        <v>0</v>
      </c>
      <c r="D43" s="40">
        <f t="shared" si="0"/>
        <v>0</v>
      </c>
    </row>
    <row r="44" spans="1:4" ht="15.75">
      <c r="A44" s="38">
        <v>2234</v>
      </c>
      <c r="B44" s="39" t="s">
        <v>98</v>
      </c>
      <c r="C44" s="40">
        <v>0.19</v>
      </c>
      <c r="D44" s="40">
        <v>3.11</v>
      </c>
    </row>
    <row r="45" spans="1:4" ht="15.75">
      <c r="A45" s="38">
        <v>2239</v>
      </c>
      <c r="B45" s="39" t="s">
        <v>99</v>
      </c>
      <c r="C45" s="40">
        <v>6.83</v>
      </c>
      <c r="D45" s="40">
        <f t="shared" si="0"/>
        <v>111.8754</v>
      </c>
    </row>
    <row r="46" spans="1:4" ht="15.75">
      <c r="A46" s="38">
        <v>2241</v>
      </c>
      <c r="B46" s="39" t="s">
        <v>46</v>
      </c>
      <c r="C46" s="40">
        <v>38.67</v>
      </c>
      <c r="D46" s="40">
        <f t="shared" si="0"/>
        <v>633.4146000000001</v>
      </c>
    </row>
    <row r="47" spans="1:4" ht="15.75">
      <c r="A47" s="38">
        <v>2242</v>
      </c>
      <c r="B47" s="39" t="s">
        <v>12</v>
      </c>
      <c r="C47" s="40">
        <v>0.88</v>
      </c>
      <c r="D47" s="40">
        <f t="shared" si="0"/>
        <v>14.4144</v>
      </c>
    </row>
    <row r="48" spans="1:4" ht="15.75">
      <c r="A48" s="38">
        <v>2243</v>
      </c>
      <c r="B48" s="39" t="s">
        <v>13</v>
      </c>
      <c r="C48" s="40">
        <v>4.69</v>
      </c>
      <c r="D48" s="40">
        <f t="shared" si="0"/>
        <v>76.82220000000001</v>
      </c>
    </row>
    <row r="49" spans="1:4" ht="15.75">
      <c r="A49" s="38">
        <v>2244</v>
      </c>
      <c r="B49" s="39" t="s">
        <v>14</v>
      </c>
      <c r="C49" s="40">
        <v>0.17</v>
      </c>
      <c r="D49" s="40">
        <v>838.16</v>
      </c>
    </row>
    <row r="50" spans="1:4" ht="15.75">
      <c r="A50" s="38">
        <v>2247</v>
      </c>
      <c r="B50" s="46" t="s">
        <v>95</v>
      </c>
      <c r="C50" s="40">
        <v>0.26</v>
      </c>
      <c r="D50" s="40">
        <f t="shared" si="0"/>
        <v>4.2588</v>
      </c>
    </row>
    <row r="51" spans="1:4" ht="15.75" hidden="1">
      <c r="A51" s="38">
        <v>2249</v>
      </c>
      <c r="B51" s="39" t="s">
        <v>39</v>
      </c>
      <c r="C51" s="40">
        <v>0</v>
      </c>
      <c r="D51" s="40">
        <f t="shared" si="0"/>
        <v>0</v>
      </c>
    </row>
    <row r="52" spans="1:4" ht="15.75">
      <c r="A52" s="38">
        <v>2251</v>
      </c>
      <c r="B52" s="39" t="s">
        <v>94</v>
      </c>
      <c r="C52" s="40">
        <v>1.95</v>
      </c>
      <c r="D52" s="40">
        <f t="shared" si="0"/>
        <v>31.941</v>
      </c>
    </row>
    <row r="53" spans="1:4" ht="15.75" hidden="1">
      <c r="A53" s="38">
        <v>2252</v>
      </c>
      <c r="B53" s="39" t="s">
        <v>47</v>
      </c>
      <c r="C53" s="40">
        <v>0</v>
      </c>
      <c r="D53" s="40">
        <f t="shared" si="0"/>
        <v>0</v>
      </c>
    </row>
    <row r="54" spans="1:4" ht="15.75">
      <c r="A54" s="38">
        <v>2259</v>
      </c>
      <c r="B54" s="39" t="s">
        <v>96</v>
      </c>
      <c r="C54" s="40">
        <v>0.03</v>
      </c>
      <c r="D54" s="40">
        <f t="shared" si="0"/>
        <v>0.49139999999999995</v>
      </c>
    </row>
    <row r="55" spans="1:4" ht="15.75" hidden="1">
      <c r="A55" s="38">
        <v>2261</v>
      </c>
      <c r="B55" s="39" t="s">
        <v>48</v>
      </c>
      <c r="C55" s="40">
        <v>0</v>
      </c>
      <c r="D55" s="40">
        <f t="shared" si="0"/>
        <v>0</v>
      </c>
    </row>
    <row r="56" spans="1:4" ht="15.75">
      <c r="A56" s="38">
        <v>2262</v>
      </c>
      <c r="B56" s="39" t="s">
        <v>15</v>
      </c>
      <c r="C56" s="40">
        <v>2.05</v>
      </c>
      <c r="D56" s="40">
        <f t="shared" si="0"/>
        <v>33.57899999999999</v>
      </c>
    </row>
    <row r="57" spans="1:4" ht="15.75" hidden="1">
      <c r="A57" s="38">
        <v>2263</v>
      </c>
      <c r="B57" s="39" t="s">
        <v>40</v>
      </c>
      <c r="C57" s="40">
        <v>0</v>
      </c>
      <c r="D57" s="40">
        <f t="shared" si="0"/>
        <v>0</v>
      </c>
    </row>
    <row r="58" spans="1:4" ht="15.75">
      <c r="A58" s="38">
        <v>2264</v>
      </c>
      <c r="B58" s="39" t="s">
        <v>41</v>
      </c>
      <c r="C58" s="40">
        <v>0.03</v>
      </c>
      <c r="D58" s="40">
        <f t="shared" si="0"/>
        <v>0.49139999999999995</v>
      </c>
    </row>
    <row r="59" spans="1:4" ht="15.75">
      <c r="A59" s="38">
        <v>2279</v>
      </c>
      <c r="B59" s="39" t="s">
        <v>16</v>
      </c>
      <c r="C59" s="40">
        <v>0.21</v>
      </c>
      <c r="D59" s="40">
        <f t="shared" si="0"/>
        <v>3.4398</v>
      </c>
    </row>
    <row r="60" spans="1:4" ht="15.75">
      <c r="A60" s="38">
        <v>2311</v>
      </c>
      <c r="B60" s="39" t="s">
        <v>17</v>
      </c>
      <c r="C60" s="40">
        <v>1.12</v>
      </c>
      <c r="D60" s="40">
        <f t="shared" si="0"/>
        <v>18.3456</v>
      </c>
    </row>
    <row r="61" spans="1:4" ht="15.75">
      <c r="A61" s="38">
        <v>2312</v>
      </c>
      <c r="B61" s="39" t="s">
        <v>18</v>
      </c>
      <c r="C61" s="40">
        <v>5.15</v>
      </c>
      <c r="D61" s="40">
        <f t="shared" si="0"/>
        <v>84.35700000000001</v>
      </c>
    </row>
    <row r="62" spans="1:4" ht="15.75" hidden="1">
      <c r="A62" s="38">
        <v>2321</v>
      </c>
      <c r="B62" s="39" t="s">
        <v>19</v>
      </c>
      <c r="C62" s="40">
        <v>0</v>
      </c>
      <c r="D62" s="40">
        <f t="shared" si="0"/>
        <v>0</v>
      </c>
    </row>
    <row r="63" spans="1:4" ht="15.75">
      <c r="A63" s="38">
        <v>2322</v>
      </c>
      <c r="B63" s="39" t="s">
        <v>20</v>
      </c>
      <c r="C63" s="40">
        <v>4.79</v>
      </c>
      <c r="D63" s="40">
        <f t="shared" si="0"/>
        <v>78.4602</v>
      </c>
    </row>
    <row r="64" spans="1:4" ht="15.75" hidden="1">
      <c r="A64" s="38">
        <v>2341</v>
      </c>
      <c r="B64" s="39" t="s">
        <v>42</v>
      </c>
      <c r="C64" s="40">
        <v>0</v>
      </c>
      <c r="D64" s="40">
        <f t="shared" si="0"/>
        <v>0</v>
      </c>
    </row>
    <row r="65" spans="1:4" ht="15.75" hidden="1">
      <c r="A65" s="38">
        <v>2344</v>
      </c>
      <c r="B65" s="39" t="s">
        <v>49</v>
      </c>
      <c r="C65" s="40">
        <v>0</v>
      </c>
      <c r="D65" s="40">
        <f t="shared" si="0"/>
        <v>0</v>
      </c>
    </row>
    <row r="66" spans="1:4" ht="15.75">
      <c r="A66" s="38">
        <v>2350</v>
      </c>
      <c r="B66" s="39" t="s">
        <v>21</v>
      </c>
      <c r="C66" s="40">
        <v>7.13</v>
      </c>
      <c r="D66" s="40">
        <f t="shared" si="0"/>
        <v>116.7894</v>
      </c>
    </row>
    <row r="67" spans="1:4" ht="15.75">
      <c r="A67" s="38">
        <v>2361</v>
      </c>
      <c r="B67" s="39" t="s">
        <v>22</v>
      </c>
      <c r="C67" s="40">
        <v>4.7</v>
      </c>
      <c r="D67" s="40">
        <f t="shared" si="0"/>
        <v>76.986</v>
      </c>
    </row>
    <row r="68" spans="1:4" ht="15.75">
      <c r="A68" s="38">
        <v>2362</v>
      </c>
      <c r="B68" s="39" t="s">
        <v>43</v>
      </c>
      <c r="C68" s="40">
        <v>2.18</v>
      </c>
      <c r="D68" s="40">
        <f t="shared" si="0"/>
        <v>35.7084</v>
      </c>
    </row>
    <row r="69" spans="1:4" ht="15.75" hidden="1">
      <c r="A69" s="38">
        <v>2363</v>
      </c>
      <c r="B69" s="39" t="s">
        <v>44</v>
      </c>
      <c r="C69" s="40">
        <v>0</v>
      </c>
      <c r="D69" s="40">
        <f t="shared" si="0"/>
        <v>0</v>
      </c>
    </row>
    <row r="70" spans="1:4" ht="15.75" hidden="1">
      <c r="A70" s="38">
        <v>2370</v>
      </c>
      <c r="B70" s="39" t="s">
        <v>50</v>
      </c>
      <c r="C70" s="40">
        <v>0</v>
      </c>
      <c r="D70" s="40">
        <f t="shared" si="0"/>
        <v>0</v>
      </c>
    </row>
    <row r="71" spans="1:4" ht="15.75">
      <c r="A71" s="38">
        <v>2400</v>
      </c>
      <c r="B71" s="39" t="s">
        <v>28</v>
      </c>
      <c r="C71" s="40">
        <v>0.29</v>
      </c>
      <c r="D71" s="40">
        <f t="shared" si="0"/>
        <v>4.7501999999999995</v>
      </c>
    </row>
    <row r="72" spans="1:4" ht="15.75">
      <c r="A72" s="38">
        <v>2512</v>
      </c>
      <c r="B72" s="39" t="s">
        <v>30</v>
      </c>
      <c r="C72" s="40">
        <v>134.5</v>
      </c>
      <c r="D72" s="40">
        <v>2424.24</v>
      </c>
    </row>
    <row r="73" spans="1:6" ht="15.75" hidden="1">
      <c r="A73" s="38">
        <v>2513</v>
      </c>
      <c r="B73" s="39" t="s">
        <v>23</v>
      </c>
      <c r="C73" s="40">
        <v>0</v>
      </c>
      <c r="D73" s="40">
        <f t="shared" si="0"/>
        <v>0</v>
      </c>
      <c r="F73" s="2"/>
    </row>
    <row r="74" spans="1:7" ht="15.75">
      <c r="A74" s="38">
        <v>2515</v>
      </c>
      <c r="B74" s="39" t="s">
        <v>97</v>
      </c>
      <c r="C74" s="40">
        <v>0.38</v>
      </c>
      <c r="D74" s="40">
        <f t="shared" si="0"/>
        <v>6.2244</v>
      </c>
      <c r="F74" s="2"/>
      <c r="G74" s="2"/>
    </row>
    <row r="75" spans="1:7" ht="15.75">
      <c r="A75" s="38">
        <v>2519</v>
      </c>
      <c r="B75" s="39" t="s">
        <v>25</v>
      </c>
      <c r="C75" s="40">
        <v>0.03</v>
      </c>
      <c r="D75" s="40">
        <f t="shared" si="0"/>
        <v>0.49139999999999995</v>
      </c>
      <c r="F75" s="2"/>
      <c r="G75" s="2"/>
    </row>
    <row r="76" spans="1:7" ht="15.75" hidden="1">
      <c r="A76" s="38">
        <v>6240</v>
      </c>
      <c r="B76" s="39" t="s">
        <v>51</v>
      </c>
      <c r="C76" s="40">
        <v>0</v>
      </c>
      <c r="D76" s="40">
        <f t="shared" si="0"/>
        <v>0</v>
      </c>
      <c r="F76" s="2"/>
      <c r="G76" s="2"/>
    </row>
    <row r="77" spans="1:7" ht="15.75" hidden="1">
      <c r="A77" s="38">
        <v>6290</v>
      </c>
      <c r="B77" s="39" t="s">
        <v>52</v>
      </c>
      <c r="C77" s="40">
        <v>0</v>
      </c>
      <c r="D77" s="40">
        <f t="shared" si="0"/>
        <v>0</v>
      </c>
      <c r="F77" s="2"/>
      <c r="G77" s="2"/>
    </row>
    <row r="78" spans="1:7" ht="17.25" customHeight="1" hidden="1">
      <c r="A78" s="38">
        <v>5121</v>
      </c>
      <c r="B78" s="39" t="s">
        <v>53</v>
      </c>
      <c r="C78" s="40">
        <v>0</v>
      </c>
      <c r="D78" s="40">
        <f t="shared" si="0"/>
        <v>0</v>
      </c>
      <c r="F78" s="2"/>
      <c r="G78" s="2"/>
    </row>
    <row r="79" spans="1:7" ht="15.75">
      <c r="A79" s="38">
        <v>5232</v>
      </c>
      <c r="B79" s="39" t="s">
        <v>24</v>
      </c>
      <c r="C79" s="40">
        <v>38.82</v>
      </c>
      <c r="D79" s="40">
        <f t="shared" si="0"/>
        <v>635.8716</v>
      </c>
      <c r="F79" s="2"/>
      <c r="G79" s="2"/>
    </row>
    <row r="80" spans="1:7" ht="15.75" hidden="1">
      <c r="A80" s="38">
        <v>5238</v>
      </c>
      <c r="B80" s="39" t="s">
        <v>54</v>
      </c>
      <c r="C80" s="40">
        <v>0</v>
      </c>
      <c r="D80" s="40">
        <f t="shared" si="0"/>
        <v>0</v>
      </c>
      <c r="G80" s="2"/>
    </row>
    <row r="81" spans="1:4" ht="15.75">
      <c r="A81" s="38">
        <v>5240</v>
      </c>
      <c r="B81" s="39" t="s">
        <v>55</v>
      </c>
      <c r="C81" s="40">
        <v>2.4</v>
      </c>
      <c r="D81" s="40">
        <f t="shared" si="0"/>
        <v>39.312</v>
      </c>
    </row>
    <row r="82" spans="1:4" ht="15.75">
      <c r="A82" s="38">
        <v>5250</v>
      </c>
      <c r="B82" s="39" t="s">
        <v>56</v>
      </c>
      <c r="C82" s="40">
        <v>275.72</v>
      </c>
      <c r="D82" s="40">
        <f t="shared" si="0"/>
        <v>4516.2936</v>
      </c>
    </row>
    <row r="83" spans="1:4" ht="15.75">
      <c r="A83" s="45"/>
      <c r="B83" s="47" t="s">
        <v>8</v>
      </c>
      <c r="C83" s="44">
        <f>SUM(C37:C82)</f>
        <v>701.6299999999999</v>
      </c>
      <c r="D83" s="44">
        <f>SUM(D37:D82)</f>
        <v>12549.206999999999</v>
      </c>
    </row>
    <row r="84" spans="1:4" ht="15.75">
      <c r="A84" s="45"/>
      <c r="B84" s="47" t="s">
        <v>29</v>
      </c>
      <c r="C84" s="44">
        <f>C83+C35</f>
        <v>1255.5</v>
      </c>
      <c r="D84" s="44">
        <f>D83+D35</f>
        <v>22645.346999999998</v>
      </c>
    </row>
    <row r="85" spans="1:5" ht="10.5" customHeight="1">
      <c r="A85" s="50"/>
      <c r="B85" s="51"/>
      <c r="C85" s="61"/>
      <c r="D85" s="61"/>
      <c r="E85" s="81"/>
    </row>
    <row r="86" spans="1:4" ht="15.75">
      <c r="A86" s="176" t="s">
        <v>57</v>
      </c>
      <c r="B86" s="176"/>
      <c r="C86" s="113">
        <v>50</v>
      </c>
      <c r="D86" s="126">
        <v>819</v>
      </c>
    </row>
    <row r="87" spans="1:4" ht="15.75">
      <c r="A87" s="176" t="s">
        <v>58</v>
      </c>
      <c r="B87" s="176"/>
      <c r="C87" s="114">
        <f>C84/C86</f>
        <v>25.11</v>
      </c>
      <c r="D87" s="127">
        <f>D84/D86</f>
        <v>27.649996336996335</v>
      </c>
    </row>
    <row r="88" spans="1:4" ht="7.5" customHeight="1">
      <c r="A88" s="59"/>
      <c r="B88" s="59"/>
      <c r="C88" s="59"/>
      <c r="D88" s="59"/>
    </row>
    <row r="89" spans="1:7" s="2" customFormat="1" ht="15.75">
      <c r="A89" s="173" t="s">
        <v>33</v>
      </c>
      <c r="B89" s="174"/>
      <c r="C89" s="62"/>
      <c r="D89" s="62"/>
      <c r="F89"/>
      <c r="G89"/>
    </row>
    <row r="90" spans="1:7" s="2" customFormat="1" ht="15.75">
      <c r="A90" s="173" t="s">
        <v>72</v>
      </c>
      <c r="B90" s="174"/>
      <c r="C90" s="62"/>
      <c r="D90" s="62"/>
      <c r="F90"/>
      <c r="G90"/>
    </row>
    <row r="91" spans="1:7" s="2" customFormat="1" ht="10.5" customHeight="1">
      <c r="A91" s="55"/>
      <c r="B91" s="55"/>
      <c r="C91" s="55"/>
      <c r="D91" s="55"/>
      <c r="F91"/>
      <c r="G91"/>
    </row>
    <row r="92" spans="1:7" s="2" customFormat="1" ht="15.75">
      <c r="A92" s="55" t="s">
        <v>34</v>
      </c>
      <c r="B92" s="55"/>
      <c r="C92" s="55"/>
      <c r="D92" s="55"/>
      <c r="F92"/>
      <c r="G92"/>
    </row>
    <row r="93" spans="1:7" s="2" customFormat="1" ht="8.25" customHeight="1">
      <c r="A93" s="55"/>
      <c r="B93" s="55"/>
      <c r="C93" s="55"/>
      <c r="D93" s="55"/>
      <c r="F93"/>
      <c r="G93"/>
    </row>
    <row r="94" spans="1:7" s="2" customFormat="1" ht="15.75">
      <c r="A94" s="55"/>
      <c r="B94" s="56"/>
      <c r="C94" s="56"/>
      <c r="D94" s="55"/>
      <c r="F94"/>
      <c r="G94"/>
    </row>
    <row r="95" spans="1:7" s="2" customFormat="1" ht="13.5" customHeight="1">
      <c r="A95" s="55"/>
      <c r="B95" s="37"/>
      <c r="C95" s="57"/>
      <c r="D95" s="55"/>
      <c r="F95"/>
      <c r="G95"/>
    </row>
    <row r="96" spans="1:4" ht="15.75" hidden="1">
      <c r="A96" s="59"/>
      <c r="B96" s="59"/>
      <c r="C96" s="59"/>
      <c r="D96" s="59"/>
    </row>
  </sheetData>
  <sheetProtection/>
  <mergeCells count="8">
    <mergeCell ref="A6:B6"/>
    <mergeCell ref="B9:D9"/>
    <mergeCell ref="A90:B90"/>
    <mergeCell ref="A3:D3"/>
    <mergeCell ref="A5:B5"/>
    <mergeCell ref="A89:B89"/>
    <mergeCell ref="A86:B86"/>
    <mergeCell ref="A87:B87"/>
  </mergeCells>
  <printOptions/>
  <pageMargins left="0.4724409448818898" right="0.5511811023622047" top="0.3937007874015748" bottom="0.595" header="0.31496062992125984" footer="0.31496062992125984"/>
  <pageSetup firstPageNumber="4" useFirstPageNumber="1" fitToHeight="0" fitToWidth="1" horizontalDpi="600" verticalDpi="600" orientation="portrait" paperSize="9" scale="68" r:id="rId1"/>
  <headerFooter>
    <oddFooter>&amp;CLManotp6_100519_1002maksas;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13.00390625" style="18" customWidth="1"/>
    <col min="2" max="2" width="94.57421875" style="18" customWidth="1"/>
    <col min="3" max="3" width="14.28125" style="18" hidden="1" customWidth="1"/>
    <col min="4" max="4" width="32.7109375" style="18" customWidth="1"/>
  </cols>
  <sheetData>
    <row r="1" spans="2:4" ht="15.75">
      <c r="B1" s="22"/>
      <c r="C1" s="22"/>
      <c r="D1" s="116"/>
    </row>
    <row r="2" ht="15.75">
      <c r="D2" s="32"/>
    </row>
    <row r="3" spans="1:4" ht="15.75">
      <c r="A3" s="177" t="s">
        <v>9</v>
      </c>
      <c r="B3" s="177"/>
      <c r="C3" s="177"/>
      <c r="D3" s="177"/>
    </row>
    <row r="4" spans="2:4" ht="15.75">
      <c r="B4" s="23"/>
      <c r="C4" s="23"/>
      <c r="D4" s="32"/>
    </row>
    <row r="5" spans="1:4" ht="15.75">
      <c r="A5" s="172" t="s">
        <v>1</v>
      </c>
      <c r="B5" s="172"/>
      <c r="C5" s="16"/>
      <c r="D5" s="32"/>
    </row>
    <row r="6" spans="1:4" ht="15.75">
      <c r="A6" s="172" t="s">
        <v>0</v>
      </c>
      <c r="B6" s="172"/>
      <c r="C6" s="16"/>
      <c r="D6" s="32"/>
    </row>
    <row r="7" spans="1:4" ht="15.75">
      <c r="A7" s="16"/>
      <c r="B7" s="16" t="s">
        <v>31</v>
      </c>
      <c r="C7" s="16"/>
      <c r="D7" s="32"/>
    </row>
    <row r="8" spans="1:4" ht="15.75" customHeight="1">
      <c r="A8" s="16"/>
      <c r="B8" s="77" t="s">
        <v>81</v>
      </c>
      <c r="C8" s="77"/>
      <c r="D8" s="77"/>
    </row>
    <row r="9" spans="1:4" ht="15.75" customHeight="1">
      <c r="A9" s="16"/>
      <c r="B9" s="172" t="s">
        <v>85</v>
      </c>
      <c r="C9" s="172"/>
      <c r="D9" s="175"/>
    </row>
    <row r="10" spans="1:4" ht="15.75">
      <c r="A10" s="16" t="s">
        <v>2</v>
      </c>
      <c r="B10" s="16" t="str">
        <f>'7.2.1.'!B10</f>
        <v>2019.gadā un turpmāk</v>
      </c>
      <c r="C10" s="16"/>
      <c r="D10" s="21"/>
    </row>
    <row r="11" spans="1:4" ht="67.5" customHeight="1">
      <c r="A11" s="76" t="s">
        <v>3</v>
      </c>
      <c r="B11" s="76" t="s">
        <v>4</v>
      </c>
      <c r="C11" s="76"/>
      <c r="D11" s="76" t="s">
        <v>70</v>
      </c>
    </row>
    <row r="12" spans="1:4" ht="15.75">
      <c r="A12" s="25">
        <v>1</v>
      </c>
      <c r="B12" s="26">
        <v>2</v>
      </c>
      <c r="C12" s="26"/>
      <c r="D12" s="26">
        <v>3</v>
      </c>
    </row>
    <row r="13" spans="1:4" ht="15.75">
      <c r="A13" s="48"/>
      <c r="B13" s="46" t="s">
        <v>5</v>
      </c>
      <c r="C13" s="46"/>
      <c r="D13" s="42"/>
    </row>
    <row r="14" spans="1:4" ht="15.75">
      <c r="A14" s="38">
        <v>1100</v>
      </c>
      <c r="B14" s="38" t="s">
        <v>92</v>
      </c>
      <c r="C14" s="40">
        <v>86.38</v>
      </c>
      <c r="D14" s="40">
        <f>C14/50*950</f>
        <v>1641.2199999999998</v>
      </c>
    </row>
    <row r="15" spans="1:4" ht="15" customHeight="1">
      <c r="A15" s="38">
        <v>1200</v>
      </c>
      <c r="B15" s="39" t="s">
        <v>93</v>
      </c>
      <c r="C15" s="40">
        <v>20.81</v>
      </c>
      <c r="D15" s="40">
        <v>395.37</v>
      </c>
    </row>
    <row r="16" spans="1:4" ht="15.75">
      <c r="A16" s="41">
        <v>2210</v>
      </c>
      <c r="B16" s="39" t="s">
        <v>37</v>
      </c>
      <c r="C16" s="40">
        <v>1.95</v>
      </c>
      <c r="D16" s="40">
        <f>C16/50*950</f>
        <v>37.05</v>
      </c>
    </row>
    <row r="17" spans="1:4" ht="15.75">
      <c r="A17" s="38">
        <v>2222</v>
      </c>
      <c r="B17" s="39" t="s">
        <v>26</v>
      </c>
      <c r="C17" s="40">
        <v>47.95</v>
      </c>
      <c r="D17" s="40">
        <f>C17/50*950</f>
        <v>911.0500000000001</v>
      </c>
    </row>
    <row r="18" spans="1:4" ht="15.75">
      <c r="A18" s="38">
        <v>2223</v>
      </c>
      <c r="B18" s="39" t="s">
        <v>27</v>
      </c>
      <c r="C18" s="40">
        <v>68.3</v>
      </c>
      <c r="D18" s="40">
        <f>C18/50*950</f>
        <v>1297.6999999999998</v>
      </c>
    </row>
    <row r="19" spans="1:4" ht="15.75" hidden="1">
      <c r="A19" s="38">
        <v>2230</v>
      </c>
      <c r="B19" s="39" t="s">
        <v>38</v>
      </c>
      <c r="C19" s="40">
        <v>0</v>
      </c>
      <c r="D19" s="40">
        <f>C19/50*950</f>
        <v>0</v>
      </c>
    </row>
    <row r="20" spans="1:4" ht="15.75">
      <c r="A20" s="38">
        <v>2243</v>
      </c>
      <c r="B20" s="39" t="s">
        <v>13</v>
      </c>
      <c r="C20" s="40">
        <v>0.86</v>
      </c>
      <c r="D20" s="40">
        <f>C20/50*950</f>
        <v>16.34</v>
      </c>
    </row>
    <row r="21" spans="1:4" ht="15.75">
      <c r="A21" s="38">
        <v>2244</v>
      </c>
      <c r="B21" s="39" t="s">
        <v>14</v>
      </c>
      <c r="C21" s="40">
        <v>82.71</v>
      </c>
      <c r="D21" s="40">
        <v>2042.5</v>
      </c>
    </row>
    <row r="22" spans="1:4" ht="15.75" customHeight="1">
      <c r="A22" s="38">
        <v>2249</v>
      </c>
      <c r="B22" s="39" t="s">
        <v>39</v>
      </c>
      <c r="C22" s="40">
        <v>10.17</v>
      </c>
      <c r="D22" s="40">
        <f>C22/50*950</f>
        <v>193.23</v>
      </c>
    </row>
    <row r="23" spans="1:4" ht="15.75" hidden="1">
      <c r="A23" s="38">
        <v>2251</v>
      </c>
      <c r="B23" s="39" t="s">
        <v>11</v>
      </c>
      <c r="C23" s="40"/>
      <c r="D23" s="40">
        <f aca="true" t="shared" si="0" ref="D23:D33">C23/50*950</f>
        <v>0</v>
      </c>
    </row>
    <row r="24" spans="1:4" ht="15.75">
      <c r="A24" s="38">
        <v>2263</v>
      </c>
      <c r="B24" s="39" t="s">
        <v>40</v>
      </c>
      <c r="C24" s="40">
        <v>16.81</v>
      </c>
      <c r="D24" s="40">
        <v>665</v>
      </c>
    </row>
    <row r="25" spans="1:4" ht="15.75">
      <c r="A25" s="38">
        <v>2264</v>
      </c>
      <c r="B25" s="39" t="s">
        <v>41</v>
      </c>
      <c r="C25" s="40">
        <v>0.07</v>
      </c>
      <c r="D25" s="40">
        <f t="shared" si="0"/>
        <v>1.3300000000000003</v>
      </c>
    </row>
    <row r="26" spans="1:4" ht="15.75">
      <c r="A26" s="38">
        <v>2279</v>
      </c>
      <c r="B26" s="39" t="s">
        <v>16</v>
      </c>
      <c r="C26" s="40">
        <v>10.21</v>
      </c>
      <c r="D26" s="40">
        <f t="shared" si="0"/>
        <v>193.99</v>
      </c>
    </row>
    <row r="27" spans="1:4" ht="15.75">
      <c r="A27" s="38">
        <v>2321</v>
      </c>
      <c r="B27" s="39" t="s">
        <v>19</v>
      </c>
      <c r="C27" s="40">
        <v>84.05</v>
      </c>
      <c r="D27" s="40">
        <f t="shared" si="0"/>
        <v>1596.95</v>
      </c>
    </row>
    <row r="28" spans="1:4" ht="15.75" hidden="1">
      <c r="A28" s="38">
        <v>2341</v>
      </c>
      <c r="B28" s="39" t="s">
        <v>42</v>
      </c>
      <c r="C28" s="40"/>
      <c r="D28" s="40">
        <f t="shared" si="0"/>
        <v>0</v>
      </c>
    </row>
    <row r="29" spans="1:4" ht="15.75" hidden="1">
      <c r="A29" s="38">
        <v>2350</v>
      </c>
      <c r="B29" s="39" t="s">
        <v>21</v>
      </c>
      <c r="C29" s="40"/>
      <c r="D29" s="40">
        <f t="shared" si="0"/>
        <v>0</v>
      </c>
    </row>
    <row r="30" spans="1:4" ht="15.75" hidden="1">
      <c r="A30" s="38">
        <v>2362</v>
      </c>
      <c r="B30" s="39" t="s">
        <v>43</v>
      </c>
      <c r="C30" s="40"/>
      <c r="D30" s="40">
        <f t="shared" si="0"/>
        <v>0</v>
      </c>
    </row>
    <row r="31" spans="1:4" ht="15.75">
      <c r="A31" s="38">
        <v>2363</v>
      </c>
      <c r="B31" s="39" t="s">
        <v>44</v>
      </c>
      <c r="C31" s="40">
        <v>369</v>
      </c>
      <c r="D31" s="40">
        <v>7714</v>
      </c>
    </row>
    <row r="32" spans="1:4" ht="15.75">
      <c r="A32" s="38">
        <v>2513</v>
      </c>
      <c r="B32" s="39" t="s">
        <v>23</v>
      </c>
      <c r="C32" s="40">
        <v>2.38</v>
      </c>
      <c r="D32" s="40">
        <f t="shared" si="0"/>
        <v>45.22</v>
      </c>
    </row>
    <row r="33" spans="1:4" ht="15.75" customHeight="1">
      <c r="A33" s="38">
        <v>2519</v>
      </c>
      <c r="B33" s="39" t="s">
        <v>25</v>
      </c>
      <c r="C33" s="40">
        <v>1.24</v>
      </c>
      <c r="D33" s="40">
        <f t="shared" si="0"/>
        <v>23.56</v>
      </c>
    </row>
    <row r="34" spans="1:4" ht="15.75" hidden="1">
      <c r="A34" s="38">
        <v>5232</v>
      </c>
      <c r="B34" s="39" t="s">
        <v>24</v>
      </c>
      <c r="C34" s="40"/>
      <c r="D34" s="40"/>
    </row>
    <row r="35" spans="1:4" ht="15.75">
      <c r="A35" s="38"/>
      <c r="B35" s="43" t="s">
        <v>6</v>
      </c>
      <c r="C35" s="44">
        <f>SUM(C14:C34)</f>
        <v>802.89</v>
      </c>
      <c r="D35" s="44">
        <f>SUM(D14:D34)</f>
        <v>16774.510000000002</v>
      </c>
    </row>
    <row r="36" spans="1:4" ht="15.75">
      <c r="A36" s="45"/>
      <c r="B36" s="38" t="s">
        <v>7</v>
      </c>
      <c r="C36" s="42"/>
      <c r="D36" s="42"/>
    </row>
    <row r="37" spans="1:4" ht="15.75">
      <c r="A37" s="38">
        <v>1100</v>
      </c>
      <c r="B37" s="38" t="s">
        <v>92</v>
      </c>
      <c r="C37" s="40">
        <v>155.45</v>
      </c>
      <c r="D37" s="40">
        <f>C37/50*950</f>
        <v>2953.55</v>
      </c>
    </row>
    <row r="38" spans="1:4" ht="15.75" customHeight="1">
      <c r="A38" s="38">
        <v>1200</v>
      </c>
      <c r="B38" s="39" t="s">
        <v>93</v>
      </c>
      <c r="C38" s="40">
        <v>37.45</v>
      </c>
      <c r="D38" s="40">
        <f aca="true" t="shared" si="1" ref="D38:D71">C38/50*950</f>
        <v>711.5500000000001</v>
      </c>
    </row>
    <row r="39" spans="1:4" ht="15.75" hidden="1">
      <c r="A39" s="38">
        <v>2100</v>
      </c>
      <c r="B39" s="30" t="s">
        <v>45</v>
      </c>
      <c r="C39" s="40"/>
      <c r="D39" s="40">
        <f t="shared" si="1"/>
        <v>0</v>
      </c>
    </row>
    <row r="40" spans="1:4" ht="15.75">
      <c r="A40" s="41">
        <v>2210</v>
      </c>
      <c r="B40" s="39" t="s">
        <v>37</v>
      </c>
      <c r="C40" s="40">
        <v>2.62</v>
      </c>
      <c r="D40" s="40">
        <f t="shared" si="1"/>
        <v>49.78</v>
      </c>
    </row>
    <row r="41" spans="1:4" ht="15.75" hidden="1">
      <c r="A41" s="38">
        <v>2222</v>
      </c>
      <c r="B41" s="39" t="s">
        <v>26</v>
      </c>
      <c r="C41" s="40"/>
      <c r="D41" s="40">
        <f t="shared" si="1"/>
        <v>0</v>
      </c>
    </row>
    <row r="42" spans="1:4" ht="15.75" hidden="1">
      <c r="A42" s="38">
        <v>2223</v>
      </c>
      <c r="B42" s="39" t="s">
        <v>27</v>
      </c>
      <c r="C42" s="40"/>
      <c r="D42" s="40">
        <f t="shared" si="1"/>
        <v>0</v>
      </c>
    </row>
    <row r="43" spans="1:4" ht="15.75" hidden="1">
      <c r="A43" s="38">
        <v>2230</v>
      </c>
      <c r="B43" s="39" t="s">
        <v>38</v>
      </c>
      <c r="C43" s="40"/>
      <c r="D43" s="40">
        <f t="shared" si="1"/>
        <v>0</v>
      </c>
    </row>
    <row r="44" spans="1:4" ht="15.75">
      <c r="A44" s="38">
        <v>2234</v>
      </c>
      <c r="B44" s="39" t="s">
        <v>98</v>
      </c>
      <c r="C44" s="40">
        <v>0.2</v>
      </c>
      <c r="D44" s="40">
        <f t="shared" si="1"/>
        <v>3.8000000000000003</v>
      </c>
    </row>
    <row r="45" spans="1:4" ht="15.75">
      <c r="A45" s="38">
        <v>2239</v>
      </c>
      <c r="B45" s="39" t="s">
        <v>99</v>
      </c>
      <c r="C45" s="40">
        <v>6.83</v>
      </c>
      <c r="D45" s="40">
        <f t="shared" si="1"/>
        <v>129.77</v>
      </c>
    </row>
    <row r="46" spans="1:4" ht="15.75">
      <c r="A46" s="38">
        <v>2241</v>
      </c>
      <c r="B46" s="39" t="s">
        <v>46</v>
      </c>
      <c r="C46" s="40">
        <v>38.67</v>
      </c>
      <c r="D46" s="40">
        <f t="shared" si="1"/>
        <v>734.7300000000001</v>
      </c>
    </row>
    <row r="47" spans="1:4" ht="15.75">
      <c r="A47" s="38">
        <v>2242</v>
      </c>
      <c r="B47" s="39" t="s">
        <v>12</v>
      </c>
      <c r="C47" s="40">
        <v>0.88</v>
      </c>
      <c r="D47" s="40">
        <f t="shared" si="1"/>
        <v>16.720000000000002</v>
      </c>
    </row>
    <row r="48" spans="1:4" ht="15.75">
      <c r="A48" s="38">
        <v>2243</v>
      </c>
      <c r="B48" s="39" t="s">
        <v>13</v>
      </c>
      <c r="C48" s="40">
        <v>4.69</v>
      </c>
      <c r="D48" s="40">
        <f t="shared" si="1"/>
        <v>89.11000000000001</v>
      </c>
    </row>
    <row r="49" spans="1:4" ht="15.75">
      <c r="A49" s="38">
        <v>2244</v>
      </c>
      <c r="B49" s="39" t="s">
        <v>14</v>
      </c>
      <c r="C49" s="40">
        <v>0.17</v>
      </c>
      <c r="D49" s="40">
        <v>1818.13</v>
      </c>
    </row>
    <row r="50" spans="1:4" ht="15.75">
      <c r="A50" s="38">
        <v>2247</v>
      </c>
      <c r="B50" s="46" t="s">
        <v>95</v>
      </c>
      <c r="C50" s="40">
        <v>0.26</v>
      </c>
      <c r="D50" s="40">
        <f t="shared" si="1"/>
        <v>4.9399999999999995</v>
      </c>
    </row>
    <row r="51" spans="1:4" ht="15.75" hidden="1">
      <c r="A51" s="38">
        <v>2249</v>
      </c>
      <c r="B51" s="39" t="s">
        <v>39</v>
      </c>
      <c r="C51" s="40"/>
      <c r="D51" s="40">
        <f t="shared" si="1"/>
        <v>0</v>
      </c>
    </row>
    <row r="52" spans="1:4" ht="15.75">
      <c r="A52" s="38">
        <v>2251</v>
      </c>
      <c r="B52" s="39" t="s">
        <v>94</v>
      </c>
      <c r="C52" s="40">
        <v>2.76</v>
      </c>
      <c r="D52" s="40">
        <f t="shared" si="1"/>
        <v>52.44</v>
      </c>
    </row>
    <row r="53" spans="1:4" ht="15.75" hidden="1">
      <c r="A53" s="38">
        <v>2252</v>
      </c>
      <c r="B53" s="39" t="s">
        <v>47</v>
      </c>
      <c r="C53" s="40"/>
      <c r="D53" s="40">
        <f t="shared" si="1"/>
        <v>0</v>
      </c>
    </row>
    <row r="54" spans="1:4" ht="15.75">
      <c r="A54" s="38">
        <v>2259</v>
      </c>
      <c r="B54" s="39" t="s">
        <v>96</v>
      </c>
      <c r="C54" s="40">
        <v>0.03</v>
      </c>
      <c r="D54" s="40">
        <f t="shared" si="1"/>
        <v>0.57</v>
      </c>
    </row>
    <row r="55" spans="1:4" ht="15.75" hidden="1">
      <c r="A55" s="38">
        <v>2261</v>
      </c>
      <c r="B55" s="39" t="s">
        <v>48</v>
      </c>
      <c r="C55" s="40"/>
      <c r="D55" s="40">
        <f t="shared" si="1"/>
        <v>0</v>
      </c>
    </row>
    <row r="56" spans="1:4" ht="15.75">
      <c r="A56" s="38">
        <v>2262</v>
      </c>
      <c r="B56" s="39" t="s">
        <v>15</v>
      </c>
      <c r="C56" s="40">
        <v>2.05</v>
      </c>
      <c r="D56" s="40">
        <f t="shared" si="1"/>
        <v>38.949999999999996</v>
      </c>
    </row>
    <row r="57" spans="1:4" ht="15.75" hidden="1">
      <c r="A57" s="38">
        <v>2263</v>
      </c>
      <c r="B57" s="39" t="s">
        <v>40</v>
      </c>
      <c r="C57" s="40"/>
      <c r="D57" s="40">
        <f t="shared" si="1"/>
        <v>0</v>
      </c>
    </row>
    <row r="58" spans="1:4" ht="15.75">
      <c r="A58" s="38">
        <v>2264</v>
      </c>
      <c r="B58" s="39" t="s">
        <v>41</v>
      </c>
      <c r="C58" s="40">
        <v>0.03</v>
      </c>
      <c r="D58" s="40">
        <f t="shared" si="1"/>
        <v>0.57</v>
      </c>
    </row>
    <row r="59" spans="1:4" ht="15.75">
      <c r="A59" s="38">
        <v>2279</v>
      </c>
      <c r="B59" s="39" t="s">
        <v>16</v>
      </c>
      <c r="C59" s="40">
        <v>0.21</v>
      </c>
      <c r="D59" s="40">
        <f t="shared" si="1"/>
        <v>3.9899999999999998</v>
      </c>
    </row>
    <row r="60" spans="1:4" ht="15.75">
      <c r="A60" s="38">
        <v>2311</v>
      </c>
      <c r="B60" s="39" t="s">
        <v>17</v>
      </c>
      <c r="C60" s="40">
        <v>1.12</v>
      </c>
      <c r="D60" s="40">
        <f t="shared" si="1"/>
        <v>21.280000000000005</v>
      </c>
    </row>
    <row r="61" spans="1:4" ht="15.75">
      <c r="A61" s="38">
        <v>2312</v>
      </c>
      <c r="B61" s="39" t="s">
        <v>18</v>
      </c>
      <c r="C61" s="40">
        <v>12.53</v>
      </c>
      <c r="D61" s="40">
        <f t="shared" si="1"/>
        <v>238.07</v>
      </c>
    </row>
    <row r="62" spans="1:4" ht="15.75" hidden="1">
      <c r="A62" s="38">
        <v>2321</v>
      </c>
      <c r="B62" s="39" t="s">
        <v>19</v>
      </c>
      <c r="C62" s="40"/>
      <c r="D62" s="40">
        <f t="shared" si="1"/>
        <v>0</v>
      </c>
    </row>
    <row r="63" spans="1:4" ht="15.75">
      <c r="A63" s="38">
        <v>2322</v>
      </c>
      <c r="B63" s="39" t="s">
        <v>20</v>
      </c>
      <c r="C63" s="40">
        <v>4.79</v>
      </c>
      <c r="D63" s="40">
        <f t="shared" si="1"/>
        <v>91.00999999999999</v>
      </c>
    </row>
    <row r="64" spans="1:4" ht="15.75" hidden="1">
      <c r="A64" s="38">
        <v>2341</v>
      </c>
      <c r="B64" s="39" t="s">
        <v>42</v>
      </c>
      <c r="C64" s="40"/>
      <c r="D64" s="40">
        <f t="shared" si="1"/>
        <v>0</v>
      </c>
    </row>
    <row r="65" spans="1:4" ht="15.75" hidden="1">
      <c r="A65" s="38">
        <v>2344</v>
      </c>
      <c r="B65" s="39" t="s">
        <v>49</v>
      </c>
      <c r="C65" s="40"/>
      <c r="D65" s="40">
        <f t="shared" si="1"/>
        <v>0</v>
      </c>
    </row>
    <row r="66" spans="1:4" ht="15.75">
      <c r="A66" s="38">
        <v>2350</v>
      </c>
      <c r="B66" s="39" t="s">
        <v>21</v>
      </c>
      <c r="C66" s="40">
        <v>17.72</v>
      </c>
      <c r="D66" s="40">
        <f t="shared" si="1"/>
        <v>336.68</v>
      </c>
    </row>
    <row r="67" spans="1:4" ht="15.75">
      <c r="A67" s="38">
        <v>2361</v>
      </c>
      <c r="B67" s="39" t="s">
        <v>22</v>
      </c>
      <c r="C67" s="40">
        <v>14.42</v>
      </c>
      <c r="D67" s="40">
        <f t="shared" si="1"/>
        <v>273.98</v>
      </c>
    </row>
    <row r="68" spans="1:4" ht="15.75">
      <c r="A68" s="38">
        <v>2362</v>
      </c>
      <c r="B68" s="39" t="s">
        <v>43</v>
      </c>
      <c r="C68" s="40">
        <v>8.32</v>
      </c>
      <c r="D68" s="40">
        <f t="shared" si="1"/>
        <v>158.07999999999998</v>
      </c>
    </row>
    <row r="69" spans="1:4" ht="15.75" hidden="1">
      <c r="A69" s="38">
        <v>2363</v>
      </c>
      <c r="B69" s="39" t="s">
        <v>44</v>
      </c>
      <c r="C69" s="40"/>
      <c r="D69" s="40">
        <f t="shared" si="1"/>
        <v>0</v>
      </c>
    </row>
    <row r="70" spans="1:4" ht="15.75" hidden="1">
      <c r="A70" s="38">
        <v>2370</v>
      </c>
      <c r="B70" s="39" t="s">
        <v>50</v>
      </c>
      <c r="C70" s="40"/>
      <c r="D70" s="40">
        <f t="shared" si="1"/>
        <v>0</v>
      </c>
    </row>
    <row r="71" spans="1:4" ht="15.75">
      <c r="A71" s="38">
        <v>2400</v>
      </c>
      <c r="B71" s="39" t="s">
        <v>28</v>
      </c>
      <c r="C71" s="40">
        <v>0.29</v>
      </c>
      <c r="D71" s="40">
        <f t="shared" si="1"/>
        <v>5.51</v>
      </c>
    </row>
    <row r="72" spans="1:4" ht="15.75">
      <c r="A72" s="38">
        <v>2512</v>
      </c>
      <c r="B72" s="39" t="s">
        <v>30</v>
      </c>
      <c r="C72" s="40">
        <v>184</v>
      </c>
      <c r="D72" s="40">
        <f>4.1*950</f>
        <v>3894.9999999999995</v>
      </c>
    </row>
    <row r="73" spans="1:4" ht="15.75" hidden="1">
      <c r="A73" s="38">
        <v>2513</v>
      </c>
      <c r="B73" s="39" t="s">
        <v>23</v>
      </c>
      <c r="C73" s="40"/>
      <c r="D73" s="40">
        <f>C73/50*150</f>
        <v>0</v>
      </c>
    </row>
    <row r="74" spans="1:4" ht="15.75">
      <c r="A74" s="38">
        <v>2515</v>
      </c>
      <c r="B74" s="39" t="s">
        <v>97</v>
      </c>
      <c r="C74" s="40">
        <v>0.38</v>
      </c>
      <c r="D74" s="40">
        <f>C74/50*950</f>
        <v>7.22</v>
      </c>
    </row>
    <row r="75" spans="1:4" ht="15.75">
      <c r="A75" s="38">
        <v>2519</v>
      </c>
      <c r="B75" s="39" t="s">
        <v>25</v>
      </c>
      <c r="C75" s="40">
        <v>0.03</v>
      </c>
      <c r="D75" s="40">
        <f aca="true" t="shared" si="2" ref="D75:D82">C75/50*950</f>
        <v>0.57</v>
      </c>
    </row>
    <row r="76" spans="1:4" ht="15.75" customHeight="1" hidden="1">
      <c r="A76" s="38">
        <v>6240</v>
      </c>
      <c r="B76" s="39" t="s">
        <v>51</v>
      </c>
      <c r="C76" s="40"/>
      <c r="D76" s="40">
        <f t="shared" si="2"/>
        <v>0</v>
      </c>
    </row>
    <row r="77" spans="1:4" ht="15.75" customHeight="1" hidden="1">
      <c r="A77" s="38">
        <v>6290</v>
      </c>
      <c r="B77" s="39" t="s">
        <v>52</v>
      </c>
      <c r="C77" s="40"/>
      <c r="D77" s="40">
        <f t="shared" si="2"/>
        <v>0</v>
      </c>
    </row>
    <row r="78" spans="1:4" ht="17.25" customHeight="1" hidden="1">
      <c r="A78" s="38">
        <v>5121</v>
      </c>
      <c r="B78" s="39" t="s">
        <v>53</v>
      </c>
      <c r="C78" s="40"/>
      <c r="D78" s="40">
        <f t="shared" si="2"/>
        <v>0</v>
      </c>
    </row>
    <row r="79" spans="1:4" ht="15.75">
      <c r="A79" s="38">
        <v>5232</v>
      </c>
      <c r="B79" s="39" t="s">
        <v>24</v>
      </c>
      <c r="C79" s="40">
        <v>74.33</v>
      </c>
      <c r="D79" s="40">
        <f t="shared" si="2"/>
        <v>1412.27</v>
      </c>
    </row>
    <row r="80" spans="1:4" ht="15.75" customHeight="1" hidden="1">
      <c r="A80" s="38">
        <v>5238</v>
      </c>
      <c r="B80" s="39" t="s">
        <v>54</v>
      </c>
      <c r="C80" s="40"/>
      <c r="D80" s="40">
        <f t="shared" si="2"/>
        <v>0</v>
      </c>
    </row>
    <row r="81" spans="1:4" ht="15.75">
      <c r="A81" s="38">
        <v>5240</v>
      </c>
      <c r="B81" s="39" t="s">
        <v>55</v>
      </c>
      <c r="C81" s="40">
        <v>2.4</v>
      </c>
      <c r="D81" s="40">
        <f t="shared" si="2"/>
        <v>45.6</v>
      </c>
    </row>
    <row r="82" spans="1:4" ht="15.75">
      <c r="A82" s="38">
        <v>5250</v>
      </c>
      <c r="B82" s="39" t="s">
        <v>56</v>
      </c>
      <c r="C82" s="40">
        <v>342.48</v>
      </c>
      <c r="D82" s="40">
        <f t="shared" si="2"/>
        <v>6507.120000000001</v>
      </c>
    </row>
    <row r="83" spans="1:4" ht="15.75">
      <c r="A83" s="45"/>
      <c r="B83" s="47" t="s">
        <v>8</v>
      </c>
      <c r="C83" s="44">
        <f>SUM(C37:C82)</f>
        <v>915.1099999999999</v>
      </c>
      <c r="D83" s="44">
        <f>SUM(D37:D82)</f>
        <v>19600.989999999998</v>
      </c>
    </row>
    <row r="84" spans="1:4" ht="15.75">
      <c r="A84" s="45"/>
      <c r="B84" s="47" t="s">
        <v>29</v>
      </c>
      <c r="C84" s="44">
        <f>C83+C35</f>
        <v>1718</v>
      </c>
      <c r="D84" s="44">
        <f>D83+D35</f>
        <v>36375.5</v>
      </c>
    </row>
    <row r="85" spans="1:4" ht="15.75">
      <c r="A85" s="50"/>
      <c r="B85" s="51"/>
      <c r="C85" s="61"/>
      <c r="D85" s="61"/>
    </row>
    <row r="86" spans="1:4" ht="15.75" customHeight="1">
      <c r="A86" s="176" t="s">
        <v>57</v>
      </c>
      <c r="B86" s="176"/>
      <c r="C86" s="113">
        <v>50</v>
      </c>
      <c r="D86" s="126">
        <v>950</v>
      </c>
    </row>
    <row r="87" spans="1:4" ht="15.75" customHeight="1">
      <c r="A87" s="176" t="s">
        <v>58</v>
      </c>
      <c r="B87" s="176"/>
      <c r="C87" s="114">
        <f>C84/C86</f>
        <v>34.36</v>
      </c>
      <c r="D87" s="127">
        <f>D84/D86</f>
        <v>38.29</v>
      </c>
    </row>
    <row r="88" spans="1:4" ht="15.75">
      <c r="A88" s="59"/>
      <c r="B88" s="59"/>
      <c r="C88" s="82"/>
      <c r="D88" s="82"/>
    </row>
    <row r="89" spans="1:4" s="2" customFormat="1" ht="15.75" customHeight="1">
      <c r="A89" s="173" t="s">
        <v>33</v>
      </c>
      <c r="B89" s="174"/>
      <c r="C89" s="62"/>
      <c r="D89" s="62"/>
    </row>
    <row r="90" spans="1:4" s="2" customFormat="1" ht="15.75" customHeight="1">
      <c r="A90" s="173" t="s">
        <v>72</v>
      </c>
      <c r="B90" s="174"/>
      <c r="C90" s="62"/>
      <c r="D90" s="62"/>
    </row>
    <row r="91" spans="1:4" s="2" customFormat="1" ht="15.75">
      <c r="A91" s="35"/>
      <c r="B91" s="35"/>
      <c r="C91" s="35"/>
      <c r="D91" s="35"/>
    </row>
    <row r="92" spans="1:4" s="2" customFormat="1" ht="15.75">
      <c r="A92" s="35" t="s">
        <v>34</v>
      </c>
      <c r="B92" s="35"/>
      <c r="C92" s="35"/>
      <c r="D92" s="35"/>
    </row>
    <row r="93" spans="1:4" s="2" customFormat="1" ht="15.75">
      <c r="A93" s="35"/>
      <c r="B93" s="35"/>
      <c r="C93" s="35"/>
      <c r="D93" s="35"/>
    </row>
    <row r="94" spans="1:4" s="2" customFormat="1" ht="15.75">
      <c r="A94" s="35"/>
      <c r="B94" s="36"/>
      <c r="C94" s="36"/>
      <c r="D94" s="35"/>
    </row>
    <row r="95" spans="1:4" s="2" customFormat="1" ht="13.5" customHeight="1">
      <c r="A95" s="35"/>
      <c r="B95" s="37"/>
      <c r="C95" s="37"/>
      <c r="D95" s="35"/>
    </row>
  </sheetData>
  <sheetProtection/>
  <mergeCells count="8">
    <mergeCell ref="A87:B87"/>
    <mergeCell ref="A6:B6"/>
    <mergeCell ref="A86:B86"/>
    <mergeCell ref="A90:B90"/>
    <mergeCell ref="A3:D3"/>
    <mergeCell ref="A5:B5"/>
    <mergeCell ref="A89:B89"/>
    <mergeCell ref="B9:D9"/>
  </mergeCells>
  <printOptions/>
  <pageMargins left="0.7086614173228347" right="0.5511811023622047" top="0.5118110236220472" bottom="0.6567708333333333" header="0.31496062992125984" footer="0.31496062992125984"/>
  <pageSetup firstPageNumber="5" useFirstPageNumber="1" fitToHeight="0" fitToWidth="1" horizontalDpi="600" verticalDpi="600" orientation="portrait" paperSize="9" scale="65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2.140625" style="18" customWidth="1"/>
    <col min="2" max="2" width="94.00390625" style="18" customWidth="1"/>
    <col min="3" max="3" width="32.28125" style="18" customWidth="1"/>
  </cols>
  <sheetData>
    <row r="1" spans="2:3" ht="15.75">
      <c r="B1" s="22"/>
      <c r="C1" s="116"/>
    </row>
    <row r="2" ht="15.75">
      <c r="C2" s="32"/>
    </row>
    <row r="3" spans="1:3" ht="15.75">
      <c r="A3" s="177" t="s">
        <v>9</v>
      </c>
      <c r="B3" s="177"/>
      <c r="C3" s="177"/>
    </row>
    <row r="4" spans="2:3" ht="15.75">
      <c r="B4" s="23"/>
      <c r="C4" s="32"/>
    </row>
    <row r="5" spans="1:3" ht="15.75">
      <c r="A5" s="172" t="s">
        <v>1</v>
      </c>
      <c r="B5" s="172"/>
      <c r="C5" s="32"/>
    </row>
    <row r="6" spans="1:3" ht="15.75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>
      <c r="A8" s="16"/>
      <c r="B8" s="77" t="s">
        <v>81</v>
      </c>
      <c r="C8" s="77"/>
    </row>
    <row r="9" spans="1:3" ht="15.75">
      <c r="A9" s="16"/>
      <c r="B9" s="172" t="s">
        <v>100</v>
      </c>
      <c r="C9" s="175"/>
    </row>
    <row r="10" spans="1:3" ht="15.75">
      <c r="A10" s="16" t="s">
        <v>2</v>
      </c>
      <c r="B10" s="16" t="str">
        <f>'7.2.2.'!B10</f>
        <v>2019.gadā un turpmāk</v>
      </c>
      <c r="C10" s="21"/>
    </row>
    <row r="11" spans="1:3" ht="47.25">
      <c r="A11" s="76" t="s">
        <v>3</v>
      </c>
      <c r="B11" s="76" t="s">
        <v>4</v>
      </c>
      <c r="C11" s="76" t="s">
        <v>70</v>
      </c>
    </row>
    <row r="12" spans="1:3" ht="15.75">
      <c r="A12" s="25">
        <v>1</v>
      </c>
      <c r="B12" s="26">
        <v>2</v>
      </c>
      <c r="C12" s="26">
        <v>3</v>
      </c>
    </row>
    <row r="13" spans="1:3" ht="15.75">
      <c r="A13" s="48"/>
      <c r="B13" s="46" t="s">
        <v>5</v>
      </c>
      <c r="C13" s="42"/>
    </row>
    <row r="14" spans="1:3" ht="15.75">
      <c r="A14" s="38">
        <v>1100</v>
      </c>
      <c r="B14" s="38" t="s">
        <v>92</v>
      </c>
      <c r="C14" s="40">
        <v>46.27</v>
      </c>
    </row>
    <row r="15" spans="1:3" ht="13.5" customHeight="1">
      <c r="A15" s="38">
        <v>1200</v>
      </c>
      <c r="B15" s="39" t="s">
        <v>93</v>
      </c>
      <c r="C15" s="40">
        <v>11.15</v>
      </c>
    </row>
    <row r="16" spans="1:3" ht="15.75">
      <c r="A16" s="41">
        <v>2210</v>
      </c>
      <c r="B16" s="39" t="s">
        <v>37</v>
      </c>
      <c r="C16" s="40">
        <v>1.17</v>
      </c>
    </row>
    <row r="17" spans="1:3" ht="15.75">
      <c r="A17" s="38">
        <v>2222</v>
      </c>
      <c r="B17" s="39" t="s">
        <v>26</v>
      </c>
      <c r="C17" s="40">
        <v>25.47</v>
      </c>
    </row>
    <row r="18" spans="1:3" ht="15.75">
      <c r="A18" s="38">
        <v>2223</v>
      </c>
      <c r="B18" s="39" t="s">
        <v>27</v>
      </c>
      <c r="C18" s="40">
        <v>34.68</v>
      </c>
    </row>
    <row r="19" spans="1:3" ht="15.75" hidden="1">
      <c r="A19" s="38">
        <v>2230</v>
      </c>
      <c r="B19" s="39" t="s">
        <v>38</v>
      </c>
      <c r="C19" s="40">
        <v>0</v>
      </c>
    </row>
    <row r="20" spans="1:3" ht="15.75">
      <c r="A20" s="38">
        <v>2243</v>
      </c>
      <c r="B20" s="39" t="s">
        <v>13</v>
      </c>
      <c r="C20" s="40">
        <v>0.51</v>
      </c>
    </row>
    <row r="21" spans="1:3" ht="15.75">
      <c r="A21" s="38">
        <v>2244</v>
      </c>
      <c r="B21" s="39" t="s">
        <v>14</v>
      </c>
      <c r="C21" s="40">
        <v>60</v>
      </c>
    </row>
    <row r="22" spans="1:3" ht="15.75">
      <c r="A22" s="38">
        <v>2249</v>
      </c>
      <c r="B22" s="39" t="s">
        <v>39</v>
      </c>
      <c r="C22" s="40">
        <v>6.1</v>
      </c>
    </row>
    <row r="23" spans="1:3" ht="15.75" hidden="1">
      <c r="A23" s="38">
        <v>2251</v>
      </c>
      <c r="B23" s="39" t="s">
        <v>11</v>
      </c>
      <c r="C23" s="40">
        <v>0</v>
      </c>
    </row>
    <row r="24" spans="1:3" ht="15.75">
      <c r="A24" s="38">
        <v>2263</v>
      </c>
      <c r="B24" s="39" t="s">
        <v>40</v>
      </c>
      <c r="C24" s="40">
        <v>21</v>
      </c>
    </row>
    <row r="25" spans="1:3" ht="15.75">
      <c r="A25" s="38">
        <v>2264</v>
      </c>
      <c r="B25" s="39" t="s">
        <v>41</v>
      </c>
      <c r="C25" s="40">
        <v>0.03</v>
      </c>
    </row>
    <row r="26" spans="1:3" ht="15.75">
      <c r="A26" s="38">
        <v>2279</v>
      </c>
      <c r="B26" s="39" t="s">
        <v>16</v>
      </c>
      <c r="C26" s="40">
        <v>6.13</v>
      </c>
    </row>
    <row r="27" spans="1:3" ht="15.75">
      <c r="A27" s="38">
        <v>2321</v>
      </c>
      <c r="B27" s="39" t="s">
        <v>19</v>
      </c>
      <c r="C27" s="40">
        <v>47.73</v>
      </c>
    </row>
    <row r="28" spans="1:3" ht="15.75" hidden="1">
      <c r="A28" s="38">
        <v>2341</v>
      </c>
      <c r="B28" s="39" t="s">
        <v>42</v>
      </c>
      <c r="C28" s="40">
        <v>0</v>
      </c>
    </row>
    <row r="29" spans="1:3" ht="15.75" hidden="1">
      <c r="A29" s="38">
        <v>2350</v>
      </c>
      <c r="B29" s="39" t="s">
        <v>21</v>
      </c>
      <c r="C29" s="40">
        <v>0</v>
      </c>
    </row>
    <row r="30" spans="1:3" ht="15.75" hidden="1">
      <c r="A30" s="38">
        <v>2362</v>
      </c>
      <c r="B30" s="39" t="s">
        <v>43</v>
      </c>
      <c r="C30" s="40">
        <v>0</v>
      </c>
    </row>
    <row r="31" spans="1:3" ht="15.75">
      <c r="A31" s="38">
        <v>2363</v>
      </c>
      <c r="B31" s="39" t="s">
        <v>44</v>
      </c>
      <c r="C31" s="40">
        <v>107.4</v>
      </c>
    </row>
    <row r="32" spans="1:3" ht="15.75">
      <c r="A32" s="38">
        <v>2513</v>
      </c>
      <c r="B32" s="39" t="s">
        <v>23</v>
      </c>
      <c r="C32" s="40">
        <v>1.43</v>
      </c>
    </row>
    <row r="33" spans="1:3" ht="15.75">
      <c r="A33" s="38">
        <v>2519</v>
      </c>
      <c r="B33" s="39" t="s">
        <v>25</v>
      </c>
      <c r="C33" s="40">
        <v>0.74</v>
      </c>
    </row>
    <row r="34" spans="1:3" ht="15.75" hidden="1">
      <c r="A34" s="38">
        <v>5232</v>
      </c>
      <c r="B34" s="39" t="s">
        <v>24</v>
      </c>
      <c r="C34" s="40"/>
    </row>
    <row r="35" spans="1:3" ht="15.75">
      <c r="A35" s="38"/>
      <c r="B35" s="43" t="s">
        <v>6</v>
      </c>
      <c r="C35" s="44">
        <f>SUM(C14:C34)</f>
        <v>369.81</v>
      </c>
    </row>
    <row r="36" spans="1:3" ht="15.75">
      <c r="A36" s="45"/>
      <c r="B36" s="38" t="s">
        <v>7</v>
      </c>
      <c r="C36" s="42"/>
    </row>
    <row r="37" spans="1:3" ht="15.75">
      <c r="A37" s="38">
        <v>1100</v>
      </c>
      <c r="B37" s="38" t="s">
        <v>92</v>
      </c>
      <c r="C37" s="40">
        <v>80.18</v>
      </c>
    </row>
    <row r="38" spans="1:3" ht="12" customHeight="1">
      <c r="A38" s="38">
        <v>1200</v>
      </c>
      <c r="B38" s="39" t="s">
        <v>93</v>
      </c>
      <c r="C38" s="40">
        <v>19.32</v>
      </c>
    </row>
    <row r="39" spans="1:3" ht="15.75" hidden="1">
      <c r="A39" s="38">
        <v>2100</v>
      </c>
      <c r="B39" s="30" t="s">
        <v>45</v>
      </c>
      <c r="C39" s="40">
        <v>0</v>
      </c>
    </row>
    <row r="40" spans="1:3" ht="15.75">
      <c r="A40" s="41">
        <v>2210</v>
      </c>
      <c r="B40" s="39" t="s">
        <v>37</v>
      </c>
      <c r="C40" s="40">
        <v>1.57</v>
      </c>
    </row>
    <row r="41" spans="1:3" ht="15.75" hidden="1">
      <c r="A41" s="38">
        <v>2222</v>
      </c>
      <c r="B41" s="39" t="s">
        <v>26</v>
      </c>
      <c r="C41" s="40">
        <v>0</v>
      </c>
    </row>
    <row r="42" spans="1:3" ht="15.75" hidden="1">
      <c r="A42" s="38">
        <v>2223</v>
      </c>
      <c r="B42" s="39" t="s">
        <v>27</v>
      </c>
      <c r="C42" s="40">
        <v>0</v>
      </c>
    </row>
    <row r="43" spans="1:3" ht="15.75" hidden="1">
      <c r="A43" s="38">
        <v>2230</v>
      </c>
      <c r="B43" s="39" t="s">
        <v>38</v>
      </c>
      <c r="C43" s="40">
        <v>0</v>
      </c>
    </row>
    <row r="44" spans="1:3" ht="15.75">
      <c r="A44" s="38">
        <v>2234</v>
      </c>
      <c r="B44" s="39" t="s">
        <v>98</v>
      </c>
      <c r="C44" s="40">
        <v>0.11</v>
      </c>
    </row>
    <row r="45" spans="1:3" ht="15.75">
      <c r="A45" s="38">
        <v>2239</v>
      </c>
      <c r="B45" s="39" t="s">
        <v>99</v>
      </c>
      <c r="C45" s="40">
        <v>4.1</v>
      </c>
    </row>
    <row r="46" spans="1:3" ht="15.75">
      <c r="A46" s="38">
        <v>2241</v>
      </c>
      <c r="B46" s="39" t="s">
        <v>46</v>
      </c>
      <c r="C46" s="40">
        <v>23.2</v>
      </c>
    </row>
    <row r="47" spans="1:3" ht="15.75">
      <c r="A47" s="38">
        <v>2242</v>
      </c>
      <c r="B47" s="39" t="s">
        <v>12</v>
      </c>
      <c r="C47" s="40">
        <v>0.53</v>
      </c>
    </row>
    <row r="48" spans="1:3" ht="15.75">
      <c r="A48" s="38">
        <v>2243</v>
      </c>
      <c r="B48" s="39" t="s">
        <v>13</v>
      </c>
      <c r="C48" s="40">
        <v>2.81</v>
      </c>
    </row>
    <row r="49" spans="1:3" ht="15.75">
      <c r="A49" s="38">
        <v>2244</v>
      </c>
      <c r="B49" s="39" t="s">
        <v>14</v>
      </c>
      <c r="C49" s="40">
        <v>33</v>
      </c>
    </row>
    <row r="50" spans="1:3" ht="15.75">
      <c r="A50" s="38">
        <v>2247</v>
      </c>
      <c r="B50" s="46" t="s">
        <v>95</v>
      </c>
      <c r="C50" s="40">
        <v>0.16</v>
      </c>
    </row>
    <row r="51" spans="1:3" ht="15.75" hidden="1">
      <c r="A51" s="38">
        <v>2249</v>
      </c>
      <c r="B51" s="39" t="s">
        <v>39</v>
      </c>
      <c r="C51" s="40">
        <v>0</v>
      </c>
    </row>
    <row r="52" spans="1:3" ht="15.75">
      <c r="A52" s="38">
        <v>2251</v>
      </c>
      <c r="B52" s="39" t="s">
        <v>94</v>
      </c>
      <c r="C52" s="40">
        <v>1.17</v>
      </c>
    </row>
    <row r="53" spans="1:3" ht="15.75" hidden="1">
      <c r="A53" s="38">
        <v>2252</v>
      </c>
      <c r="B53" s="39" t="s">
        <v>47</v>
      </c>
      <c r="C53" s="40">
        <v>0</v>
      </c>
    </row>
    <row r="54" spans="1:3" ht="15.75">
      <c r="A54" s="38">
        <v>2259</v>
      </c>
      <c r="B54" s="39" t="s">
        <v>96</v>
      </c>
      <c r="C54" s="40">
        <v>0.01</v>
      </c>
    </row>
    <row r="55" spans="1:3" ht="15.75" hidden="1">
      <c r="A55" s="38">
        <v>2261</v>
      </c>
      <c r="B55" s="39" t="s">
        <v>48</v>
      </c>
      <c r="C55" s="40">
        <v>0</v>
      </c>
    </row>
    <row r="56" spans="1:3" ht="15.75">
      <c r="A56" s="38">
        <v>2262</v>
      </c>
      <c r="B56" s="39" t="s">
        <v>15</v>
      </c>
      <c r="C56" s="40">
        <v>1.23</v>
      </c>
    </row>
    <row r="57" spans="1:3" ht="15.75" hidden="1">
      <c r="A57" s="38">
        <v>2263</v>
      </c>
      <c r="B57" s="39" t="s">
        <v>40</v>
      </c>
      <c r="C57" s="40">
        <v>0</v>
      </c>
    </row>
    <row r="58" spans="1:3" ht="15.75">
      <c r="A58" s="38">
        <v>2264</v>
      </c>
      <c r="B58" s="39" t="s">
        <v>41</v>
      </c>
      <c r="C58" s="40">
        <v>0.01</v>
      </c>
    </row>
    <row r="59" spans="1:3" ht="15.75">
      <c r="A59" s="38">
        <v>2279</v>
      </c>
      <c r="B59" s="39" t="s">
        <v>16</v>
      </c>
      <c r="C59" s="40">
        <v>0.13</v>
      </c>
    </row>
    <row r="60" spans="1:3" ht="15.75">
      <c r="A60" s="38">
        <v>2311</v>
      </c>
      <c r="B60" s="39" t="s">
        <v>17</v>
      </c>
      <c r="C60" s="40">
        <v>0.67</v>
      </c>
    </row>
    <row r="61" spans="1:3" ht="15.75">
      <c r="A61" s="38">
        <v>2312</v>
      </c>
      <c r="B61" s="39" t="s">
        <v>18</v>
      </c>
      <c r="C61" s="40">
        <v>3.09</v>
      </c>
    </row>
    <row r="62" spans="1:3" ht="15.75" hidden="1">
      <c r="A62" s="38">
        <v>2321</v>
      </c>
      <c r="B62" s="39" t="s">
        <v>19</v>
      </c>
      <c r="C62" s="40">
        <v>0</v>
      </c>
    </row>
    <row r="63" spans="1:3" ht="15.75">
      <c r="A63" s="38">
        <v>2322</v>
      </c>
      <c r="B63" s="39" t="s">
        <v>20</v>
      </c>
      <c r="C63" s="40">
        <v>2.87</v>
      </c>
    </row>
    <row r="64" spans="1:3" ht="15.75" hidden="1">
      <c r="A64" s="38">
        <v>2341</v>
      </c>
      <c r="B64" s="39" t="s">
        <v>42</v>
      </c>
      <c r="C64" s="40">
        <v>0</v>
      </c>
    </row>
    <row r="65" spans="1:3" ht="15.75" hidden="1">
      <c r="A65" s="38">
        <v>2344</v>
      </c>
      <c r="B65" s="39" t="s">
        <v>49</v>
      </c>
      <c r="C65" s="40">
        <v>0</v>
      </c>
    </row>
    <row r="66" spans="1:3" ht="15.75">
      <c r="A66" s="38">
        <v>2350</v>
      </c>
      <c r="B66" s="39" t="s">
        <v>21</v>
      </c>
      <c r="C66" s="40">
        <v>4.28</v>
      </c>
    </row>
    <row r="67" spans="1:3" ht="15.75">
      <c r="A67" s="38">
        <v>2361</v>
      </c>
      <c r="B67" s="39" t="s">
        <v>22</v>
      </c>
      <c r="C67" s="40">
        <v>2.82</v>
      </c>
    </row>
    <row r="68" spans="1:3" ht="15.75">
      <c r="A68" s="38">
        <v>2362</v>
      </c>
      <c r="B68" s="39" t="s">
        <v>43</v>
      </c>
      <c r="C68" s="40">
        <v>3.02</v>
      </c>
    </row>
    <row r="69" spans="1:3" ht="15.75" hidden="1">
      <c r="A69" s="38">
        <v>2363</v>
      </c>
      <c r="B69" s="39" t="s">
        <v>44</v>
      </c>
      <c r="C69" s="40">
        <v>0</v>
      </c>
    </row>
    <row r="70" spans="1:3" ht="15.75" hidden="1">
      <c r="A70" s="38">
        <v>2370</v>
      </c>
      <c r="B70" s="39" t="s">
        <v>50</v>
      </c>
      <c r="C70" s="40">
        <v>0</v>
      </c>
    </row>
    <row r="71" spans="1:3" ht="15.75">
      <c r="A71" s="38">
        <v>2400</v>
      </c>
      <c r="B71" s="39" t="s">
        <v>28</v>
      </c>
      <c r="C71" s="40">
        <v>0.17</v>
      </c>
    </row>
    <row r="72" spans="1:3" ht="15.75">
      <c r="A72" s="38">
        <v>2512</v>
      </c>
      <c r="B72" s="39" t="s">
        <v>30</v>
      </c>
      <c r="C72" s="40">
        <v>91.2</v>
      </c>
    </row>
    <row r="73" spans="1:3" ht="15.75" hidden="1">
      <c r="A73" s="38">
        <v>2513</v>
      </c>
      <c r="B73" s="39" t="s">
        <v>23</v>
      </c>
      <c r="C73" s="40">
        <v>0</v>
      </c>
    </row>
    <row r="74" spans="1:3" ht="15.75">
      <c r="A74" s="38">
        <v>2515</v>
      </c>
      <c r="B74" s="39" t="s">
        <v>97</v>
      </c>
      <c r="C74" s="40">
        <v>0.23</v>
      </c>
    </row>
    <row r="75" spans="1:3" ht="15.75">
      <c r="A75" s="38">
        <v>2519</v>
      </c>
      <c r="B75" s="39" t="s">
        <v>25</v>
      </c>
      <c r="C75" s="40">
        <v>0.01</v>
      </c>
    </row>
    <row r="76" spans="1:3" ht="15.75" hidden="1">
      <c r="A76" s="38">
        <v>6240</v>
      </c>
      <c r="B76" s="39" t="s">
        <v>51</v>
      </c>
      <c r="C76" s="40">
        <v>0</v>
      </c>
    </row>
    <row r="77" spans="1:3" ht="15.75" hidden="1">
      <c r="A77" s="38">
        <v>6290</v>
      </c>
      <c r="B77" s="39" t="s">
        <v>52</v>
      </c>
      <c r="C77" s="40">
        <v>0</v>
      </c>
    </row>
    <row r="78" spans="1:3" ht="15.75" hidden="1">
      <c r="A78" s="38">
        <v>5121</v>
      </c>
      <c r="B78" s="39" t="s">
        <v>53</v>
      </c>
      <c r="C78" s="40">
        <v>0</v>
      </c>
    </row>
    <row r="79" spans="1:3" ht="15.75">
      <c r="A79" s="38">
        <v>5232</v>
      </c>
      <c r="B79" s="39" t="s">
        <v>24</v>
      </c>
      <c r="C79" s="40">
        <v>32.9</v>
      </c>
    </row>
    <row r="80" spans="1:3" ht="15.75" hidden="1">
      <c r="A80" s="38">
        <v>5238</v>
      </c>
      <c r="B80" s="39" t="s">
        <v>54</v>
      </c>
      <c r="C80" s="40">
        <v>0</v>
      </c>
    </row>
    <row r="81" spans="1:3" ht="15.75">
      <c r="A81" s="38">
        <v>5240</v>
      </c>
      <c r="B81" s="39" t="s">
        <v>55</v>
      </c>
      <c r="C81" s="40">
        <v>1.44</v>
      </c>
    </row>
    <row r="82" spans="1:3" ht="15.75">
      <c r="A82" s="38">
        <v>5250</v>
      </c>
      <c r="B82" s="39" t="s">
        <v>56</v>
      </c>
      <c r="C82" s="40">
        <v>170.76</v>
      </c>
    </row>
    <row r="83" spans="1:3" ht="15.75">
      <c r="A83" s="45"/>
      <c r="B83" s="47" t="s">
        <v>8</v>
      </c>
      <c r="C83" s="44">
        <f>SUM(C37:C82)</f>
        <v>480.9899999999999</v>
      </c>
    </row>
    <row r="84" spans="1:3" ht="15.75">
      <c r="A84" s="45"/>
      <c r="B84" s="47" t="s">
        <v>29</v>
      </c>
      <c r="C84" s="44">
        <f>C83+C35</f>
        <v>850.8</v>
      </c>
    </row>
    <row r="85" spans="1:3" ht="15.75">
      <c r="A85" s="50"/>
      <c r="B85" s="51"/>
      <c r="C85" s="61"/>
    </row>
    <row r="86" spans="1:3" ht="15.75">
      <c r="A86" s="176" t="s">
        <v>57</v>
      </c>
      <c r="B86" s="176"/>
      <c r="C86" s="126">
        <v>30</v>
      </c>
    </row>
    <row r="87" spans="1:3" ht="15.75">
      <c r="A87" s="176" t="s">
        <v>58</v>
      </c>
      <c r="B87" s="176"/>
      <c r="C87" s="127">
        <f>C84/C86</f>
        <v>28.36</v>
      </c>
    </row>
    <row r="88" spans="1:3" ht="15.75">
      <c r="A88" s="59"/>
      <c r="B88" s="59"/>
      <c r="C88" s="59"/>
    </row>
    <row r="89" spans="1:3" ht="15.75">
      <c r="A89" s="173" t="s">
        <v>33</v>
      </c>
      <c r="B89" s="174"/>
      <c r="C89" s="62"/>
    </row>
    <row r="90" spans="1:3" ht="15.75">
      <c r="A90" s="173" t="s">
        <v>72</v>
      </c>
      <c r="B90" s="174"/>
      <c r="C90" s="62"/>
    </row>
    <row r="91" spans="1:3" ht="15.75">
      <c r="A91" s="55"/>
      <c r="B91" s="55"/>
      <c r="C91" s="55"/>
    </row>
    <row r="92" spans="1:3" ht="15.75">
      <c r="A92" s="55" t="s">
        <v>34</v>
      </c>
      <c r="B92" s="55"/>
      <c r="C92" s="55"/>
    </row>
    <row r="93" spans="1:3" ht="15.75">
      <c r="A93" s="55"/>
      <c r="B93" s="55"/>
      <c r="C93" s="55"/>
    </row>
    <row r="94" spans="1:3" ht="15.75">
      <c r="A94" s="55"/>
      <c r="B94" s="56"/>
      <c r="C94" s="55"/>
    </row>
    <row r="95" spans="1:3" ht="15.75">
      <c r="A95" s="55"/>
      <c r="B95" s="37"/>
      <c r="C95" s="55"/>
    </row>
    <row r="96" spans="1:3" ht="15.75">
      <c r="A96" s="59"/>
      <c r="B96" s="59"/>
      <c r="C96" s="59"/>
    </row>
  </sheetData>
  <sheetProtection/>
  <mergeCells count="8">
    <mergeCell ref="A89:B89"/>
    <mergeCell ref="A90:B90"/>
    <mergeCell ref="A3:C3"/>
    <mergeCell ref="A5:B5"/>
    <mergeCell ref="A6:B6"/>
    <mergeCell ref="B9:C9"/>
    <mergeCell ref="A86:B86"/>
    <mergeCell ref="A87:B87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view="pageLayout" workbookViewId="0" topLeftCell="A85">
      <selection activeCell="B93" sqref="B93"/>
    </sheetView>
  </sheetViews>
  <sheetFormatPr defaultColWidth="9.140625" defaultRowHeight="12.75"/>
  <cols>
    <col min="1" max="1" width="12.140625" style="18" customWidth="1"/>
    <col min="2" max="2" width="94.421875" style="18" customWidth="1"/>
    <col min="3" max="3" width="31.57421875" style="18" customWidth="1"/>
  </cols>
  <sheetData>
    <row r="1" spans="2:3" ht="15.75">
      <c r="B1" s="22"/>
      <c r="C1" s="116"/>
    </row>
    <row r="2" ht="15.75">
      <c r="C2" s="32"/>
    </row>
    <row r="3" spans="1:3" ht="15.75">
      <c r="A3" s="177" t="s">
        <v>9</v>
      </c>
      <c r="B3" s="177"/>
      <c r="C3" s="177"/>
    </row>
    <row r="4" spans="2:3" ht="15.75">
      <c r="B4" s="23"/>
      <c r="C4" s="32"/>
    </row>
    <row r="5" spans="1:3" ht="15.75">
      <c r="A5" s="172" t="s">
        <v>1</v>
      </c>
      <c r="B5" s="172"/>
      <c r="C5" s="32"/>
    </row>
    <row r="6" spans="1:3" ht="15.75">
      <c r="A6" s="172" t="s">
        <v>0</v>
      </c>
      <c r="B6" s="172"/>
      <c r="C6" s="32"/>
    </row>
    <row r="7" spans="1:3" ht="15.75">
      <c r="A7" s="16"/>
      <c r="B7" s="16" t="s">
        <v>31</v>
      </c>
      <c r="C7" s="32"/>
    </row>
    <row r="8" spans="1:3" ht="15.75">
      <c r="A8" s="16"/>
      <c r="B8" s="77" t="s">
        <v>81</v>
      </c>
      <c r="C8" s="77"/>
    </row>
    <row r="9" spans="1:3" ht="15.75">
      <c r="A9" s="16"/>
      <c r="B9" s="172" t="s">
        <v>101</v>
      </c>
      <c r="C9" s="175"/>
    </row>
    <row r="10" spans="1:3" ht="15.75">
      <c r="A10" s="16" t="s">
        <v>2</v>
      </c>
      <c r="B10" s="16" t="str">
        <f>'7.1.1.'!B14</f>
        <v>2019.gadā un turpmāk</v>
      </c>
      <c r="C10" s="21"/>
    </row>
    <row r="11" spans="1:3" ht="47.25">
      <c r="A11" s="76" t="s">
        <v>3</v>
      </c>
      <c r="B11" s="76" t="s">
        <v>4</v>
      </c>
      <c r="C11" s="76" t="s">
        <v>70</v>
      </c>
    </row>
    <row r="12" spans="1:3" ht="15.75">
      <c r="A12" s="25">
        <v>1</v>
      </c>
      <c r="B12" s="26">
        <v>2</v>
      </c>
      <c r="C12" s="26">
        <v>3</v>
      </c>
    </row>
    <row r="13" spans="1:3" ht="15.75">
      <c r="A13" s="48"/>
      <c r="B13" s="46" t="s">
        <v>5</v>
      </c>
      <c r="C13" s="42"/>
    </row>
    <row r="14" spans="1:3" ht="15.75">
      <c r="A14" s="38">
        <v>1100</v>
      </c>
      <c r="B14" s="38" t="s">
        <v>92</v>
      </c>
      <c r="C14" s="40">
        <v>59.31</v>
      </c>
    </row>
    <row r="15" spans="1:3" ht="31.5">
      <c r="A15" s="38">
        <v>1200</v>
      </c>
      <c r="B15" s="39" t="s">
        <v>93</v>
      </c>
      <c r="C15" s="40">
        <v>14.29</v>
      </c>
    </row>
    <row r="16" spans="1:3" ht="15.75">
      <c r="A16" s="41">
        <v>2210</v>
      </c>
      <c r="B16" s="39" t="s">
        <v>37</v>
      </c>
      <c r="C16" s="40">
        <v>1.17</v>
      </c>
    </row>
    <row r="17" spans="1:3" ht="15.75">
      <c r="A17" s="38">
        <v>2222</v>
      </c>
      <c r="B17" s="39" t="s">
        <v>26</v>
      </c>
      <c r="C17" s="40">
        <v>34.88</v>
      </c>
    </row>
    <row r="18" spans="1:3" ht="15.75">
      <c r="A18" s="38">
        <v>2223</v>
      </c>
      <c r="B18" s="39" t="s">
        <v>27</v>
      </c>
      <c r="C18" s="40">
        <v>45.87</v>
      </c>
    </row>
    <row r="19" spans="1:3" ht="15.75" hidden="1">
      <c r="A19" s="38">
        <v>2230</v>
      </c>
      <c r="B19" s="39" t="s">
        <v>38</v>
      </c>
      <c r="C19" s="40">
        <v>0</v>
      </c>
    </row>
    <row r="20" spans="1:3" ht="15.75">
      <c r="A20" s="38">
        <v>2243</v>
      </c>
      <c r="B20" s="39" t="s">
        <v>13</v>
      </c>
      <c r="C20" s="40">
        <v>0.51</v>
      </c>
    </row>
    <row r="21" spans="1:3" ht="15.75">
      <c r="A21" s="38">
        <v>2244</v>
      </c>
      <c r="B21" s="39" t="s">
        <v>14</v>
      </c>
      <c r="C21" s="40">
        <v>64.5</v>
      </c>
    </row>
    <row r="22" spans="1:3" ht="15.75">
      <c r="A22" s="38">
        <v>2249</v>
      </c>
      <c r="B22" s="39" t="s">
        <v>39</v>
      </c>
      <c r="C22" s="40">
        <v>6.1</v>
      </c>
    </row>
    <row r="23" spans="1:3" ht="15.75" hidden="1">
      <c r="A23" s="38">
        <v>2251</v>
      </c>
      <c r="B23" s="39" t="s">
        <v>11</v>
      </c>
      <c r="C23" s="40">
        <v>0</v>
      </c>
    </row>
    <row r="24" spans="1:3" ht="15.75">
      <c r="A24" s="38">
        <v>2263</v>
      </c>
      <c r="B24" s="39" t="s">
        <v>40</v>
      </c>
      <c r="C24" s="40">
        <v>31.5</v>
      </c>
    </row>
    <row r="25" spans="1:3" ht="15.75">
      <c r="A25" s="38">
        <v>2264</v>
      </c>
      <c r="B25" s="39" t="s">
        <v>41</v>
      </c>
      <c r="C25" s="40">
        <v>0.03</v>
      </c>
    </row>
    <row r="26" spans="1:3" ht="15.75">
      <c r="A26" s="38">
        <v>2279</v>
      </c>
      <c r="B26" s="39" t="s">
        <v>16</v>
      </c>
      <c r="C26" s="40">
        <v>6.13</v>
      </c>
    </row>
    <row r="27" spans="1:3" ht="15.75">
      <c r="A27" s="38">
        <v>2321</v>
      </c>
      <c r="B27" s="39" t="s">
        <v>19</v>
      </c>
      <c r="C27" s="40">
        <v>62.04</v>
      </c>
    </row>
    <row r="28" spans="1:3" ht="15.75" hidden="1">
      <c r="A28" s="38">
        <v>2341</v>
      </c>
      <c r="B28" s="39" t="s">
        <v>42</v>
      </c>
      <c r="C28" s="40">
        <v>0</v>
      </c>
    </row>
    <row r="29" spans="1:3" ht="15.75" hidden="1">
      <c r="A29" s="38">
        <v>2350</v>
      </c>
      <c r="B29" s="39" t="s">
        <v>21</v>
      </c>
      <c r="C29" s="40">
        <v>0</v>
      </c>
    </row>
    <row r="30" spans="1:3" ht="15.75" hidden="1">
      <c r="A30" s="38">
        <v>2362</v>
      </c>
      <c r="B30" s="39" t="s">
        <v>43</v>
      </c>
      <c r="C30" s="40">
        <v>0</v>
      </c>
    </row>
    <row r="31" spans="1:3" ht="15.75">
      <c r="A31" s="38">
        <v>2363</v>
      </c>
      <c r="B31" s="39" t="s">
        <v>44</v>
      </c>
      <c r="C31" s="40">
        <v>243.6</v>
      </c>
    </row>
    <row r="32" spans="1:3" ht="15.75">
      <c r="A32" s="38">
        <v>2513</v>
      </c>
      <c r="B32" s="39" t="s">
        <v>23</v>
      </c>
      <c r="C32" s="40">
        <v>1.43</v>
      </c>
    </row>
    <row r="33" spans="1:3" ht="15.75">
      <c r="A33" s="38">
        <v>2519</v>
      </c>
      <c r="B33" s="39" t="s">
        <v>25</v>
      </c>
      <c r="C33" s="40">
        <v>0.74</v>
      </c>
    </row>
    <row r="34" spans="1:3" ht="15.75">
      <c r="A34" s="38">
        <v>5232</v>
      </c>
      <c r="B34" s="39" t="s">
        <v>24</v>
      </c>
      <c r="C34" s="40"/>
    </row>
    <row r="35" spans="1:3" ht="15.75">
      <c r="A35" s="38"/>
      <c r="B35" s="43" t="s">
        <v>6</v>
      </c>
      <c r="C35" s="44">
        <f>SUM(C14:C34)</f>
        <v>572.0999999999999</v>
      </c>
    </row>
    <row r="36" spans="1:3" ht="15.75">
      <c r="A36" s="45"/>
      <c r="B36" s="38" t="s">
        <v>7</v>
      </c>
      <c r="C36" s="42"/>
    </row>
    <row r="37" spans="1:3" ht="15.75">
      <c r="A37" s="38">
        <v>1100</v>
      </c>
      <c r="B37" s="38" t="s">
        <v>92</v>
      </c>
      <c r="C37" s="40">
        <v>80.18</v>
      </c>
    </row>
    <row r="38" spans="1:3" ht="31.5">
      <c r="A38" s="38">
        <v>1200</v>
      </c>
      <c r="B38" s="39" t="s">
        <v>93</v>
      </c>
      <c r="C38" s="40">
        <v>19.32</v>
      </c>
    </row>
    <row r="39" spans="1:3" ht="15.75" hidden="1">
      <c r="A39" s="38">
        <v>2100</v>
      </c>
      <c r="B39" s="30" t="s">
        <v>45</v>
      </c>
      <c r="C39" s="40">
        <v>0</v>
      </c>
    </row>
    <row r="40" spans="1:3" ht="15.75">
      <c r="A40" s="41">
        <v>2210</v>
      </c>
      <c r="B40" s="39" t="s">
        <v>37</v>
      </c>
      <c r="C40" s="40">
        <v>1.57</v>
      </c>
    </row>
    <row r="41" spans="1:3" ht="15.75" hidden="1">
      <c r="A41" s="38">
        <v>2222</v>
      </c>
      <c r="B41" s="39" t="s">
        <v>26</v>
      </c>
      <c r="C41" s="40">
        <v>0</v>
      </c>
    </row>
    <row r="42" spans="1:3" ht="15.75" hidden="1">
      <c r="A42" s="38">
        <v>2223</v>
      </c>
      <c r="B42" s="39" t="s">
        <v>27</v>
      </c>
      <c r="C42" s="40">
        <v>0</v>
      </c>
    </row>
    <row r="43" spans="1:3" ht="15.75" hidden="1">
      <c r="A43" s="38">
        <v>2230</v>
      </c>
      <c r="B43" s="39" t="s">
        <v>38</v>
      </c>
      <c r="C43" s="40">
        <v>0</v>
      </c>
    </row>
    <row r="44" spans="1:3" ht="15.75">
      <c r="A44" s="38">
        <v>2234</v>
      </c>
      <c r="B44" s="39" t="s">
        <v>98</v>
      </c>
      <c r="C44" s="40">
        <v>0.11</v>
      </c>
    </row>
    <row r="45" spans="1:3" ht="15.75">
      <c r="A45" s="38">
        <v>2239</v>
      </c>
      <c r="B45" s="39" t="s">
        <v>99</v>
      </c>
      <c r="C45" s="40">
        <v>4.1</v>
      </c>
    </row>
    <row r="46" spans="1:3" ht="15.75">
      <c r="A46" s="38">
        <v>2241</v>
      </c>
      <c r="B46" s="39" t="s">
        <v>46</v>
      </c>
      <c r="C46" s="40">
        <v>23.2</v>
      </c>
    </row>
    <row r="47" spans="1:3" ht="15.75">
      <c r="A47" s="38">
        <v>2242</v>
      </c>
      <c r="B47" s="39" t="s">
        <v>12</v>
      </c>
      <c r="C47" s="40">
        <v>0.53</v>
      </c>
    </row>
    <row r="48" spans="1:3" ht="15.75">
      <c r="A48" s="38">
        <v>2243</v>
      </c>
      <c r="B48" s="39" t="s">
        <v>13</v>
      </c>
      <c r="C48" s="40">
        <v>2.81</v>
      </c>
    </row>
    <row r="49" spans="1:3" ht="15.75">
      <c r="A49" s="38">
        <v>2244</v>
      </c>
      <c r="B49" s="39" t="s">
        <v>14</v>
      </c>
      <c r="C49" s="40">
        <v>69.13</v>
      </c>
    </row>
    <row r="50" spans="1:3" ht="15.75">
      <c r="A50" s="38">
        <v>2247</v>
      </c>
      <c r="B50" s="46" t="s">
        <v>95</v>
      </c>
      <c r="C50" s="40">
        <v>0.16</v>
      </c>
    </row>
    <row r="51" spans="1:3" ht="15.75" hidden="1">
      <c r="A51" s="38">
        <v>2249</v>
      </c>
      <c r="B51" s="39" t="s">
        <v>39</v>
      </c>
      <c r="C51" s="40">
        <v>0</v>
      </c>
    </row>
    <row r="52" spans="1:3" ht="15.75">
      <c r="A52" s="38">
        <v>2251</v>
      </c>
      <c r="B52" s="39" t="s">
        <v>94</v>
      </c>
      <c r="C52" s="40">
        <v>2.05</v>
      </c>
    </row>
    <row r="53" spans="1:3" ht="15.75" hidden="1">
      <c r="A53" s="38">
        <v>2252</v>
      </c>
      <c r="B53" s="39" t="s">
        <v>47</v>
      </c>
      <c r="C53" s="40">
        <v>0</v>
      </c>
    </row>
    <row r="54" spans="1:3" ht="15.75">
      <c r="A54" s="38">
        <v>2259</v>
      </c>
      <c r="B54" s="39" t="s">
        <v>96</v>
      </c>
      <c r="C54" s="40">
        <v>0.01</v>
      </c>
    </row>
    <row r="55" spans="1:3" ht="15.75" hidden="1">
      <c r="A55" s="38">
        <v>2261</v>
      </c>
      <c r="B55" s="39" t="s">
        <v>48</v>
      </c>
      <c r="C55" s="40">
        <v>0</v>
      </c>
    </row>
    <row r="56" spans="1:3" ht="15.75">
      <c r="A56" s="38">
        <v>2262</v>
      </c>
      <c r="B56" s="39" t="s">
        <v>15</v>
      </c>
      <c r="C56" s="40">
        <v>1.23</v>
      </c>
    </row>
    <row r="57" spans="1:3" ht="15.75" hidden="1">
      <c r="A57" s="38">
        <v>2263</v>
      </c>
      <c r="B57" s="39" t="s">
        <v>40</v>
      </c>
      <c r="C57" s="40">
        <v>0</v>
      </c>
    </row>
    <row r="58" spans="1:3" ht="15.75">
      <c r="A58" s="38">
        <v>2264</v>
      </c>
      <c r="B58" s="39" t="s">
        <v>41</v>
      </c>
      <c r="C58" s="40">
        <v>0.01</v>
      </c>
    </row>
    <row r="59" spans="1:3" ht="15.75">
      <c r="A59" s="38">
        <v>2279</v>
      </c>
      <c r="B59" s="39" t="s">
        <v>16</v>
      </c>
      <c r="C59" s="40">
        <v>0.13</v>
      </c>
    </row>
    <row r="60" spans="1:3" ht="15.75">
      <c r="A60" s="38">
        <v>2311</v>
      </c>
      <c r="B60" s="39" t="s">
        <v>17</v>
      </c>
      <c r="C60" s="40">
        <v>0.67</v>
      </c>
    </row>
    <row r="61" spans="1:3" ht="15.75">
      <c r="A61" s="38">
        <v>2312</v>
      </c>
      <c r="B61" s="39" t="s">
        <v>18</v>
      </c>
      <c r="C61" s="40">
        <v>5.88</v>
      </c>
    </row>
    <row r="62" spans="1:3" ht="15.75" hidden="1">
      <c r="A62" s="38">
        <v>2321</v>
      </c>
      <c r="B62" s="39" t="s">
        <v>19</v>
      </c>
      <c r="C62" s="40">
        <v>0</v>
      </c>
    </row>
    <row r="63" spans="1:3" ht="15.75">
      <c r="A63" s="38">
        <v>2322</v>
      </c>
      <c r="B63" s="39" t="s">
        <v>20</v>
      </c>
      <c r="C63" s="40">
        <v>2.87</v>
      </c>
    </row>
    <row r="64" spans="1:3" ht="15.75" hidden="1">
      <c r="A64" s="38">
        <v>2341</v>
      </c>
      <c r="B64" s="39" t="s">
        <v>42</v>
      </c>
      <c r="C64" s="40">
        <v>0</v>
      </c>
    </row>
    <row r="65" spans="1:3" ht="15.75" hidden="1">
      <c r="A65" s="38">
        <v>2344</v>
      </c>
      <c r="B65" s="39" t="s">
        <v>49</v>
      </c>
      <c r="C65" s="40">
        <v>0</v>
      </c>
    </row>
    <row r="66" spans="1:3" ht="15.75">
      <c r="A66" s="38">
        <v>2350</v>
      </c>
      <c r="B66" s="39" t="s">
        <v>21</v>
      </c>
      <c r="C66" s="40">
        <v>14.52</v>
      </c>
    </row>
    <row r="67" spans="1:3" ht="15.75">
      <c r="A67" s="38">
        <v>2361</v>
      </c>
      <c r="B67" s="39" t="s">
        <v>22</v>
      </c>
      <c r="C67" s="40">
        <v>6.55</v>
      </c>
    </row>
    <row r="68" spans="1:3" ht="15.75">
      <c r="A68" s="38">
        <v>2362</v>
      </c>
      <c r="B68" s="39" t="s">
        <v>43</v>
      </c>
      <c r="C68" s="40">
        <v>5.22</v>
      </c>
    </row>
    <row r="69" spans="1:3" ht="15.75" hidden="1">
      <c r="A69" s="38">
        <v>2363</v>
      </c>
      <c r="B69" s="39" t="s">
        <v>44</v>
      </c>
      <c r="C69" s="40">
        <v>0</v>
      </c>
    </row>
    <row r="70" spans="1:3" ht="15.75" hidden="1">
      <c r="A70" s="38">
        <v>2370</v>
      </c>
      <c r="B70" s="39" t="s">
        <v>50</v>
      </c>
      <c r="C70" s="40">
        <v>0</v>
      </c>
    </row>
    <row r="71" spans="1:3" ht="15.75">
      <c r="A71" s="38">
        <v>2400</v>
      </c>
      <c r="B71" s="39" t="s">
        <v>28</v>
      </c>
      <c r="C71" s="40">
        <v>0.17</v>
      </c>
    </row>
    <row r="72" spans="1:3" ht="15.75">
      <c r="A72" s="38">
        <v>2512</v>
      </c>
      <c r="B72" s="39" t="s">
        <v>30</v>
      </c>
      <c r="C72" s="40">
        <v>127.8</v>
      </c>
    </row>
    <row r="73" spans="1:3" ht="15.75" hidden="1">
      <c r="A73" s="38">
        <v>2513</v>
      </c>
      <c r="B73" s="39" t="s">
        <v>23</v>
      </c>
      <c r="C73" s="40">
        <v>0</v>
      </c>
    </row>
    <row r="74" spans="1:3" ht="15.75">
      <c r="A74" s="38">
        <v>2515</v>
      </c>
      <c r="B74" s="39" t="s">
        <v>97</v>
      </c>
      <c r="C74" s="40">
        <v>0.23</v>
      </c>
    </row>
    <row r="75" spans="1:3" ht="15.75">
      <c r="A75" s="38">
        <v>2519</v>
      </c>
      <c r="B75" s="39" t="s">
        <v>25</v>
      </c>
      <c r="C75" s="40">
        <v>0.01</v>
      </c>
    </row>
    <row r="76" spans="1:3" ht="15.75" hidden="1">
      <c r="A76" s="38">
        <v>6240</v>
      </c>
      <c r="B76" s="39" t="s">
        <v>51</v>
      </c>
      <c r="C76" s="40">
        <v>0</v>
      </c>
    </row>
    <row r="77" spans="1:3" ht="15.75" hidden="1">
      <c r="A77" s="38">
        <v>6290</v>
      </c>
      <c r="B77" s="39" t="s">
        <v>52</v>
      </c>
      <c r="C77" s="40">
        <v>0</v>
      </c>
    </row>
    <row r="78" spans="1:3" ht="15.75" hidden="1">
      <c r="A78" s="38">
        <v>5121</v>
      </c>
      <c r="B78" s="39" t="s">
        <v>53</v>
      </c>
      <c r="C78" s="40">
        <v>0</v>
      </c>
    </row>
    <row r="79" spans="1:3" ht="15.75">
      <c r="A79" s="38">
        <v>5232</v>
      </c>
      <c r="B79" s="39" t="s">
        <v>24</v>
      </c>
      <c r="C79" s="40">
        <v>48.99</v>
      </c>
    </row>
    <row r="80" spans="1:3" ht="15.75" hidden="1">
      <c r="A80" s="38">
        <v>5238</v>
      </c>
      <c r="B80" s="39" t="s">
        <v>54</v>
      </c>
      <c r="C80" s="40">
        <v>0</v>
      </c>
    </row>
    <row r="81" spans="1:3" ht="15.75">
      <c r="A81" s="38">
        <v>5240</v>
      </c>
      <c r="B81" s="39" t="s">
        <v>55</v>
      </c>
      <c r="C81" s="40">
        <v>1.44</v>
      </c>
    </row>
    <row r="82" spans="1:3" ht="15.75">
      <c r="A82" s="38">
        <v>5250</v>
      </c>
      <c r="B82" s="39" t="s">
        <v>56</v>
      </c>
      <c r="C82" s="40">
        <v>200.91</v>
      </c>
    </row>
    <row r="83" spans="1:3" ht="15.75">
      <c r="A83" s="45"/>
      <c r="B83" s="47" t="s">
        <v>8</v>
      </c>
      <c r="C83" s="44">
        <f>SUM(C37:C82)</f>
        <v>619.8</v>
      </c>
    </row>
    <row r="84" spans="1:3" ht="15.75">
      <c r="A84" s="45"/>
      <c r="B84" s="47" t="s">
        <v>29</v>
      </c>
      <c r="C84" s="44">
        <f>C83+C35</f>
        <v>1191.8999999999999</v>
      </c>
    </row>
    <row r="85" spans="1:3" ht="15.75">
      <c r="A85" s="50"/>
      <c r="B85" s="51"/>
      <c r="C85" s="61"/>
    </row>
    <row r="86" spans="1:3" ht="15.75">
      <c r="A86" s="176" t="s">
        <v>57</v>
      </c>
      <c r="B86" s="176"/>
      <c r="C86" s="126">
        <v>30</v>
      </c>
    </row>
    <row r="87" spans="1:3" ht="15.75">
      <c r="A87" s="176" t="s">
        <v>58</v>
      </c>
      <c r="B87" s="176"/>
      <c r="C87" s="127">
        <f>C84/C86</f>
        <v>39.73</v>
      </c>
    </row>
    <row r="88" spans="1:3" ht="15.75">
      <c r="A88" s="59"/>
      <c r="B88" s="59"/>
      <c r="C88" s="82"/>
    </row>
    <row r="89" spans="1:3" ht="15.75">
      <c r="A89" s="173" t="s">
        <v>33</v>
      </c>
      <c r="B89" s="174"/>
      <c r="C89" s="62"/>
    </row>
    <row r="90" spans="1:3" ht="15.75">
      <c r="A90" s="173" t="s">
        <v>72</v>
      </c>
      <c r="B90" s="174"/>
      <c r="C90" s="62"/>
    </row>
    <row r="91" spans="1:3" ht="15.75">
      <c r="A91" s="55"/>
      <c r="B91" s="55"/>
      <c r="C91" s="55"/>
    </row>
    <row r="92" spans="1:3" ht="15.75">
      <c r="A92" s="55" t="s">
        <v>34</v>
      </c>
      <c r="B92" s="55"/>
      <c r="C92" s="55"/>
    </row>
    <row r="93" spans="1:3" ht="15.75">
      <c r="A93" s="55"/>
      <c r="B93" s="55"/>
      <c r="C93" s="55"/>
    </row>
    <row r="94" spans="1:3" ht="15.75">
      <c r="A94" s="55"/>
      <c r="B94" s="56"/>
      <c r="C94" s="55"/>
    </row>
    <row r="95" spans="1:3" ht="15.75">
      <c r="A95" s="55"/>
      <c r="B95" s="37"/>
      <c r="C95" s="55"/>
    </row>
    <row r="96" spans="1:3" ht="15.75">
      <c r="A96" s="59"/>
      <c r="B96" s="59"/>
      <c r="C96" s="59"/>
    </row>
  </sheetData>
  <sheetProtection/>
  <mergeCells count="8">
    <mergeCell ref="A89:B89"/>
    <mergeCell ref="A90:B90"/>
    <mergeCell ref="A3:C3"/>
    <mergeCell ref="A5:B5"/>
    <mergeCell ref="A6:B6"/>
    <mergeCell ref="B9:C9"/>
    <mergeCell ref="A86:B86"/>
    <mergeCell ref="A87:B87"/>
  </mergeCells>
  <printOptions/>
  <pageMargins left="0.7086614173228347" right="0.7086614173228347" top="0.5511811023622047" bottom="0.72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3.00390625" style="4" customWidth="1"/>
    <col min="2" max="2" width="98.00390625" style="4" customWidth="1"/>
    <col min="3" max="3" width="17.140625" style="4" hidden="1" customWidth="1"/>
    <col min="4" max="4" width="22.421875" style="4" customWidth="1"/>
  </cols>
  <sheetData>
    <row r="1" spans="2:4" ht="15">
      <c r="B1" s="5"/>
      <c r="C1" s="5"/>
      <c r="D1" s="116"/>
    </row>
    <row r="2" ht="15">
      <c r="D2" s="6"/>
    </row>
    <row r="3" spans="1:4" ht="18.75">
      <c r="A3" s="171" t="s">
        <v>9</v>
      </c>
      <c r="B3" s="171"/>
      <c r="C3" s="171"/>
      <c r="D3" s="171"/>
    </row>
    <row r="4" spans="2:4" ht="15">
      <c r="B4" s="3"/>
      <c r="C4" s="3"/>
      <c r="D4" s="6"/>
    </row>
    <row r="5" spans="1:4" ht="15.75">
      <c r="A5" s="172" t="s">
        <v>1</v>
      </c>
      <c r="B5" s="172"/>
      <c r="C5" s="16"/>
      <c r="D5" s="32"/>
    </row>
    <row r="6" spans="1:4" ht="15.75">
      <c r="A6" s="172" t="s">
        <v>0</v>
      </c>
      <c r="B6" s="172"/>
      <c r="C6" s="16"/>
      <c r="D6" s="32"/>
    </row>
    <row r="7" spans="1:4" ht="15.75">
      <c r="A7" s="16"/>
      <c r="B7" s="16" t="s">
        <v>31</v>
      </c>
      <c r="C7" s="16"/>
      <c r="D7" s="32"/>
    </row>
    <row r="8" spans="1:4" ht="15.75">
      <c r="A8" s="16"/>
      <c r="B8" s="77" t="s">
        <v>103</v>
      </c>
      <c r="C8" s="77"/>
      <c r="D8" s="77"/>
    </row>
    <row r="9" spans="1:4" ht="15.75">
      <c r="A9" s="16"/>
      <c r="B9" s="172" t="s">
        <v>102</v>
      </c>
      <c r="C9" s="172"/>
      <c r="D9" s="175"/>
    </row>
    <row r="10" spans="1:4" ht="15.75">
      <c r="A10" s="16" t="s">
        <v>2</v>
      </c>
      <c r="B10" s="16" t="str">
        <f>'7.2.4.'!B10</f>
        <v>2019.gadā un turpmāk</v>
      </c>
      <c r="C10" s="16"/>
      <c r="D10" s="21"/>
    </row>
    <row r="11" spans="1:6" ht="67.5" customHeight="1">
      <c r="A11" s="76" t="s">
        <v>3</v>
      </c>
      <c r="B11" s="76" t="s">
        <v>4</v>
      </c>
      <c r="C11" s="76" t="s">
        <v>70</v>
      </c>
      <c r="D11" s="76" t="s">
        <v>70</v>
      </c>
      <c r="F11" s="81"/>
    </row>
    <row r="12" spans="1:6" ht="14.25">
      <c r="A12" s="13">
        <v>1</v>
      </c>
      <c r="B12" s="14">
        <v>2</v>
      </c>
      <c r="C12" s="14"/>
      <c r="D12" s="14">
        <v>3</v>
      </c>
      <c r="F12" s="81"/>
    </row>
    <row r="13" spans="1:6" ht="15.75">
      <c r="A13" s="48"/>
      <c r="B13" s="46" t="s">
        <v>5</v>
      </c>
      <c r="C13" s="46"/>
      <c r="D13" s="42"/>
      <c r="F13" s="81"/>
    </row>
    <row r="14" spans="1:4" ht="15.75">
      <c r="A14" s="38">
        <v>1100</v>
      </c>
      <c r="B14" s="38" t="s">
        <v>92</v>
      </c>
      <c r="C14" s="40">
        <v>39.34</v>
      </c>
      <c r="D14" s="40">
        <f>C14/30*130</f>
        <v>170.47333333333336</v>
      </c>
    </row>
    <row r="15" spans="1:4" ht="15.75" customHeight="1">
      <c r="A15" s="38">
        <v>1200</v>
      </c>
      <c r="B15" s="39" t="s">
        <v>93</v>
      </c>
      <c r="C15" s="40">
        <v>9.48</v>
      </c>
      <c r="D15" s="40">
        <f aca="true" t="shared" si="0" ref="D15:D33">C15/30*130</f>
        <v>41.08</v>
      </c>
    </row>
    <row r="16" spans="1:4" ht="15.75" hidden="1">
      <c r="A16" s="41">
        <v>2210</v>
      </c>
      <c r="B16" s="39" t="s">
        <v>37</v>
      </c>
      <c r="C16" s="40">
        <v>0</v>
      </c>
      <c r="D16" s="40">
        <f t="shared" si="0"/>
        <v>0</v>
      </c>
    </row>
    <row r="17" spans="1:4" ht="15.75">
      <c r="A17" s="38">
        <v>2222</v>
      </c>
      <c r="B17" s="39" t="s">
        <v>26</v>
      </c>
      <c r="C17" s="40">
        <v>21.65</v>
      </c>
      <c r="D17" s="40">
        <f t="shared" si="0"/>
        <v>93.81666666666665</v>
      </c>
    </row>
    <row r="18" spans="1:4" ht="15.75">
      <c r="A18" s="38">
        <v>2223</v>
      </c>
      <c r="B18" s="39" t="s">
        <v>27</v>
      </c>
      <c r="C18" s="40">
        <v>29.47</v>
      </c>
      <c r="D18" s="40">
        <f t="shared" si="0"/>
        <v>127.70333333333333</v>
      </c>
    </row>
    <row r="19" spans="1:4" ht="15.75" hidden="1">
      <c r="A19" s="38">
        <v>2230</v>
      </c>
      <c r="B19" s="39" t="s">
        <v>38</v>
      </c>
      <c r="C19" s="40">
        <v>0</v>
      </c>
      <c r="D19" s="40">
        <f t="shared" si="0"/>
        <v>0</v>
      </c>
    </row>
    <row r="20" spans="1:4" ht="15.75">
      <c r="A20" s="38">
        <v>2243</v>
      </c>
      <c r="B20" s="39" t="s">
        <v>13</v>
      </c>
      <c r="C20" s="40">
        <v>0.44</v>
      </c>
      <c r="D20" s="40">
        <f t="shared" si="0"/>
        <v>1.9066666666666667</v>
      </c>
    </row>
    <row r="21" spans="1:4" ht="15.75">
      <c r="A21" s="38">
        <v>2244</v>
      </c>
      <c r="B21" s="39" t="s">
        <v>14</v>
      </c>
      <c r="C21" s="40">
        <v>31.97</v>
      </c>
      <c r="D21" s="40">
        <v>398.54</v>
      </c>
    </row>
    <row r="22" spans="1:4" ht="15.75" hidden="1">
      <c r="A22" s="38">
        <v>2249</v>
      </c>
      <c r="B22" s="39" t="s">
        <v>39</v>
      </c>
      <c r="C22" s="40">
        <v>0</v>
      </c>
      <c r="D22" s="40">
        <f t="shared" si="0"/>
        <v>0</v>
      </c>
    </row>
    <row r="23" spans="1:4" ht="15.75" hidden="1">
      <c r="A23" s="38">
        <v>2251</v>
      </c>
      <c r="B23" s="39" t="s">
        <v>11</v>
      </c>
      <c r="C23" s="40">
        <v>0</v>
      </c>
      <c r="D23" s="40">
        <f t="shared" si="0"/>
        <v>0</v>
      </c>
    </row>
    <row r="24" spans="1:4" ht="15.75">
      <c r="A24" s="38">
        <v>2263</v>
      </c>
      <c r="B24" s="39" t="s">
        <v>40</v>
      </c>
      <c r="C24" s="40">
        <v>8.57</v>
      </c>
      <c r="D24" s="40">
        <f t="shared" si="0"/>
        <v>37.13666666666667</v>
      </c>
    </row>
    <row r="25" spans="1:4" ht="15.75" hidden="1">
      <c r="A25" s="38">
        <v>2264</v>
      </c>
      <c r="B25" s="39" t="s">
        <v>41</v>
      </c>
      <c r="C25" s="40">
        <v>0</v>
      </c>
      <c r="D25" s="40">
        <f t="shared" si="0"/>
        <v>0</v>
      </c>
    </row>
    <row r="26" spans="1:4" ht="15.75">
      <c r="A26" s="38">
        <v>2279</v>
      </c>
      <c r="B26" s="39" t="s">
        <v>16</v>
      </c>
      <c r="C26" s="40">
        <v>5.21</v>
      </c>
      <c r="D26" s="40">
        <f t="shared" si="0"/>
        <v>22.576666666666668</v>
      </c>
    </row>
    <row r="27" spans="1:4" ht="15.75">
      <c r="A27" s="38">
        <v>2321</v>
      </c>
      <c r="B27" s="39" t="s">
        <v>19</v>
      </c>
      <c r="C27" s="40">
        <v>40.6</v>
      </c>
      <c r="D27" s="40">
        <f t="shared" si="0"/>
        <v>175.93333333333334</v>
      </c>
    </row>
    <row r="28" spans="1:4" ht="15.75" hidden="1">
      <c r="A28" s="38">
        <v>2341</v>
      </c>
      <c r="B28" s="39" t="s">
        <v>42</v>
      </c>
      <c r="C28" s="40">
        <v>0</v>
      </c>
      <c r="D28" s="40">
        <f t="shared" si="0"/>
        <v>0</v>
      </c>
    </row>
    <row r="29" spans="1:4" ht="15.75" hidden="1">
      <c r="A29" s="38">
        <v>2350</v>
      </c>
      <c r="B29" s="39" t="s">
        <v>21</v>
      </c>
      <c r="C29" s="40">
        <v>0</v>
      </c>
      <c r="D29" s="40">
        <f t="shared" si="0"/>
        <v>0</v>
      </c>
    </row>
    <row r="30" spans="1:4" ht="15.75" hidden="1">
      <c r="A30" s="38">
        <v>2362</v>
      </c>
      <c r="B30" s="39" t="s">
        <v>43</v>
      </c>
      <c r="C30" s="40">
        <v>0</v>
      </c>
      <c r="D30" s="40">
        <f t="shared" si="0"/>
        <v>0</v>
      </c>
    </row>
    <row r="31" spans="1:4" ht="15.75" hidden="1">
      <c r="A31" s="38">
        <v>2363</v>
      </c>
      <c r="B31" s="39" t="s">
        <v>44</v>
      </c>
      <c r="C31" s="40">
        <v>0</v>
      </c>
      <c r="D31" s="40">
        <f t="shared" si="0"/>
        <v>0</v>
      </c>
    </row>
    <row r="32" spans="1:4" ht="15.75">
      <c r="A32" s="38">
        <v>2513</v>
      </c>
      <c r="B32" s="39" t="s">
        <v>23</v>
      </c>
      <c r="C32" s="40">
        <v>1.21</v>
      </c>
      <c r="D32" s="40">
        <f t="shared" si="0"/>
        <v>5.243333333333333</v>
      </c>
    </row>
    <row r="33" spans="1:4" ht="15.75">
      <c r="A33" s="38">
        <v>2519</v>
      </c>
      <c r="B33" s="39" t="s">
        <v>25</v>
      </c>
      <c r="C33" s="40">
        <v>0.63</v>
      </c>
      <c r="D33" s="40">
        <f t="shared" si="0"/>
        <v>2.73</v>
      </c>
    </row>
    <row r="34" spans="1:4" ht="15.75" hidden="1">
      <c r="A34" s="38">
        <v>5232</v>
      </c>
      <c r="B34" s="39" t="s">
        <v>24</v>
      </c>
      <c r="C34" s="40"/>
      <c r="D34" s="40"/>
    </row>
    <row r="35" spans="1:4" ht="15.75">
      <c r="A35" s="38"/>
      <c r="B35" s="43" t="s">
        <v>6</v>
      </c>
      <c r="C35" s="44">
        <f>SUM(C14:C34)</f>
        <v>188.57</v>
      </c>
      <c r="D35" s="44">
        <f>SUM(D14:D34)</f>
        <v>1077.14</v>
      </c>
    </row>
    <row r="36" spans="1:4" ht="15.75">
      <c r="A36" s="45"/>
      <c r="B36" s="38" t="s">
        <v>7</v>
      </c>
      <c r="C36" s="42"/>
      <c r="D36" s="40"/>
    </row>
    <row r="37" spans="1:4" ht="15.75">
      <c r="A37" s="38">
        <v>1100</v>
      </c>
      <c r="B37" s="38" t="s">
        <v>92</v>
      </c>
      <c r="C37" s="40">
        <v>61.76</v>
      </c>
      <c r="D37" s="40">
        <f>C37/30*130</f>
        <v>267.6266666666666</v>
      </c>
    </row>
    <row r="38" spans="1:4" ht="15.75" customHeight="1">
      <c r="A38" s="38">
        <v>1200</v>
      </c>
      <c r="B38" s="39" t="s">
        <v>93</v>
      </c>
      <c r="C38" s="40">
        <v>14.88</v>
      </c>
      <c r="D38" s="42">
        <f aca="true" t="shared" si="1" ref="D38:D82">C38/30*130</f>
        <v>64.48</v>
      </c>
    </row>
    <row r="39" spans="1:4" ht="15.75" hidden="1">
      <c r="A39" s="38">
        <v>2100</v>
      </c>
      <c r="B39" s="30" t="s">
        <v>45</v>
      </c>
      <c r="C39" s="40">
        <v>0</v>
      </c>
      <c r="D39" s="42">
        <f t="shared" si="1"/>
        <v>0</v>
      </c>
    </row>
    <row r="40" spans="1:4" ht="15.75" hidden="1">
      <c r="A40" s="41">
        <v>2210</v>
      </c>
      <c r="B40" s="39" t="s">
        <v>37</v>
      </c>
      <c r="C40" s="40">
        <v>0</v>
      </c>
      <c r="D40" s="42">
        <f t="shared" si="1"/>
        <v>0</v>
      </c>
    </row>
    <row r="41" spans="1:4" ht="15.75" hidden="1">
      <c r="A41" s="38">
        <v>2222</v>
      </c>
      <c r="B41" s="39" t="s">
        <v>26</v>
      </c>
      <c r="C41" s="40">
        <v>0</v>
      </c>
      <c r="D41" s="42">
        <f t="shared" si="1"/>
        <v>0</v>
      </c>
    </row>
    <row r="42" spans="1:4" ht="15.75" hidden="1">
      <c r="A42" s="38">
        <v>2223</v>
      </c>
      <c r="B42" s="39" t="s">
        <v>27</v>
      </c>
      <c r="C42" s="40">
        <v>0</v>
      </c>
      <c r="D42" s="42">
        <f t="shared" si="1"/>
        <v>0</v>
      </c>
    </row>
    <row r="43" spans="1:4" ht="15.75" hidden="1">
      <c r="A43" s="38">
        <v>2230</v>
      </c>
      <c r="B43" s="39" t="s">
        <v>38</v>
      </c>
      <c r="C43" s="40">
        <v>0</v>
      </c>
      <c r="D43" s="42">
        <f t="shared" si="1"/>
        <v>0</v>
      </c>
    </row>
    <row r="44" spans="1:4" ht="15.75" hidden="1">
      <c r="A44" s="38">
        <v>2234</v>
      </c>
      <c r="B44" s="39" t="s">
        <v>98</v>
      </c>
      <c r="C44" s="40">
        <v>0</v>
      </c>
      <c r="D44" s="42">
        <f t="shared" si="1"/>
        <v>0</v>
      </c>
    </row>
    <row r="45" spans="1:4" ht="15.75">
      <c r="A45" s="38">
        <v>2239</v>
      </c>
      <c r="B45" s="39" t="s">
        <v>99</v>
      </c>
      <c r="C45" s="40">
        <v>3.49</v>
      </c>
      <c r="D45" s="40">
        <f t="shared" si="1"/>
        <v>15.123333333333335</v>
      </c>
    </row>
    <row r="46" spans="1:4" ht="15.75">
      <c r="A46" s="38">
        <v>2241</v>
      </c>
      <c r="B46" s="39" t="s">
        <v>46</v>
      </c>
      <c r="C46" s="40">
        <v>19.72</v>
      </c>
      <c r="D46" s="40">
        <f t="shared" si="1"/>
        <v>85.45333333333333</v>
      </c>
    </row>
    <row r="47" spans="1:4" ht="15.75">
      <c r="A47" s="38">
        <v>2242</v>
      </c>
      <c r="B47" s="39" t="s">
        <v>12</v>
      </c>
      <c r="C47" s="40">
        <v>0.45</v>
      </c>
      <c r="D47" s="40">
        <f t="shared" si="1"/>
        <v>1.9500000000000002</v>
      </c>
    </row>
    <row r="48" spans="1:4" ht="15.75">
      <c r="A48" s="38">
        <v>2243</v>
      </c>
      <c r="B48" s="39" t="s">
        <v>13</v>
      </c>
      <c r="C48" s="40">
        <v>2.39</v>
      </c>
      <c r="D48" s="40">
        <f t="shared" si="1"/>
        <v>10.356666666666667</v>
      </c>
    </row>
    <row r="49" spans="1:4" ht="15.75">
      <c r="A49" s="38">
        <v>2244</v>
      </c>
      <c r="B49" s="39" t="s">
        <v>14</v>
      </c>
      <c r="C49" s="40">
        <v>0.08</v>
      </c>
      <c r="D49" s="40">
        <v>0.39</v>
      </c>
    </row>
    <row r="50" spans="1:4" ht="15.75">
      <c r="A50" s="38">
        <v>2247</v>
      </c>
      <c r="B50" s="46" t="s">
        <v>95</v>
      </c>
      <c r="C50" s="40">
        <v>0.13</v>
      </c>
      <c r="D50" s="40">
        <f t="shared" si="1"/>
        <v>0.5633333333333334</v>
      </c>
    </row>
    <row r="51" spans="1:4" ht="15.75" hidden="1">
      <c r="A51" s="38">
        <v>2249</v>
      </c>
      <c r="B51" s="39" t="s">
        <v>39</v>
      </c>
      <c r="C51" s="40">
        <v>0</v>
      </c>
      <c r="D51" s="40">
        <f t="shared" si="1"/>
        <v>0</v>
      </c>
    </row>
    <row r="52" spans="1:4" ht="15.75">
      <c r="A52" s="38">
        <v>2251</v>
      </c>
      <c r="B52" s="39" t="s">
        <v>94</v>
      </c>
      <c r="C52" s="40">
        <v>1</v>
      </c>
      <c r="D52" s="40">
        <f t="shared" si="1"/>
        <v>4.333333333333333</v>
      </c>
    </row>
    <row r="53" spans="1:4" ht="15.75" hidden="1">
      <c r="A53" s="38">
        <v>2252</v>
      </c>
      <c r="B53" s="39" t="s">
        <v>47</v>
      </c>
      <c r="C53" s="40">
        <v>0</v>
      </c>
      <c r="D53" s="40">
        <f t="shared" si="1"/>
        <v>0</v>
      </c>
    </row>
    <row r="54" spans="1:4" ht="15.75">
      <c r="A54" s="38">
        <v>2259</v>
      </c>
      <c r="B54" s="39" t="s">
        <v>96</v>
      </c>
      <c r="C54" s="40">
        <v>0.01</v>
      </c>
      <c r="D54" s="40">
        <f t="shared" si="1"/>
        <v>0.043333333333333335</v>
      </c>
    </row>
    <row r="55" spans="1:4" ht="15.75" hidden="1">
      <c r="A55" s="38">
        <v>2261</v>
      </c>
      <c r="B55" s="39" t="s">
        <v>48</v>
      </c>
      <c r="C55" s="40">
        <v>0</v>
      </c>
      <c r="D55" s="40">
        <f t="shared" si="1"/>
        <v>0</v>
      </c>
    </row>
    <row r="56" spans="1:4" ht="15.75" hidden="1">
      <c r="A56" s="38">
        <v>2262</v>
      </c>
      <c r="B56" s="39" t="s">
        <v>15</v>
      </c>
      <c r="C56" s="40">
        <v>0</v>
      </c>
      <c r="D56" s="40">
        <f t="shared" si="1"/>
        <v>0</v>
      </c>
    </row>
    <row r="57" spans="1:4" ht="15.75" hidden="1">
      <c r="A57" s="38">
        <v>2263</v>
      </c>
      <c r="B57" s="39" t="s">
        <v>40</v>
      </c>
      <c r="C57" s="40">
        <v>0</v>
      </c>
      <c r="D57" s="40">
        <f t="shared" si="1"/>
        <v>0</v>
      </c>
    </row>
    <row r="58" spans="1:4" ht="15.75" hidden="1">
      <c r="A58" s="38">
        <v>2264</v>
      </c>
      <c r="B58" s="39" t="s">
        <v>41</v>
      </c>
      <c r="C58" s="40">
        <v>0</v>
      </c>
      <c r="D58" s="40">
        <f t="shared" si="1"/>
        <v>0</v>
      </c>
    </row>
    <row r="59" spans="1:4" ht="15.75" hidden="1">
      <c r="A59" s="38">
        <v>2279</v>
      </c>
      <c r="B59" s="39" t="s">
        <v>16</v>
      </c>
      <c r="C59" s="40">
        <v>0</v>
      </c>
      <c r="D59" s="40">
        <f t="shared" si="1"/>
        <v>0</v>
      </c>
    </row>
    <row r="60" spans="1:4" ht="15.75">
      <c r="A60" s="38">
        <v>2311</v>
      </c>
      <c r="B60" s="39" t="s">
        <v>17</v>
      </c>
      <c r="C60" s="40">
        <v>0.57</v>
      </c>
      <c r="D60" s="40">
        <f t="shared" si="1"/>
        <v>2.4699999999999998</v>
      </c>
    </row>
    <row r="61" spans="1:4" ht="15.75">
      <c r="A61" s="38">
        <v>2312</v>
      </c>
      <c r="B61" s="39" t="s">
        <v>18</v>
      </c>
      <c r="C61" s="40">
        <v>1.23</v>
      </c>
      <c r="D61" s="40">
        <f t="shared" si="1"/>
        <v>5.33</v>
      </c>
    </row>
    <row r="62" spans="1:4" ht="15.75" hidden="1">
      <c r="A62" s="38">
        <v>2321</v>
      </c>
      <c r="B62" s="39" t="s">
        <v>19</v>
      </c>
      <c r="C62" s="40">
        <v>0</v>
      </c>
      <c r="D62" s="40">
        <f t="shared" si="1"/>
        <v>0</v>
      </c>
    </row>
    <row r="63" spans="1:4" ht="15.75">
      <c r="A63" s="38">
        <v>2322</v>
      </c>
      <c r="B63" s="39" t="s">
        <v>20</v>
      </c>
      <c r="C63" s="40">
        <v>2.44</v>
      </c>
      <c r="D63" s="40">
        <f t="shared" si="1"/>
        <v>10.573333333333332</v>
      </c>
    </row>
    <row r="64" spans="1:4" ht="15.75" hidden="1">
      <c r="A64" s="38">
        <v>2341</v>
      </c>
      <c r="B64" s="39" t="s">
        <v>42</v>
      </c>
      <c r="C64" s="40">
        <v>0</v>
      </c>
      <c r="D64" s="40">
        <f t="shared" si="1"/>
        <v>0</v>
      </c>
    </row>
    <row r="65" spans="1:4" ht="15.75" hidden="1">
      <c r="A65" s="38">
        <v>2344</v>
      </c>
      <c r="B65" s="39" t="s">
        <v>49</v>
      </c>
      <c r="C65" s="40">
        <v>0</v>
      </c>
      <c r="D65" s="40">
        <f t="shared" si="1"/>
        <v>0</v>
      </c>
    </row>
    <row r="66" spans="1:4" ht="15.75">
      <c r="A66" s="38">
        <v>2350</v>
      </c>
      <c r="B66" s="39" t="s">
        <v>21</v>
      </c>
      <c r="C66" s="40">
        <v>3.64</v>
      </c>
      <c r="D66" s="40">
        <f t="shared" si="1"/>
        <v>15.773333333333333</v>
      </c>
    </row>
    <row r="67" spans="1:4" ht="15.75">
      <c r="A67" s="38">
        <v>2361</v>
      </c>
      <c r="B67" s="39" t="s">
        <v>22</v>
      </c>
      <c r="C67" s="40">
        <v>1.2</v>
      </c>
      <c r="D67" s="40">
        <f t="shared" si="1"/>
        <v>5.2</v>
      </c>
    </row>
    <row r="68" spans="1:4" ht="15.75">
      <c r="A68" s="38">
        <v>2362</v>
      </c>
      <c r="B68" s="39" t="s">
        <v>43</v>
      </c>
      <c r="C68" s="40">
        <v>2.4</v>
      </c>
      <c r="D68" s="40">
        <f t="shared" si="1"/>
        <v>10.4</v>
      </c>
    </row>
    <row r="69" spans="1:4" ht="15.75" hidden="1">
      <c r="A69" s="38">
        <v>2363</v>
      </c>
      <c r="B69" s="39" t="s">
        <v>44</v>
      </c>
      <c r="C69" s="40">
        <v>0</v>
      </c>
      <c r="D69" s="40">
        <f t="shared" si="1"/>
        <v>0</v>
      </c>
    </row>
    <row r="70" spans="1:4" ht="15.75" hidden="1">
      <c r="A70" s="38">
        <v>2370</v>
      </c>
      <c r="B70" s="39" t="s">
        <v>50</v>
      </c>
      <c r="C70" s="40">
        <v>0</v>
      </c>
      <c r="D70" s="40">
        <f t="shared" si="1"/>
        <v>0</v>
      </c>
    </row>
    <row r="71" spans="1:4" ht="15.75">
      <c r="A71" s="38">
        <v>2400</v>
      </c>
      <c r="B71" s="39" t="s">
        <v>28</v>
      </c>
      <c r="C71" s="40">
        <v>0.15</v>
      </c>
      <c r="D71" s="40">
        <f t="shared" si="1"/>
        <v>0.65</v>
      </c>
    </row>
    <row r="72" spans="1:4" ht="15.75">
      <c r="A72" s="38">
        <v>2512</v>
      </c>
      <c r="B72" s="39" t="s">
        <v>30</v>
      </c>
      <c r="C72" s="40">
        <v>55.51</v>
      </c>
      <c r="D72" s="40">
        <v>271.7</v>
      </c>
    </row>
    <row r="73" spans="1:4" ht="15.75" hidden="1">
      <c r="A73" s="38">
        <v>2513</v>
      </c>
      <c r="B73" s="39" t="s">
        <v>23</v>
      </c>
      <c r="C73" s="40">
        <v>0</v>
      </c>
      <c r="D73" s="40">
        <f t="shared" si="1"/>
        <v>0</v>
      </c>
    </row>
    <row r="74" spans="1:4" ht="15.75">
      <c r="A74" s="38">
        <v>2515</v>
      </c>
      <c r="B74" s="39" t="s">
        <v>97</v>
      </c>
      <c r="C74" s="40">
        <v>0.19</v>
      </c>
      <c r="D74" s="40">
        <f t="shared" si="1"/>
        <v>0.8233333333333334</v>
      </c>
    </row>
    <row r="75" spans="1:4" ht="15.75">
      <c r="A75" s="38">
        <v>2519</v>
      </c>
      <c r="B75" s="39" t="s">
        <v>25</v>
      </c>
      <c r="C75" s="40">
        <v>0.01</v>
      </c>
      <c r="D75" s="40">
        <f t="shared" si="1"/>
        <v>0.043333333333333335</v>
      </c>
    </row>
    <row r="76" spans="1:4" ht="15.75" hidden="1">
      <c r="A76" s="38">
        <v>6240</v>
      </c>
      <c r="B76" s="39" t="s">
        <v>51</v>
      </c>
      <c r="C76" s="40">
        <v>0</v>
      </c>
      <c r="D76" s="40">
        <f t="shared" si="1"/>
        <v>0</v>
      </c>
    </row>
    <row r="77" spans="1:4" ht="15.75" hidden="1">
      <c r="A77" s="38">
        <v>6290</v>
      </c>
      <c r="B77" s="39" t="s">
        <v>52</v>
      </c>
      <c r="C77" s="40">
        <v>0</v>
      </c>
      <c r="D77" s="40">
        <f t="shared" si="1"/>
        <v>0</v>
      </c>
    </row>
    <row r="78" spans="1:4" ht="15.75" hidden="1">
      <c r="A78" s="38">
        <v>5121</v>
      </c>
      <c r="B78" s="39" t="s">
        <v>53</v>
      </c>
      <c r="C78" s="40">
        <v>0</v>
      </c>
      <c r="D78" s="40">
        <f t="shared" si="1"/>
        <v>0</v>
      </c>
    </row>
    <row r="79" spans="1:4" ht="15.75">
      <c r="A79" s="38">
        <v>5232</v>
      </c>
      <c r="B79" s="39" t="s">
        <v>24</v>
      </c>
      <c r="C79" s="40">
        <v>17.2</v>
      </c>
      <c r="D79" s="40">
        <f t="shared" si="1"/>
        <v>74.53333333333333</v>
      </c>
    </row>
    <row r="80" spans="1:4" ht="15.75" hidden="1">
      <c r="A80" s="38">
        <v>5238</v>
      </c>
      <c r="B80" s="39" t="s">
        <v>54</v>
      </c>
      <c r="C80" s="40">
        <v>0</v>
      </c>
      <c r="D80" s="40">
        <f t="shared" si="1"/>
        <v>0</v>
      </c>
    </row>
    <row r="81" spans="1:4" ht="15.75">
      <c r="A81" s="38">
        <v>5240</v>
      </c>
      <c r="B81" s="39" t="s">
        <v>55</v>
      </c>
      <c r="C81" s="40">
        <v>1.23</v>
      </c>
      <c r="D81" s="40">
        <f t="shared" si="1"/>
        <v>5.33</v>
      </c>
    </row>
    <row r="82" spans="1:4" ht="15.75">
      <c r="A82" s="38">
        <v>5250</v>
      </c>
      <c r="B82" s="39" t="s">
        <v>56</v>
      </c>
      <c r="C82" s="40">
        <v>139.85</v>
      </c>
      <c r="D82" s="40">
        <f t="shared" si="1"/>
        <v>606.0166666666667</v>
      </c>
    </row>
    <row r="83" spans="1:4" ht="15.75">
      <c r="A83" s="45"/>
      <c r="B83" s="47" t="s">
        <v>8</v>
      </c>
      <c r="C83" s="44">
        <f>SUM(C37:C82)</f>
        <v>329.53</v>
      </c>
      <c r="D83" s="44">
        <f>SUM(D37:D82)</f>
        <v>1459.1633333333332</v>
      </c>
    </row>
    <row r="84" spans="1:4" ht="15.75">
      <c r="A84" s="45"/>
      <c r="B84" s="47" t="s">
        <v>29</v>
      </c>
      <c r="C84" s="44">
        <f>C83+C35</f>
        <v>518.0999999999999</v>
      </c>
      <c r="D84" s="44">
        <f>D83+D35</f>
        <v>2536.3033333333333</v>
      </c>
    </row>
    <row r="85" spans="1:4" ht="15.75">
      <c r="A85" s="50"/>
      <c r="B85" s="51"/>
      <c r="C85" s="51"/>
      <c r="D85" s="52"/>
    </row>
    <row r="86" spans="1:4" ht="15.75">
      <c r="A86" s="176" t="s">
        <v>57</v>
      </c>
      <c r="B86" s="176"/>
      <c r="C86" s="17"/>
      <c r="D86" s="126">
        <v>130</v>
      </c>
    </row>
    <row r="87" spans="1:4" ht="15.75">
      <c r="A87" s="176" t="s">
        <v>58</v>
      </c>
      <c r="B87" s="176"/>
      <c r="C87" s="17"/>
      <c r="D87" s="127">
        <f>D84/D86</f>
        <v>19.510025641025642</v>
      </c>
    </row>
    <row r="88" spans="1:4" ht="15.75">
      <c r="A88" s="59"/>
      <c r="B88" s="59"/>
      <c r="C88" s="59"/>
      <c r="D88" s="59"/>
    </row>
    <row r="89" spans="1:4" ht="15.75">
      <c r="A89" s="178" t="s">
        <v>33</v>
      </c>
      <c r="B89" s="178"/>
      <c r="C89" s="112"/>
      <c r="D89" s="62"/>
    </row>
    <row r="90" spans="1:4" ht="15.75">
      <c r="A90" s="178" t="s">
        <v>72</v>
      </c>
      <c r="B90" s="178"/>
      <c r="C90" s="112"/>
      <c r="D90" s="62"/>
    </row>
    <row r="91" spans="1:4" ht="15.75">
      <c r="A91" s="55"/>
      <c r="B91" s="55"/>
      <c r="C91" s="55"/>
      <c r="D91" s="55"/>
    </row>
    <row r="92" spans="1:4" ht="15.75">
      <c r="A92" s="55" t="s">
        <v>34</v>
      </c>
      <c r="B92" s="55"/>
      <c r="C92" s="55"/>
      <c r="D92" s="55"/>
    </row>
    <row r="93" spans="1:4" ht="15.75">
      <c r="A93" s="55"/>
      <c r="B93" s="55"/>
      <c r="C93" s="55"/>
      <c r="D93" s="55"/>
    </row>
    <row r="94" spans="1:4" ht="15.75">
      <c r="A94" s="55"/>
      <c r="B94" s="56"/>
      <c r="C94" s="56"/>
      <c r="D94" s="55"/>
    </row>
    <row r="95" spans="1:4" ht="15.75">
      <c r="A95" s="55"/>
      <c r="B95" s="37"/>
      <c r="C95" s="37"/>
      <c r="D95" s="55"/>
    </row>
    <row r="96" spans="1:4" ht="15.75">
      <c r="A96" s="59"/>
      <c r="B96" s="59"/>
      <c r="C96" s="59"/>
      <c r="D96" s="59"/>
    </row>
  </sheetData>
  <sheetProtection/>
  <mergeCells count="8">
    <mergeCell ref="A89:B89"/>
    <mergeCell ref="A90:B90"/>
    <mergeCell ref="A3:D3"/>
    <mergeCell ref="A5:B5"/>
    <mergeCell ref="A6:B6"/>
    <mergeCell ref="B9:D9"/>
    <mergeCell ref="A86:B86"/>
    <mergeCell ref="A87:B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95"/>
  <sheetViews>
    <sheetView view="pageLayout" workbookViewId="0" topLeftCell="A1">
      <selection activeCell="A1" sqref="A1:IV4"/>
    </sheetView>
  </sheetViews>
  <sheetFormatPr defaultColWidth="9.140625" defaultRowHeight="12.75"/>
  <cols>
    <col min="1" max="1" width="12.140625" style="18" customWidth="1"/>
    <col min="2" max="2" width="94.8515625" style="18" customWidth="1"/>
    <col min="3" max="3" width="14.421875" style="18" hidden="1" customWidth="1"/>
    <col min="4" max="4" width="22.7109375" style="18" customWidth="1"/>
  </cols>
  <sheetData>
    <row r="1" spans="2:4" ht="15.75">
      <c r="B1" s="22"/>
      <c r="C1" s="22"/>
      <c r="D1" s="116"/>
    </row>
    <row r="3" spans="1:4" ht="15.75">
      <c r="A3" s="179" t="s">
        <v>9</v>
      </c>
      <c r="B3" s="179"/>
      <c r="C3" s="179"/>
      <c r="D3" s="179"/>
    </row>
    <row r="4" spans="2:3" ht="15.75">
      <c r="B4" s="23"/>
      <c r="C4" s="23"/>
    </row>
    <row r="5" spans="1:4" ht="15.75">
      <c r="A5" s="176" t="s">
        <v>1</v>
      </c>
      <c r="B5" s="176"/>
      <c r="C5" s="17"/>
      <c r="D5" s="59"/>
    </row>
    <row r="6" spans="1:4" ht="15.75">
      <c r="A6" s="176" t="s">
        <v>0</v>
      </c>
      <c r="B6" s="176"/>
      <c r="C6" s="17"/>
      <c r="D6" s="59"/>
    </row>
    <row r="7" spans="1:4" ht="15.75">
      <c r="A7" s="17"/>
      <c r="B7" s="17" t="s">
        <v>31</v>
      </c>
      <c r="C7" s="17"/>
      <c r="D7" s="59"/>
    </row>
    <row r="8" spans="1:6" ht="16.5" customHeight="1">
      <c r="A8" s="17"/>
      <c r="B8" s="77" t="s">
        <v>79</v>
      </c>
      <c r="C8" s="77"/>
      <c r="D8" s="77"/>
      <c r="E8" s="77"/>
      <c r="F8" s="77"/>
    </row>
    <row r="9" spans="1:4" ht="15.75" customHeight="1">
      <c r="A9" s="17"/>
      <c r="B9" s="176" t="s">
        <v>78</v>
      </c>
      <c r="C9" s="176"/>
      <c r="D9" s="180"/>
    </row>
    <row r="10" spans="1:4" ht="15.75">
      <c r="A10" s="17" t="s">
        <v>2</v>
      </c>
      <c r="B10" s="16" t="str">
        <f>'7.2.5.'!B10</f>
        <v>2019.gadā un turpmāk</v>
      </c>
      <c r="C10" s="16"/>
      <c r="D10" s="85"/>
    </row>
    <row r="11" spans="1:4" ht="67.5" customHeight="1">
      <c r="A11" s="76" t="s">
        <v>3</v>
      </c>
      <c r="B11" s="76" t="s">
        <v>4</v>
      </c>
      <c r="C11" s="76" t="s">
        <v>70</v>
      </c>
      <c r="D11" s="76" t="s">
        <v>70</v>
      </c>
    </row>
    <row r="12" spans="1:4" ht="15.75">
      <c r="A12" s="48">
        <v>1</v>
      </c>
      <c r="B12" s="60">
        <v>2</v>
      </c>
      <c r="C12" s="60"/>
      <c r="D12" s="86">
        <v>3</v>
      </c>
    </row>
    <row r="13" spans="1:4" ht="15.75" customHeight="1">
      <c r="A13" s="48"/>
      <c r="B13" s="46" t="s">
        <v>5</v>
      </c>
      <c r="C13" s="46"/>
      <c r="D13" s="42"/>
    </row>
    <row r="14" spans="1:4" ht="15.75">
      <c r="A14" s="38">
        <v>1100</v>
      </c>
      <c r="B14" s="38" t="s">
        <v>92</v>
      </c>
      <c r="C14" s="40">
        <v>91.83</v>
      </c>
      <c r="D14" s="42">
        <f>C14/50*200</f>
        <v>367.32</v>
      </c>
    </row>
    <row r="15" spans="1:4" ht="13.5" customHeight="1">
      <c r="A15" s="38">
        <v>1200</v>
      </c>
      <c r="B15" s="39" t="s">
        <v>93</v>
      </c>
      <c r="C15" s="40">
        <v>22.12</v>
      </c>
      <c r="D15" s="42">
        <f aca="true" t="shared" si="0" ref="D15:D33">C15/50*200</f>
        <v>88.48</v>
      </c>
    </row>
    <row r="16" spans="1:4" ht="15.75">
      <c r="A16" s="41">
        <v>2210</v>
      </c>
      <c r="B16" s="39" t="s">
        <v>37</v>
      </c>
      <c r="C16" s="40">
        <v>2.79</v>
      </c>
      <c r="D16" s="42">
        <f t="shared" si="0"/>
        <v>11.16</v>
      </c>
    </row>
    <row r="17" spans="1:4" ht="15.75">
      <c r="A17" s="38">
        <v>2222</v>
      </c>
      <c r="B17" s="39" t="s">
        <v>26</v>
      </c>
      <c r="C17" s="40">
        <v>62.38</v>
      </c>
      <c r="D17" s="42">
        <f t="shared" si="0"/>
        <v>249.52</v>
      </c>
    </row>
    <row r="18" spans="1:4" ht="15.75">
      <c r="A18" s="38">
        <v>2223</v>
      </c>
      <c r="B18" s="39" t="s">
        <v>27</v>
      </c>
      <c r="C18" s="40">
        <v>81.6</v>
      </c>
      <c r="D18" s="42">
        <f t="shared" si="0"/>
        <v>326.4</v>
      </c>
    </row>
    <row r="19" spans="1:4" ht="15.75" hidden="1">
      <c r="A19" s="38">
        <v>2230</v>
      </c>
      <c r="B19" s="39" t="s">
        <v>38</v>
      </c>
      <c r="C19" s="40">
        <v>0</v>
      </c>
      <c r="D19" s="42">
        <f t="shared" si="0"/>
        <v>0</v>
      </c>
    </row>
    <row r="20" spans="1:4" ht="15.75">
      <c r="A20" s="38">
        <v>2243</v>
      </c>
      <c r="B20" s="39" t="s">
        <v>13</v>
      </c>
      <c r="C20" s="40">
        <v>3.55</v>
      </c>
      <c r="D20" s="42">
        <f t="shared" si="0"/>
        <v>14.2</v>
      </c>
    </row>
    <row r="21" spans="1:4" ht="15.75">
      <c r="A21" s="38">
        <v>2244</v>
      </c>
      <c r="B21" s="39" t="s">
        <v>14</v>
      </c>
      <c r="C21" s="40">
        <v>100.19</v>
      </c>
      <c r="D21" s="40">
        <v>794</v>
      </c>
    </row>
    <row r="22" spans="1:4" ht="15.75">
      <c r="A22" s="38">
        <v>2249</v>
      </c>
      <c r="B22" s="39" t="s">
        <v>39</v>
      </c>
      <c r="C22" s="40">
        <v>9.85</v>
      </c>
      <c r="D22" s="42">
        <f t="shared" si="0"/>
        <v>39.4</v>
      </c>
    </row>
    <row r="23" spans="1:4" ht="15.75" hidden="1">
      <c r="A23" s="38">
        <v>2251</v>
      </c>
      <c r="B23" s="39" t="s">
        <v>11</v>
      </c>
      <c r="C23" s="40">
        <v>0</v>
      </c>
      <c r="D23" s="42">
        <f t="shared" si="0"/>
        <v>0</v>
      </c>
    </row>
    <row r="24" spans="1:4" ht="15.75">
      <c r="A24" s="38">
        <v>2263</v>
      </c>
      <c r="B24" s="39" t="s">
        <v>40</v>
      </c>
      <c r="C24" s="40">
        <v>24.55</v>
      </c>
      <c r="D24" s="40">
        <v>234</v>
      </c>
    </row>
    <row r="25" spans="1:4" ht="15.75">
      <c r="A25" s="38">
        <v>2264</v>
      </c>
      <c r="B25" s="39" t="s">
        <v>41</v>
      </c>
      <c r="C25" s="40">
        <v>0.1</v>
      </c>
      <c r="D25" s="42">
        <f t="shared" si="0"/>
        <v>0.4</v>
      </c>
    </row>
    <row r="26" spans="1:4" ht="15.75">
      <c r="A26" s="38">
        <v>2279</v>
      </c>
      <c r="B26" s="39" t="s">
        <v>16</v>
      </c>
      <c r="C26" s="40">
        <v>14.9</v>
      </c>
      <c r="D26" s="42">
        <f t="shared" si="0"/>
        <v>59.599999999999994</v>
      </c>
    </row>
    <row r="27" spans="1:4" ht="15.75">
      <c r="A27" s="38">
        <v>2321</v>
      </c>
      <c r="B27" s="39" t="s">
        <v>19</v>
      </c>
      <c r="C27" s="40">
        <v>110.85</v>
      </c>
      <c r="D27" s="42">
        <f t="shared" si="0"/>
        <v>443.40000000000003</v>
      </c>
    </row>
    <row r="28" spans="1:4" ht="12.75" customHeight="1" hidden="1">
      <c r="A28" s="38">
        <v>2341</v>
      </c>
      <c r="B28" s="39" t="s">
        <v>42</v>
      </c>
      <c r="C28" s="40">
        <v>0</v>
      </c>
      <c r="D28" s="42">
        <f t="shared" si="0"/>
        <v>0</v>
      </c>
    </row>
    <row r="29" spans="1:4" ht="12.75" customHeight="1" hidden="1">
      <c r="A29" s="38">
        <v>2350</v>
      </c>
      <c r="B29" s="39" t="s">
        <v>21</v>
      </c>
      <c r="C29" s="40">
        <v>0</v>
      </c>
      <c r="D29" s="42">
        <f t="shared" si="0"/>
        <v>0</v>
      </c>
    </row>
    <row r="30" spans="1:4" ht="12.75" customHeight="1" hidden="1">
      <c r="A30" s="38">
        <v>2362</v>
      </c>
      <c r="B30" s="39" t="s">
        <v>43</v>
      </c>
      <c r="C30" s="40">
        <v>0</v>
      </c>
      <c r="D30" s="42">
        <f t="shared" si="0"/>
        <v>0</v>
      </c>
    </row>
    <row r="31" spans="1:4" ht="15.75">
      <c r="A31" s="38">
        <v>2363</v>
      </c>
      <c r="B31" s="39" t="s">
        <v>44</v>
      </c>
      <c r="C31" s="40">
        <v>172</v>
      </c>
      <c r="D31" s="42">
        <v>716</v>
      </c>
    </row>
    <row r="32" spans="1:4" ht="15.75">
      <c r="A32" s="38">
        <v>2513</v>
      </c>
      <c r="B32" s="39" t="s">
        <v>23</v>
      </c>
      <c r="C32" s="40">
        <v>3.42</v>
      </c>
      <c r="D32" s="42">
        <f t="shared" si="0"/>
        <v>13.68</v>
      </c>
    </row>
    <row r="33" spans="1:4" ht="15.75">
      <c r="A33" s="38">
        <v>2519</v>
      </c>
      <c r="B33" s="39" t="s">
        <v>25</v>
      </c>
      <c r="C33" s="40">
        <v>1.76</v>
      </c>
      <c r="D33" s="42">
        <f t="shared" si="0"/>
        <v>7.04</v>
      </c>
    </row>
    <row r="34" spans="1:4" ht="15.75" hidden="1">
      <c r="A34" s="38">
        <v>5232</v>
      </c>
      <c r="B34" s="39" t="s">
        <v>24</v>
      </c>
      <c r="C34" s="40">
        <v>0</v>
      </c>
      <c r="D34" s="42"/>
    </row>
    <row r="35" spans="1:4" ht="15.75">
      <c r="A35" s="38"/>
      <c r="B35" s="43" t="s">
        <v>6</v>
      </c>
      <c r="C35" s="44">
        <f>SUM(C14:C34)</f>
        <v>701.89</v>
      </c>
      <c r="D35" s="44">
        <f>SUM(D14:D34)</f>
        <v>3364.6000000000004</v>
      </c>
    </row>
    <row r="36" spans="1:4" ht="15.75">
      <c r="A36" s="45"/>
      <c r="B36" s="38" t="s">
        <v>7</v>
      </c>
      <c r="C36" s="42"/>
      <c r="D36" s="42"/>
    </row>
    <row r="37" spans="1:4" ht="15.75">
      <c r="A37" s="38">
        <v>1100</v>
      </c>
      <c r="B37" s="38" t="s">
        <v>92</v>
      </c>
      <c r="C37" s="42">
        <v>219.52</v>
      </c>
      <c r="D37" s="42">
        <f>C37/50*200</f>
        <v>878.0800000000002</v>
      </c>
    </row>
    <row r="38" spans="1:4" ht="17.25" customHeight="1">
      <c r="A38" s="38">
        <v>1200</v>
      </c>
      <c r="B38" s="39" t="s">
        <v>93</v>
      </c>
      <c r="C38" s="42">
        <v>52.88</v>
      </c>
      <c r="D38" s="42">
        <f aca="true" t="shared" si="1" ref="D38:D82">C38/50*200</f>
        <v>211.52</v>
      </c>
    </row>
    <row r="39" spans="1:4" ht="15.75" hidden="1">
      <c r="A39" s="38">
        <v>2100</v>
      </c>
      <c r="B39" s="30" t="s">
        <v>45</v>
      </c>
      <c r="C39" s="42">
        <v>0</v>
      </c>
      <c r="D39" s="42">
        <f t="shared" si="1"/>
        <v>0</v>
      </c>
    </row>
    <row r="40" spans="1:4" ht="15.75">
      <c r="A40" s="41">
        <v>2210</v>
      </c>
      <c r="B40" s="39" t="s">
        <v>37</v>
      </c>
      <c r="C40" s="42">
        <v>2.79</v>
      </c>
      <c r="D40" s="42">
        <f t="shared" si="1"/>
        <v>11.16</v>
      </c>
    </row>
    <row r="41" spans="1:4" ht="15.75" hidden="1">
      <c r="A41" s="38">
        <v>2222</v>
      </c>
      <c r="B41" s="39" t="s">
        <v>26</v>
      </c>
      <c r="C41" s="42">
        <v>0</v>
      </c>
      <c r="D41" s="42">
        <f t="shared" si="1"/>
        <v>0</v>
      </c>
    </row>
    <row r="42" spans="1:4" ht="15.75" hidden="1">
      <c r="A42" s="38">
        <v>2223</v>
      </c>
      <c r="B42" s="39" t="s">
        <v>27</v>
      </c>
      <c r="C42" s="42">
        <v>0</v>
      </c>
      <c r="D42" s="42">
        <f t="shared" si="1"/>
        <v>0</v>
      </c>
    </row>
    <row r="43" spans="1:4" ht="15.75" hidden="1">
      <c r="A43" s="38">
        <v>2230</v>
      </c>
      <c r="B43" s="39" t="s">
        <v>38</v>
      </c>
      <c r="C43" s="42">
        <v>0</v>
      </c>
      <c r="D43" s="42">
        <f t="shared" si="1"/>
        <v>0</v>
      </c>
    </row>
    <row r="44" spans="1:4" ht="15.75">
      <c r="A44" s="38">
        <v>2234</v>
      </c>
      <c r="B44" s="39" t="s">
        <v>98</v>
      </c>
      <c r="C44" s="42">
        <v>0.22</v>
      </c>
      <c r="D44" s="42">
        <f t="shared" si="1"/>
        <v>0.88</v>
      </c>
    </row>
    <row r="45" spans="1:4" ht="15.75" customHeight="1">
      <c r="A45" s="38">
        <v>2239</v>
      </c>
      <c r="B45" s="39" t="s">
        <v>99</v>
      </c>
      <c r="C45" s="42">
        <v>14.67</v>
      </c>
      <c r="D45" s="42">
        <f t="shared" si="1"/>
        <v>58.68</v>
      </c>
    </row>
    <row r="46" spans="1:4" ht="15.75">
      <c r="A46" s="38">
        <v>2241</v>
      </c>
      <c r="B46" s="39" t="s">
        <v>46</v>
      </c>
      <c r="C46" s="42">
        <v>17.28</v>
      </c>
      <c r="D46" s="42">
        <f t="shared" si="1"/>
        <v>69.12</v>
      </c>
    </row>
    <row r="47" spans="1:4" ht="15.75">
      <c r="A47" s="38">
        <v>2242</v>
      </c>
      <c r="B47" s="39" t="s">
        <v>12</v>
      </c>
      <c r="C47" s="42">
        <v>0.88</v>
      </c>
      <c r="D47" s="42">
        <f t="shared" si="1"/>
        <v>3.52</v>
      </c>
    </row>
    <row r="48" spans="1:4" ht="15.75">
      <c r="A48" s="38">
        <v>2243</v>
      </c>
      <c r="B48" s="39" t="s">
        <v>13</v>
      </c>
      <c r="C48" s="42">
        <v>0.88</v>
      </c>
      <c r="D48" s="42">
        <f t="shared" si="1"/>
        <v>3.52</v>
      </c>
    </row>
    <row r="49" spans="1:4" ht="15.75">
      <c r="A49" s="38">
        <v>2244</v>
      </c>
      <c r="B49" s="39" t="s">
        <v>14</v>
      </c>
      <c r="C49" s="42">
        <v>0.22</v>
      </c>
      <c r="D49" s="42">
        <v>33.84</v>
      </c>
    </row>
    <row r="50" spans="1:4" ht="15.75">
      <c r="A50" s="38">
        <v>2247</v>
      </c>
      <c r="B50" s="46" t="s">
        <v>95</v>
      </c>
      <c r="C50" s="42">
        <v>0.26</v>
      </c>
      <c r="D50" s="42">
        <f t="shared" si="1"/>
        <v>1.04</v>
      </c>
    </row>
    <row r="51" spans="1:4" ht="27" customHeight="1" hidden="1">
      <c r="A51" s="38">
        <v>2249</v>
      </c>
      <c r="B51" s="39" t="s">
        <v>39</v>
      </c>
      <c r="C51" s="42">
        <v>0</v>
      </c>
      <c r="D51" s="42">
        <f t="shared" si="1"/>
        <v>0</v>
      </c>
    </row>
    <row r="52" spans="1:4" ht="15.75">
      <c r="A52" s="38">
        <v>2251</v>
      </c>
      <c r="B52" s="39" t="s">
        <v>94</v>
      </c>
      <c r="C52" s="42">
        <v>18.9</v>
      </c>
      <c r="D52" s="42">
        <f t="shared" si="1"/>
        <v>75.6</v>
      </c>
    </row>
    <row r="53" spans="1:4" ht="12.75" customHeight="1" hidden="1">
      <c r="A53" s="38">
        <v>2252</v>
      </c>
      <c r="B53" s="39" t="s">
        <v>47</v>
      </c>
      <c r="C53" s="42">
        <v>0</v>
      </c>
      <c r="D53" s="42">
        <f t="shared" si="1"/>
        <v>0</v>
      </c>
    </row>
    <row r="54" spans="1:4" ht="15.75">
      <c r="A54" s="38">
        <v>2259</v>
      </c>
      <c r="B54" s="39" t="s">
        <v>96</v>
      </c>
      <c r="C54" s="42">
        <v>0.22</v>
      </c>
      <c r="D54" s="42">
        <f t="shared" si="1"/>
        <v>0.88</v>
      </c>
    </row>
    <row r="55" spans="1:4" ht="12.75" customHeight="1" hidden="1">
      <c r="A55" s="38">
        <v>2261</v>
      </c>
      <c r="B55" s="39" t="s">
        <v>48</v>
      </c>
      <c r="C55" s="42">
        <v>0</v>
      </c>
      <c r="D55" s="42">
        <f t="shared" si="1"/>
        <v>0</v>
      </c>
    </row>
    <row r="56" spans="1:4" ht="15.75">
      <c r="A56" s="38">
        <v>2262</v>
      </c>
      <c r="B56" s="39" t="s">
        <v>15</v>
      </c>
      <c r="C56" s="42">
        <v>2.17</v>
      </c>
      <c r="D56" s="42">
        <f t="shared" si="1"/>
        <v>8.68</v>
      </c>
    </row>
    <row r="57" spans="1:4" ht="12.75" customHeight="1" hidden="1">
      <c r="A57" s="38">
        <v>2263</v>
      </c>
      <c r="B57" s="39" t="s">
        <v>40</v>
      </c>
      <c r="C57" s="42">
        <v>0</v>
      </c>
      <c r="D57" s="42">
        <f t="shared" si="1"/>
        <v>0</v>
      </c>
    </row>
    <row r="58" spans="1:4" ht="15.75">
      <c r="A58" s="38">
        <v>2264</v>
      </c>
      <c r="B58" s="39" t="s">
        <v>41</v>
      </c>
      <c r="C58" s="42">
        <v>0.08</v>
      </c>
      <c r="D58" s="42">
        <f t="shared" si="1"/>
        <v>0.32</v>
      </c>
    </row>
    <row r="59" spans="1:4" ht="15.75">
      <c r="A59" s="38">
        <v>2279</v>
      </c>
      <c r="B59" s="39" t="s">
        <v>16</v>
      </c>
      <c r="C59" s="42">
        <v>0.22</v>
      </c>
      <c r="D59" s="42">
        <f t="shared" si="1"/>
        <v>0.88</v>
      </c>
    </row>
    <row r="60" spans="1:4" ht="15.75">
      <c r="A60" s="38">
        <v>2311</v>
      </c>
      <c r="B60" s="39" t="s">
        <v>17</v>
      </c>
      <c r="C60" s="42">
        <v>1.18</v>
      </c>
      <c r="D60" s="42">
        <f t="shared" si="1"/>
        <v>4.72</v>
      </c>
    </row>
    <row r="61" spans="1:4" ht="15.75">
      <c r="A61" s="38">
        <v>2312</v>
      </c>
      <c r="B61" s="39" t="s">
        <v>18</v>
      </c>
      <c r="C61" s="42">
        <v>35.41</v>
      </c>
      <c r="D61" s="42">
        <f t="shared" si="1"/>
        <v>141.64</v>
      </c>
    </row>
    <row r="62" spans="1:4" ht="12.75" customHeight="1" hidden="1">
      <c r="A62" s="38">
        <v>2321</v>
      </c>
      <c r="B62" s="39" t="s">
        <v>19</v>
      </c>
      <c r="C62" s="42">
        <v>0</v>
      </c>
      <c r="D62" s="42">
        <f t="shared" si="1"/>
        <v>0</v>
      </c>
    </row>
    <row r="63" spans="1:4" ht="15.75">
      <c r="A63" s="38">
        <v>2322</v>
      </c>
      <c r="B63" s="39" t="s">
        <v>20</v>
      </c>
      <c r="C63" s="42">
        <v>5.51</v>
      </c>
      <c r="D63" s="42">
        <f t="shared" si="1"/>
        <v>22.04</v>
      </c>
    </row>
    <row r="64" spans="1:4" ht="12.75" customHeight="1" hidden="1">
      <c r="A64" s="38">
        <v>2341</v>
      </c>
      <c r="B64" s="39" t="s">
        <v>42</v>
      </c>
      <c r="C64" s="42">
        <v>0</v>
      </c>
      <c r="D64" s="42">
        <f t="shared" si="1"/>
        <v>0</v>
      </c>
    </row>
    <row r="65" spans="1:4" ht="12.75" customHeight="1" hidden="1">
      <c r="A65" s="38">
        <v>2344</v>
      </c>
      <c r="B65" s="39" t="s">
        <v>49</v>
      </c>
      <c r="C65" s="42">
        <v>0</v>
      </c>
      <c r="D65" s="42">
        <f t="shared" si="1"/>
        <v>0</v>
      </c>
    </row>
    <row r="66" spans="1:4" ht="15.75">
      <c r="A66" s="38">
        <v>2350</v>
      </c>
      <c r="B66" s="39" t="s">
        <v>21</v>
      </c>
      <c r="C66" s="42">
        <v>28.5</v>
      </c>
      <c r="D66" s="42">
        <f t="shared" si="1"/>
        <v>113.99999999999999</v>
      </c>
    </row>
    <row r="67" spans="1:4" ht="15.75">
      <c r="A67" s="38">
        <v>2361</v>
      </c>
      <c r="B67" s="39" t="s">
        <v>22</v>
      </c>
      <c r="C67" s="42">
        <v>36.66</v>
      </c>
      <c r="D67" s="42">
        <f t="shared" si="1"/>
        <v>146.64</v>
      </c>
    </row>
    <row r="68" spans="1:4" ht="15.75">
      <c r="A68" s="38">
        <v>2362</v>
      </c>
      <c r="B68" s="39" t="s">
        <v>43</v>
      </c>
      <c r="C68" s="42">
        <v>30.41</v>
      </c>
      <c r="D68" s="42">
        <f t="shared" si="1"/>
        <v>121.63999999999999</v>
      </c>
    </row>
    <row r="69" spans="1:4" ht="15.75" hidden="1">
      <c r="A69" s="38">
        <v>2363</v>
      </c>
      <c r="B69" s="39" t="s">
        <v>44</v>
      </c>
      <c r="C69" s="42">
        <v>0</v>
      </c>
      <c r="D69" s="42">
        <f t="shared" si="1"/>
        <v>0</v>
      </c>
    </row>
    <row r="70" spans="1:4" ht="15.75" hidden="1">
      <c r="A70" s="38">
        <v>2370</v>
      </c>
      <c r="B70" s="39" t="s">
        <v>50</v>
      </c>
      <c r="C70" s="42">
        <v>0</v>
      </c>
      <c r="D70" s="42">
        <f t="shared" si="1"/>
        <v>0</v>
      </c>
    </row>
    <row r="71" spans="1:4" ht="15.75">
      <c r="A71" s="38">
        <v>2400</v>
      </c>
      <c r="B71" s="39" t="s">
        <v>28</v>
      </c>
      <c r="C71" s="42">
        <v>0.26</v>
      </c>
      <c r="D71" s="42">
        <f t="shared" si="1"/>
        <v>1.04</v>
      </c>
    </row>
    <row r="72" spans="1:4" ht="15.75">
      <c r="A72" s="38">
        <v>2512</v>
      </c>
      <c r="B72" s="39" t="s">
        <v>30</v>
      </c>
      <c r="C72" s="42">
        <v>165.5</v>
      </c>
      <c r="D72" s="40">
        <v>734</v>
      </c>
    </row>
    <row r="73" spans="1:4" ht="15.75" hidden="1">
      <c r="A73" s="38">
        <v>2513</v>
      </c>
      <c r="B73" s="39" t="s">
        <v>23</v>
      </c>
      <c r="C73" s="42">
        <v>0</v>
      </c>
      <c r="D73" s="42">
        <f t="shared" si="1"/>
        <v>0</v>
      </c>
    </row>
    <row r="74" spans="1:4" ht="15.75" customHeight="1">
      <c r="A74" s="38">
        <v>2515</v>
      </c>
      <c r="B74" s="39" t="s">
        <v>97</v>
      </c>
      <c r="C74" s="42">
        <v>0.33</v>
      </c>
      <c r="D74" s="42">
        <f t="shared" si="1"/>
        <v>1.32</v>
      </c>
    </row>
    <row r="75" spans="1:4" ht="15.75">
      <c r="A75" s="38">
        <v>2519</v>
      </c>
      <c r="B75" s="39" t="s">
        <v>25</v>
      </c>
      <c r="C75" s="42">
        <v>0.22</v>
      </c>
      <c r="D75" s="42">
        <f t="shared" si="1"/>
        <v>0.88</v>
      </c>
    </row>
    <row r="76" spans="1:4" ht="15.75" hidden="1">
      <c r="A76" s="38">
        <v>6240</v>
      </c>
      <c r="B76" s="39" t="s">
        <v>51</v>
      </c>
      <c r="C76" s="42">
        <v>0</v>
      </c>
      <c r="D76" s="42">
        <f t="shared" si="1"/>
        <v>0</v>
      </c>
    </row>
    <row r="77" spans="1:4" ht="15.75" hidden="1">
      <c r="A77" s="38">
        <v>6290</v>
      </c>
      <c r="B77" s="39" t="s">
        <v>52</v>
      </c>
      <c r="C77" s="42">
        <v>0</v>
      </c>
      <c r="D77" s="42">
        <f t="shared" si="1"/>
        <v>0</v>
      </c>
    </row>
    <row r="78" spans="1:4" ht="15.75" hidden="1">
      <c r="A78" s="38">
        <v>5121</v>
      </c>
      <c r="B78" s="39" t="s">
        <v>53</v>
      </c>
      <c r="C78" s="42">
        <v>0</v>
      </c>
      <c r="D78" s="42">
        <f t="shared" si="1"/>
        <v>0</v>
      </c>
    </row>
    <row r="79" spans="1:4" ht="15.75">
      <c r="A79" s="38">
        <v>5232</v>
      </c>
      <c r="B79" s="39" t="s">
        <v>24</v>
      </c>
      <c r="C79" s="42">
        <v>80.43</v>
      </c>
      <c r="D79" s="42">
        <f t="shared" si="1"/>
        <v>321.72</v>
      </c>
    </row>
    <row r="80" spans="1:4" ht="15.75" hidden="1">
      <c r="A80" s="38">
        <v>5238</v>
      </c>
      <c r="B80" s="39" t="s">
        <v>54</v>
      </c>
      <c r="C80" s="42">
        <v>0</v>
      </c>
      <c r="D80" s="42">
        <f t="shared" si="1"/>
        <v>0</v>
      </c>
    </row>
    <row r="81" spans="1:4" ht="15.75">
      <c r="A81" s="38">
        <v>5240</v>
      </c>
      <c r="B81" s="39" t="s">
        <v>55</v>
      </c>
      <c r="C81" s="42">
        <v>53.86</v>
      </c>
      <c r="D81" s="42">
        <f t="shared" si="1"/>
        <v>215.44</v>
      </c>
    </row>
    <row r="82" spans="1:4" ht="15.75">
      <c r="A82" s="38">
        <v>5250</v>
      </c>
      <c r="B82" s="39" t="s">
        <v>56</v>
      </c>
      <c r="C82" s="42">
        <v>75.15</v>
      </c>
      <c r="D82" s="42">
        <f t="shared" si="1"/>
        <v>300.6</v>
      </c>
    </row>
    <row r="83" spans="1:4" ht="15.75">
      <c r="A83" s="45"/>
      <c r="B83" s="47" t="s">
        <v>8</v>
      </c>
      <c r="C83" s="44">
        <f>SUM(C37:C82)</f>
        <v>844.6100000000001</v>
      </c>
      <c r="D83" s="44">
        <f>SUM(D37:D82)</f>
        <v>3483.4000000000005</v>
      </c>
    </row>
    <row r="84" spans="1:4" ht="15.75">
      <c r="A84" s="45"/>
      <c r="B84" s="47" t="s">
        <v>29</v>
      </c>
      <c r="C84" s="44">
        <f>C83+C35</f>
        <v>1546.5</v>
      </c>
      <c r="D84" s="44">
        <f>D83+D35</f>
        <v>6848.000000000001</v>
      </c>
    </row>
    <row r="85" spans="1:4" ht="15.75">
      <c r="A85" s="50"/>
      <c r="B85" s="51"/>
      <c r="C85" s="51"/>
      <c r="D85" s="52"/>
    </row>
    <row r="86" spans="1:4" ht="15.75">
      <c r="A86" s="176" t="s">
        <v>57</v>
      </c>
      <c r="B86" s="176"/>
      <c r="C86" s="17"/>
      <c r="D86" s="128">
        <v>200</v>
      </c>
    </row>
    <row r="87" spans="1:4" ht="15.75">
      <c r="A87" s="176" t="s">
        <v>58</v>
      </c>
      <c r="B87" s="176"/>
      <c r="C87" s="17"/>
      <c r="D87" s="127">
        <f>D84/D86</f>
        <v>34.24</v>
      </c>
    </row>
    <row r="88" spans="1:4" ht="15.75">
      <c r="A88" s="59"/>
      <c r="B88" s="59"/>
      <c r="C88" s="59"/>
      <c r="D88" s="59"/>
    </row>
    <row r="89" spans="1:4" s="2" customFormat="1" ht="15.75">
      <c r="A89" s="178" t="s">
        <v>33</v>
      </c>
      <c r="B89" s="178"/>
      <c r="C89" s="112"/>
      <c r="D89" s="62"/>
    </row>
    <row r="90" spans="1:4" s="2" customFormat="1" ht="15.75">
      <c r="A90" s="178" t="s">
        <v>71</v>
      </c>
      <c r="B90" s="178"/>
      <c r="C90" s="112"/>
      <c r="D90" s="62"/>
    </row>
    <row r="91" spans="1:4" s="2" customFormat="1" ht="15.75">
      <c r="A91" s="55"/>
      <c r="B91" s="55"/>
      <c r="C91" s="55"/>
      <c r="D91" s="55"/>
    </row>
    <row r="92" spans="1:4" s="2" customFormat="1" ht="15.75">
      <c r="A92" s="55" t="s">
        <v>34</v>
      </c>
      <c r="B92" s="55"/>
      <c r="C92" s="55"/>
      <c r="D92" s="55"/>
    </row>
    <row r="93" spans="1:4" s="2" customFormat="1" ht="15.75">
      <c r="A93" s="55"/>
      <c r="B93" s="55"/>
      <c r="C93" s="55"/>
      <c r="D93" s="55"/>
    </row>
    <row r="94" spans="1:4" s="2" customFormat="1" ht="15.75">
      <c r="A94" s="55"/>
      <c r="B94" s="56"/>
      <c r="C94" s="56"/>
      <c r="D94" s="55"/>
    </row>
    <row r="95" spans="1:4" s="2" customFormat="1" ht="13.5" customHeight="1">
      <c r="A95" s="55"/>
      <c r="B95" s="37"/>
      <c r="C95" s="37"/>
      <c r="D95" s="55"/>
    </row>
  </sheetData>
  <sheetProtection/>
  <mergeCells count="8">
    <mergeCell ref="A87:B87"/>
    <mergeCell ref="A6:B6"/>
    <mergeCell ref="A90:B90"/>
    <mergeCell ref="A3:D3"/>
    <mergeCell ref="A5:B5"/>
    <mergeCell ref="A89:B89"/>
    <mergeCell ref="B9:D9"/>
    <mergeCell ref="A86:B86"/>
  </mergeCells>
  <printOptions/>
  <pageMargins left="0.9448818897637796" right="0.5511811023622047" top="0.3937007874015748" bottom="0.6703125" header="0.31496062992125984" footer="0.31496062992125984"/>
  <pageSetup firstPageNumber="6" useFirstPageNumber="1" fitToHeight="0" horizontalDpi="600" verticalDpi="600" orientation="portrait" paperSize="9" scale="65" r:id="rId1"/>
  <headerFooter>
    <oddFooter>&amp;C&amp;"Times New Roman,Regular"LManotp6_100519_1002maksas; Ministru kabineta noteikumu projekts "Grozījumi Ministru kabineta 2013.gada 24.septembra noteikumos Nr.1002 "Sociālās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</dc:creator>
  <cp:keywords/>
  <dc:description>Inese Ķīse, 67021651, Inese.Kise@lm.gov.lv, fakss 67021678</dc:description>
  <cp:lastModifiedBy>Inga Martinsone</cp:lastModifiedBy>
  <cp:lastPrinted>2019-03-15T09:30:53Z</cp:lastPrinted>
  <dcterms:created xsi:type="dcterms:W3CDTF">2008-09-26T08:09:16Z</dcterms:created>
  <dcterms:modified xsi:type="dcterms:W3CDTF">2019-07-04T11:35:20Z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