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opsavilkuma_nod\Projekti\2019\Zinojums_uz_MK_neizpildes2019_uz011019\"/>
    </mc:Choice>
  </mc:AlternateContent>
  <bookViews>
    <workbookView xWindow="0" yWindow="0" windowWidth="25200" windowHeight="11835" activeTab="1"/>
  </bookViews>
  <sheets>
    <sheet name="1piel" sheetId="2" r:id="rId1"/>
    <sheet name="2piel" sheetId="5" r:id="rId2"/>
  </sheets>
  <definedNames>
    <definedName name="_xlnm.Print_Titles" localSheetId="0">'1piel'!$7:$8</definedName>
    <definedName name="_xlnm.Print_Titles" localSheetId="1">'2piel'!$6:$7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5" l="1"/>
  <c r="C8" i="5" l="1"/>
  <c r="C39" i="5" l="1"/>
  <c r="C35" i="5" l="1"/>
  <c r="C10" i="2" l="1"/>
  <c r="C59" i="2" s="1"/>
  <c r="C14" i="5"/>
  <c r="C53" i="5" l="1"/>
  <c r="C70" i="5" s="1"/>
  <c r="C26" i="5"/>
  <c r="C65" i="5" s="1"/>
  <c r="C20" i="5"/>
  <c r="C64" i="5" s="1"/>
  <c r="C11" i="5"/>
  <c r="C62" i="5" s="1"/>
  <c r="C69" i="5"/>
  <c r="C37" i="5"/>
  <c r="C36" i="5" s="1"/>
  <c r="C67" i="5" s="1"/>
  <c r="C9" i="5"/>
  <c r="C63" i="5"/>
  <c r="C29" i="5"/>
  <c r="C34" i="5"/>
  <c r="C28" i="5" l="1"/>
  <c r="C66" i="5" s="1"/>
  <c r="C68" i="5"/>
  <c r="C61" i="5"/>
  <c r="C71" i="5" l="1"/>
  <c r="C37" i="2" l="1"/>
  <c r="C32" i="2" l="1"/>
  <c r="C49" i="2" l="1"/>
  <c r="C68" i="2" s="1"/>
  <c r="C45" i="2"/>
  <c r="C67" i="2" s="1"/>
  <c r="C42" i="2"/>
  <c r="C66" i="2" s="1"/>
  <c r="C65" i="2"/>
  <c r="C64" i="2"/>
  <c r="C24" i="2"/>
  <c r="C63" i="2" s="1"/>
  <c r="C15" i="2"/>
  <c r="C61" i="2" s="1"/>
  <c r="C52" i="2" l="1"/>
  <c r="C69" i="2" s="1"/>
  <c r="C21" i="2" l="1"/>
  <c r="C19" i="2" l="1"/>
  <c r="C62" i="2" s="1"/>
  <c r="C12" i="2"/>
  <c r="C9" i="2" l="1"/>
  <c r="C60" i="2"/>
  <c r="C70" i="2" s="1"/>
</calcChain>
</file>

<file path=xl/sharedStrings.xml><?xml version="1.0" encoding="utf-8"?>
<sst xmlns="http://schemas.openxmlformats.org/spreadsheetml/2006/main" count="231" uniqueCount="161">
  <si>
    <t>Komentārs</t>
  </si>
  <si>
    <r>
      <t xml:space="preserve">Prognozētā neapguve, </t>
    </r>
    <r>
      <rPr>
        <b/>
        <i/>
        <sz val="10"/>
        <rFont val="Times New Roman"/>
        <family val="1"/>
        <charset val="186"/>
      </rPr>
      <t>euro</t>
    </r>
  </si>
  <si>
    <t>13. Finanšu ministrija</t>
  </si>
  <si>
    <t>KOPĀ:</t>
  </si>
  <si>
    <t>PAVISAM - KOPĀ</t>
  </si>
  <si>
    <t>KOPĀ</t>
  </si>
  <si>
    <t>Ministrija/Programma/ apakšprogramma (kods un nosaukums)</t>
  </si>
  <si>
    <t>18. Labklājības ministrija</t>
  </si>
  <si>
    <t>19. Tieslietu ministrija</t>
  </si>
  <si>
    <t>Ministrija</t>
  </si>
  <si>
    <t>11. Ārlietu ministrija</t>
  </si>
  <si>
    <t>14. Iekšlietu ministrija</t>
  </si>
  <si>
    <t>21. Vides aizsardzības un reģionālās attīstības ministrija</t>
  </si>
  <si>
    <t>15. Izglītības un zinātnes ministrija</t>
  </si>
  <si>
    <t>15.Izglītības un zinātnes ministrija</t>
  </si>
  <si>
    <t>Valsts pamatbudžeta pamatfunkciju izdevumu prognozētā neapguve un iespējamā līdzekļu ekonomija līdz 2019.gada beigām</t>
  </si>
  <si>
    <t xml:space="preserve">Prognozētā neapguve sastāda:
1) Eiropas vidējā termiņa laika prognožu centram (ECMWF) paredzētajai iemaksai 54 135 euro. 
2) Eiropas Meteoroloģisko satelītu aģentūrai (EUMETSAT) paredzētajai iemaksai 93 935 euro. </t>
  </si>
  <si>
    <t>12. Ekonomikas ministrija</t>
  </si>
  <si>
    <t xml:space="preserve"> 04.01.00 "Ieslodzījuma vietas"</t>
  </si>
  <si>
    <t>97.00.00. "Nozaru vadības un politikas plānošana"</t>
  </si>
  <si>
    <t>Pilnībā nav nokomplektētas ārstniecības personu amata vietas un ne visiem ārstniecības personu amatiem mēnešalga palielinājās par 20%
(MK 18.12.18. sēdes prot. Nr.60 88.§ 5.2.punkts paredzēja papildus finansējuma piešķiršanu, Ieslodzījumu vietu pārvaldes ārstniecības personu (kuras sniedz no valsts budžeta apmaksātos veselības aprūpes pakalpojumus) darba samaksas palielināšanai atbilstoši 19.12.2018. izsludinātajam likumam "Grozījums Veselības aprūpes finansēšanas likumā")</t>
  </si>
  <si>
    <t>06.01.00 "Valsts policija"</t>
  </si>
  <si>
    <t xml:space="preserve">Jaunā politikas iniciatīva (2017.-2019.gads) “Televīzijas pakalpojumu internetā sniedzēju uzraudzības uzlabošana”, jo ilgstoši ir vakanta viena amata vieta, kā arī faktiskā mēnešalga ir mazāka, nekā plānots. </t>
  </si>
  <si>
    <t xml:space="preserve">Pasākums “Ceļu satiksmes uzraudzības uzlabošana”,  jo ilgstoši ir vakanta viena amata vieta, kā arī faktiskā mēnešalga ir mazāka, nekā plānots, bez tam darbiniekiem noteikta samaksa pēc stundas tarifa likmes. </t>
  </si>
  <si>
    <t>10.00.00. "Valsts robežsardzes darbība"</t>
  </si>
  <si>
    <t xml:space="preserve">Jaunā politikas iniciatīva (2017.-2019.gads) "Robežsargu skaita blīvumu uz "zaļās" robežas palielināšana atkarībā no pastāvošajiem riska faktoriem (30 amatpersonas)". Atlīdzības izdevumu apguve ir mazāka, nekā plānotā sakarā ar to, ka pieprasītais finansējums ir aprēķināts  un amatpersonas vidējo amatu (inspektors) uz zaļās robežas, kuru jaunuzņemtie kadeti vēl nav sasnieguši. </t>
  </si>
  <si>
    <t>11.01.00 "Pilsonības un migrācijas lietu pārvalde"</t>
  </si>
  <si>
    <t xml:space="preserve">Prioritārais pasākums (2019.gads) "Diasporas atbalsta nodrošināšana pilnveidojot Dzīvesvietas deklarēšanas procesus, piešķirot personai tiesības būt sasniedzamai deklarētajā dzīvesvietā Latvijā vai ārvalsts adresē un vienlaikus norādītajā papildu adresē Latvijā vai ārvalstī", bet sakarā ar likumprojekta  "Grozījumi Dzīvesvietas deklarēšanas likumā"(Nr.337/Lp13) virzības aizkavēšanos 2019.gadā piešķirtais finansējums iespējams netiks apgūts.  </t>
  </si>
  <si>
    <t xml:space="preserve">Pasākums "NVIS uzturēšana". Šie izdevumi piešķirti un plānoti NVIS uzturēšanai, bet Projekta ietvaros pabeigta jauna NVIS funkcionalitātes izstrāde un uzturēšana daļēji tiek nodrošināta garantijas ietvaros.  Līdz ar šie izdevumi  tika plānoti Diasporas atbalsta nodrošināšanai, paredzot, ka dzīvesvietas deklarēšanas pilnveidošanu, piešķirot personai tiesības būt sasniedzamai deklarētajā dzīvesvietā Latvijā un vienlaikus norādītajā papildu adresē Latvijā vai ārvalstīs. </t>
  </si>
  <si>
    <t>40.02.00 "Nekustamais īpašums un centralizētais iepirkums"</t>
  </si>
  <si>
    <t xml:space="preserve">Prioritārais pasākums (2019.-2020.gads)  "Latvijas Republikas valsts robežas uzturēšana",  jo aizkavējās iepirkuma procedūru noslēgšana. Kā arī sakarā ar to, ka abos iepirkumos tika apstrīdēti procedūras rezultāti. Kā arī nav noslēgts līgums par LT robežas stabu remontiem saskaņā ar līguma apjoma izmaiņām. </t>
  </si>
  <si>
    <t xml:space="preserve">2018.gadā faktiskās obligātā iepirkuma izmaksas nepārsniedza ieņēmumus, līdz ar to nav nepieciešama  plānotā dotācija. </t>
  </si>
  <si>
    <t>31.02.00 "Valsts parāda vadība"</t>
  </si>
  <si>
    <t xml:space="preserve">33.00.00 “Valsts ieņēmumu un muitas politikas nodrošināšana” </t>
  </si>
  <si>
    <t>41.13.00 "Finansējums Valsts akciju sabiedrības "Valsts nekustamie īpašumi" īstenotajiem projektiem un pasākumiem"</t>
  </si>
  <si>
    <t>97.00.00 "Nozaru vadība un politikas plānošana"</t>
  </si>
  <si>
    <t>Procentu izdevumiem provizoriskais atlikums uz gada beigām prognozēts ~ 69 000 euro apmērā   Prognozēto atlikumu ministrija plāno novirzīt citām IZM aktuālajām vajadzībām programmās, kurās konstatēts līdzekļu iztrūkums.</t>
  </si>
  <si>
    <t xml:space="preserve">Finansējums tiek nodrošināts atbilstoši saņemtajiem iesniegumiem. Ja saņemto iesniegumu skaits būtiski nepieaugs, tad plānotais atlikums uz gada beigām varētu būt aptuveni  ~250 000 euro apmērā. Finansējums apakšprogrammai 01.15.00 „Sociālā atbalsta programma vispārējās izglītības pedagogiem” tika piešķirts kā prioritārais pasākums ar mērķi - nodrošināt sociālo atbalstu vispārējās pamatizglītības un vispārējās vidējās izglītības pedagogiem, kuri trīs gadus pirms pensionēšanās vecuma sasniegšanas pašvaldību dibināto skolu likvidācijas vai reorganizācijas gadījumā zaudē darbu. Faktiskā izpilde liecina, ka līdz šim atbalsta saņēmēju/pieprasītāju skaits ir mazāks par plānoto, līdz ar to apakšprogrammā prognozējama līdzekļu ekonomija.  </t>
  </si>
  <si>
    <t>29.Veselības ministrija</t>
  </si>
  <si>
    <t>05.01.00 "Sociālās rehabilitācijas valsts programmas"</t>
  </si>
  <si>
    <t>20.02.00 "Izdienas pensijas"</t>
  </si>
  <si>
    <t>Izdienas pensiju saņēmēju skaits nesasniedz plānoto</t>
  </si>
  <si>
    <t xml:space="preserve">20.01.00 "Valsts sociālie pabalsti" </t>
  </si>
  <si>
    <t>33.04.00 "Centralizēta medikamentu un materiālu iegāde"</t>
  </si>
  <si>
    <t xml:space="preserve">Plānotajā apjomā nepildās parenterāli ievadāmo onkoloģisko zāļu izlietojums, konkursa rezultātā iepirkuma cenas bija zemākas, kā arī apmaksa tiek veikta, ņemot vērā medikamentu izlietojumu pacientiem. </t>
  </si>
  <si>
    <t>45.01.00 "Veselības aprūpes fimamsējuma administrēšana un ekonomiskā novērtēšana"</t>
  </si>
  <si>
    <r>
      <t xml:space="preserve">Nepildās plānotie izdevumi precēm un pakalpojumiem  e-veselības sistēmas darbības  uzturēšanas pakalpojumiem 933 781 </t>
    </r>
    <r>
      <rPr>
        <i/>
        <sz val="10"/>
        <color theme="1"/>
        <rFont val="Times New Roman"/>
        <family val="1"/>
        <charset val="186"/>
      </rPr>
      <t xml:space="preserve">euro </t>
    </r>
    <r>
      <rPr>
        <sz val="10"/>
        <color theme="1"/>
        <rFont val="Times New Roman"/>
        <family val="1"/>
        <charset val="186"/>
      </rPr>
      <t>apmērā</t>
    </r>
    <r>
      <rPr>
        <i/>
        <sz val="10"/>
        <color theme="1"/>
        <rFont val="Times New Roman"/>
        <family val="1"/>
        <charset val="186"/>
      </rPr>
      <t xml:space="preserve"> </t>
    </r>
    <r>
      <rPr>
        <sz val="10"/>
        <color theme="1"/>
        <rFont val="Times New Roman"/>
        <family val="2"/>
        <charset val="186"/>
      </rPr>
      <t xml:space="preserve"> un pamatkapitāla veidošanai  plānotie izdevumi e-veselības sistēmas darbībai 200 000 </t>
    </r>
    <r>
      <rPr>
        <i/>
        <sz val="10"/>
        <color theme="1"/>
        <rFont val="Times New Roman"/>
        <family val="1"/>
        <charset val="186"/>
      </rPr>
      <t>euro</t>
    </r>
    <r>
      <rPr>
        <sz val="10"/>
        <color theme="1"/>
        <rFont val="Times New Roman"/>
        <family val="2"/>
        <charset val="186"/>
      </rPr>
      <t xml:space="preserve"> apmērā.</t>
    </r>
  </si>
  <si>
    <t xml:space="preserve"> Lai nodrošinātu finansējumu kompensācijām zaudējumu segšanai sabiedriskā transporta pakalpojumu sniedzējiem</t>
  </si>
  <si>
    <t xml:space="preserve">Konkurences padomei, tajā skaitā 78 143 EUR  vienreizējas naudas balvas izmaksai mēneša algas apmērā visiem KP darbiniekiem, 2000 EUR komandējumu izdevumu segšanai, lai OECD gadskārtējo konkurences pasākumu 02.-06.12.2019. varētu apmeklēt trīs darbinieki, 22 600 EUR digitālo pierādījumu izpētes un apstrādes laboratorijas veidošanai. </t>
  </si>
  <si>
    <t>KOPSAVILKUMS</t>
  </si>
  <si>
    <t xml:space="preserve">Prognozētais saņēmēju skaits vidēji mēnesī nesasniedz plānoto </t>
  </si>
  <si>
    <t xml:space="preserve">Latvijas Radio kompensācijām par 2016. un 2017.gada virsstundām un darbu svētku dienās. </t>
  </si>
  <si>
    <t>Latvijas Radio un Latvijas Televīzija 2019.gada rudens sezonas oriģinālsatura raidapjomu nodrošināšanas un programmu satura stabilizēšanas pasākumu īstenošanai (atlīdzībai)</t>
  </si>
  <si>
    <t>20.04.00 „Bēgļa un alternatīvo statusu ieguvušo personu pabalsti”</t>
  </si>
  <si>
    <t>97.02.00 "Nozares centralizēto funkciju izpilde"</t>
  </si>
  <si>
    <t>Faktiskā izpilde finansējumam  asistenta pakalpojuma nodrošināšanai personai ar invaliditāti pārvietošanas atbalstam un pašaprūpes veikšanai</t>
  </si>
  <si>
    <r>
      <t xml:space="preserve">Līdzekļi netiks apgūti sakarā ar to, ka netiks īstenots prioritārais pasākums "Justīcijas institūciju </t>
    </r>
    <r>
      <rPr>
        <sz val="10"/>
        <rFont val="Times New Roman"/>
        <family val="1"/>
        <charset val="186"/>
      </rPr>
      <t>funkciju un procesu izvērtējums, t.sk.  izmeklēšanas institūta reformēšanas iespēju izpēte", kam 2019.gadā paredzēts finansējums 500 000 euro apmērā. Neapguve plānota 360 000 euro apmērā, jo Ministru kabineta 2019.gada 16.jūlija sēdē (MK 16.07.2019 prot. Nr.33 85.§ 5.punkts) tika lemts, ka 140 000 euro ir jāpaliek slēgtajos asignējumos, kā vispārējās valdības izdevumu negatīvās ietekmes neitralizējošam pasākumam.</t>
    </r>
  </si>
  <si>
    <t>Pārdale no 2018.-2020.gada PP "Sociālā rakstura institūcijām kapacitātes stiprināšanai un sociālām programmām bērnu tiesību aizsardzības jomās un ar šiem pasākumiem saistīto IT sistēmu pielāgošanai" apakšpasākuma "Sociālās rehabilitācijas pakalpojumu no psihoaktīvajām vielām atkarīgām nepilngadīgām personām nodrošināšana" (36 167 euro apmērā) un 2018.-2020.gada PP "Sociālās rehabilitācijas pakalpojumu klāsta pilnveidošana (papildināšana)" apakšpasākuma "Psihosociālās rehabilitācijas nodrošināšana personām ar prognozējamu vai pirmreizēju invaliditāti, kuras cēlonis ir onkoloģiska slimība, un viņu ģimenes locekļiem" (100 754 euro apmērā) un apakšpasākuma "Psihosociālās rehabilitācijas nodrošināšana bērniem, kuriem nepieciešama paliatīvā aprūpe, un ar viņiem vienā mājsaimniecībā dzīvojošiem ģimenes locekļiem vai audžuģimenei" (142 831 euro apmērā)</t>
  </si>
  <si>
    <t>Prognozētais saņēmēju skaits vidēji mēnesī vairākiem pabalstiem nesasniedz plānoto (bērna kopšanas pabalstam, bērna piedzimšanas pabalstam, atlīdzībai par aizbildņa pienākumu pildīšanu, valsts sociālā nodrošinājuma pabalstam, pabalstam personai ar invaliditāti, kurai nepieciešama īpaša kopšana)</t>
  </si>
  <si>
    <t>Koncertzāles un konferenču centra juridisko risinājumu pakalpojums nodrošināšanai</t>
  </si>
  <si>
    <t>Ministriju papildu pieprasījumi 2019.gadam</t>
  </si>
  <si>
    <t>Pasākums</t>
  </si>
  <si>
    <t>Baltijas Mediju izcilības centra īstenotajiem pasākumiem, kuru mērķis ir stiprināt Latvijas mediju vides attīstību un noturību pret dezinformāciju, kā arī sekmēt neatkarīgo mediju stiprināšanu  Eiropas Savienības Austrumu partnerības valstīs.</t>
  </si>
  <si>
    <t>38.05.00 "Veselības aprūpe un fiziskā sagatavotība"</t>
  </si>
  <si>
    <t>veselības aprūpes izdevumu kompensācijai un pabalstu izmaksai amatpersonām ar speciālajām dienesta pakāpēm</t>
  </si>
  <si>
    <t>kadetu mēnešalgas pieauguma nodrošināšanai</t>
  </si>
  <si>
    <t xml:space="preserve">atkritumu savākšanas un utilizācijas, nekustamo īpašumu uzturēšanas (telpu uzkopšana, apsardzes pakalpojumi) un transportlīdzekļu  apdrošināšanas pakalpojumu apmaksai </t>
  </si>
  <si>
    <t>16.00.00 "Eiropas Savienības lietas un starptautiskā sadarbība"</t>
  </si>
  <si>
    <t xml:space="preserve">dalībai Eiropas Kosmosa aģentūras (turpmāk – EKA) asociētās dalībvalsts statusā </t>
  </si>
  <si>
    <t>07.00.00 "Informācijas un komunikāciju tehnoloģiju uzturēšana un attīstība"</t>
  </si>
  <si>
    <t>infrastruktūras izdevumu optimizēšana, licences, datortehnikas nomaiņa, informācijas sistēmu uzturēšanas izmaksas</t>
  </si>
  <si>
    <t>09.10.00 "Murjāņu sporta ģimnāzija"</t>
  </si>
  <si>
    <t>iestādes sagatavošanai akreditācijai  (transports, inventārs un aprīkojums, mācību līdzekļi)</t>
  </si>
  <si>
    <t>09.16.00 "Dotācija nacionālas nozīmes starptautisku sporta pasākumu organizēšanai Latvijā"</t>
  </si>
  <si>
    <t>05.62.00 "Invaliditātes ekspertīžu nodrošināšana"</t>
  </si>
  <si>
    <t>07.01.00 "Nodarbinātības valsts aģentūras darbības nodrošināšana"</t>
  </si>
  <si>
    <t>21.01.00 "Darba tiesisko attiecību un darba apstākļu kontrole un uzraudzība"</t>
  </si>
  <si>
    <t>22.01.00 "Valsts bērnu tiesību aizsardzības inspekcija un bērnu uzticības tālrunis"</t>
  </si>
  <si>
    <t>05.03.00 "Aprūpe valsts sociālās aprūpes institūcijās"</t>
  </si>
  <si>
    <t>materiāltehniskās bāzes atjaunošanai, pakalpojuma uzlabošanai, infrastruktūras sakārtošanai (t.sk. apkures katlu nomaiņa, bīstamo būvju demontāža un vides pieejamības nodrošināšana)</t>
  </si>
  <si>
    <t>07.00.00 "Nekustamā īpašuma tiesību politikas īstenošana"</t>
  </si>
  <si>
    <t xml:space="preserve">30 807 euro, lai nodrošinātu mobilo arhīva plauktu  iegādi, kas nepieciešami , lai Valsts zemes dienests varētu pārcelties uz jaunuzcelto tieslietu nozares administratīvo centru Jēkabpilī;
141 689 euro,lai uzsāktu veikt  izmaiņas Nekustamā īpašuma valsts kadastra informācijas sistēmas programmatūrā, iestrādājot jaunos kadastrālās vērtēšanas aprēķina principus.  </t>
  </si>
  <si>
    <t>03.01.00 "Tiesu administrēšana"</t>
  </si>
  <si>
    <t>lai veiktu izmaiņas Izpildlietu reģistra informācijas sistēmā, kas nodrošinātu izmaksātās valsts kompensācijas piedziņas monitoringu, tādejādi palielinot atgūstamos līdzekļus.</t>
  </si>
  <si>
    <t>33.03.00 "Kompensējamo medikamentu un materiālu apmaksāšana"</t>
  </si>
  <si>
    <t>39.06.00 "Tiesu medicīniskā ekspertīze"</t>
  </si>
  <si>
    <t>02.04.00 "Rezidentu apmācība"</t>
  </si>
  <si>
    <t>33.17.00 "Neatliekamās medicīniskās palīdzības nodrošināšana stacionārās ārstniecības iestādēs"</t>
  </si>
  <si>
    <t>RAKUS neatliekamo investīciju veikšanai</t>
  </si>
  <si>
    <t>39.04.00 “Neatliekamā medicīniskā palīdzība”</t>
  </si>
  <si>
    <t>26.02.00 “Konkurences politikas ieviešana”</t>
  </si>
  <si>
    <t xml:space="preserve">05.01.00 “Zinātniskās darbības nodrošināšana” </t>
  </si>
  <si>
    <t>17. Satiksmes ministrija</t>
  </si>
  <si>
    <t>22.Kultūras ministrija</t>
  </si>
  <si>
    <t xml:space="preserve">22.07.00 “Nomas maksas VAS “Valsts nekustamie īpašumi” programmas “Mantojums-2018”ietvaros” </t>
  </si>
  <si>
    <t xml:space="preserve">KM Muzeju krātuvju kompleksa Pulka ielā 8, Rīgā, nomas maksas un papildu maksājumu palielinājuma segšanai </t>
  </si>
  <si>
    <t>21.00.00. “Kultūras mantojums”</t>
  </si>
  <si>
    <t>Rīgas Kino muzeja, Latvijas Nacionālā mākslas muzeja un Latvijas Nacionālā vēstures muzeja pārcelšanas uz Muzeja krātuvju kompleksu un aprīkojuma iegādes izdevumu segšanai.</t>
  </si>
  <si>
    <t>62.07.00 “Eiropas Reģionālās attīstības fonda (ERAF) projektu un pasākumu īstenošana (2014-2020)”</t>
  </si>
  <si>
    <t>PIKC „Liepājas Mūzikas, mākslas un dizaina vidusskola” īstenotā ERAF projekta „Profesionālās izglītības un kompetences centra „Liepājas Mūzikas, mākslas un dizaina vidusskola” kultūrizglītības mācību vides modernizēšana”” īstenošanai (neattiecināmo izmaksu segšanai)</t>
  </si>
  <si>
    <t>19.07.00 “Mākslas un literatūra”</t>
  </si>
  <si>
    <t>47. Radio un televīzija</t>
  </si>
  <si>
    <t>02.00.00 “Latvijas Radio programmu veidošana un izplatīšana”</t>
  </si>
  <si>
    <t xml:space="preserve">02.00.00 “Latvijas Radio programmu veidošana un izplatīšana”;
03.01.00 “Latvijas Televīzijas programmu veidošana un izplatīšana” 
</t>
  </si>
  <si>
    <r>
      <t>Nozares ministrijas papildu pieprasījums,</t>
    </r>
    <r>
      <rPr>
        <b/>
        <i/>
        <sz val="10"/>
        <rFont val="Times New Roman"/>
        <family val="1"/>
        <charset val="186"/>
      </rPr>
      <t xml:space="preserve"> euro</t>
    </r>
  </si>
  <si>
    <r>
      <t xml:space="preserve">Nozares ministrijas papildu pieprasījums, </t>
    </r>
    <r>
      <rPr>
        <b/>
        <i/>
        <sz val="10"/>
        <rFont val="Times New Roman"/>
        <family val="1"/>
        <charset val="186"/>
      </rPr>
      <t>euro</t>
    </r>
  </si>
  <si>
    <t>Latvijas konkurētspējas novērtējumam un tā uzraudzības (monitoringa) sistēmai</t>
  </si>
  <si>
    <t>rindas pēc tehniskajiem palīglīdzekļiem mazināšanai (1 067 128 euro), asistenta pakalpojuma nodrošināšanai (539 547 euro),  sociālās rehabilitācijas pakalpojumam, lai mazinātu rindas pēc pakalpojuma (127 025 euro).</t>
  </si>
  <si>
    <t xml:space="preserve"> novecojušās datortehnikas nomaiņai nozares iestādēs</t>
  </si>
  <si>
    <t xml:space="preserve"> novecojušās datortehnikas nomaiņai  nozares iestādēs</t>
  </si>
  <si>
    <t xml:space="preserve">02. Saeima </t>
  </si>
  <si>
    <t xml:space="preserve">01.00.00 “Saeimas darbības nodrošināšana” </t>
  </si>
  <si>
    <t xml:space="preserve">02.Saeima </t>
  </si>
  <si>
    <t>ALTUM mājokļu garantijas programmai.</t>
  </si>
  <si>
    <t>1.pielikums</t>
  </si>
  <si>
    <t xml:space="preserve">Finanšu ministrs     </t>
  </si>
  <si>
    <t>J. Reirs</t>
  </si>
  <si>
    <t>Adijāne, 67095437
zane.adijane@fm.gov.lv</t>
  </si>
  <si>
    <t>2.pielikums</t>
  </si>
  <si>
    <t>2019. gadā plānots uzsākt jaunu pētījumu ēku energoefektivitātes jomā, kam nepieciešams tikai avansa makājums</t>
  </si>
  <si>
    <t>Latvijas dalības Expo 2020 Dubai organizēšanai atbilstoši Ekonomikas ministrijas sagatavotajam informatīvajam ziņojumam</t>
  </si>
  <si>
    <r>
      <t xml:space="preserve">Izdevumu neapguve prognozēta izdevumiem precēm un pakalpojumiem, atbilstoši mazākām komisijas maksām vadošajām bankām par 2019.gadā emitētajām eiroobligācijām un mazākiem maksājumim </t>
    </r>
    <r>
      <rPr>
        <i/>
        <sz val="10"/>
        <color theme="1"/>
        <rFont val="Times New Roman"/>
        <family val="2"/>
        <charset val="186"/>
      </rPr>
      <t>Allen</t>
    </r>
    <r>
      <rPr>
        <sz val="10"/>
        <color theme="1"/>
        <rFont val="Times New Roman"/>
        <family val="2"/>
        <charset val="186"/>
      </rPr>
      <t xml:space="preserve"> &amp; </t>
    </r>
    <r>
      <rPr>
        <i/>
        <sz val="10"/>
        <color theme="1"/>
        <rFont val="Times New Roman"/>
        <family val="2"/>
        <charset val="186"/>
      </rPr>
      <t>Overy LLP</t>
    </r>
    <r>
      <rPr>
        <sz val="10"/>
        <color theme="1"/>
        <rFont val="Times New Roman"/>
        <family val="2"/>
        <charset val="186"/>
      </rPr>
      <t xml:space="preserve"> par konsultāciju sniegšanu.</t>
    </r>
  </si>
  <si>
    <r>
      <t>2019.gada PP "Pasākumu plāna noziedzīgi iegūtu līdzekļu legalizācijas un terorisma finansēšanas novēršanai laika periodam līdz 2019.gada 31.decembrim īstenošana" īstenošanai piešķirtais finansējums netiks apgūts pilnā apmērā, ņemot</t>
    </r>
    <r>
      <rPr>
        <sz val="10"/>
        <color theme="1"/>
        <rFont val="Times New Roman"/>
        <family val="2"/>
        <charset val="186"/>
      </rPr>
      <t xml:space="preserve"> vērā, ka īstenojamos pasākumus bija iespējams uzsākt ar gada II ceturksni. Atbilstoši veiktajām publisko iepirkumu procedūrām un iepirkumu pretendentu sniegtajiem piedāvājumiem, PP īstenošanai (51 amatu vietu nodrošināšana) nepieciešamais aprīkojums (šaujamieroči un formas tērpi) tiks piegādāts 2020.gada sākumā, līdz ar to budžeta programmā prognozēta izdevumu neizpilde 88 800 </t>
    </r>
    <r>
      <rPr>
        <i/>
        <sz val="10"/>
        <color theme="1"/>
        <rFont val="Times New Roman"/>
        <family val="1"/>
        <charset val="186"/>
      </rPr>
      <t>euro</t>
    </r>
    <r>
      <rPr>
        <sz val="10"/>
        <color theme="1"/>
        <rFont val="Times New Roman"/>
        <family val="2"/>
        <charset val="186"/>
      </rPr>
      <t xml:space="preserve"> apmērā. 
Savukārt, finansējums 74 402 euro apmērā netiks izlietots, ņemot vērā mazākus izdevumus par kravu kontroles rentgeniekārtas piegādi Ventspils ostas muitas kontroles punktā (faktiski paveiktie darbi, kurus apstiprināja būvuzraugs, bija par mazāku summu kā uzrādīts projekta tāmēs)</t>
    </r>
  </si>
  <si>
    <r>
      <t xml:space="preserve">Finanšu ministrija saskaņā ar iesniegtajiem sarakstiem ir veikusi 2018./2019. mācību gada Simtgades izcilnieku stipendiju izmaksu 356 vispārējās vidējās izglītības un profesionālās vidējās izglītības labākajiem absolventiem visā Latvijā un no stipendiju izmaksai plānotajiem 206 500 </t>
    </r>
    <r>
      <rPr>
        <i/>
        <sz val="10"/>
        <color theme="1"/>
        <rFont val="Times New Roman"/>
        <family val="2"/>
        <charset val="186"/>
      </rPr>
      <t>euro</t>
    </r>
    <r>
      <rPr>
        <sz val="10"/>
        <color theme="1"/>
        <rFont val="Times New Roman"/>
        <family val="2"/>
        <charset val="186"/>
      </rPr>
      <t xml:space="preserve"> izlietoti 178 000 </t>
    </r>
    <r>
      <rPr>
        <i/>
        <sz val="10"/>
        <color theme="1"/>
        <rFont val="Times New Roman"/>
        <family val="2"/>
        <charset val="186"/>
      </rPr>
      <t>euro</t>
    </r>
    <r>
      <rPr>
        <sz val="10"/>
        <color theme="1"/>
        <rFont val="Times New Roman"/>
        <family val="2"/>
        <charset val="186"/>
      </rPr>
      <t>.</t>
    </r>
  </si>
  <si>
    <t>Ņemot vērā faktiski nepieciešamo finansējumu prioritārā pasākuma "Latvijas prezidentūra Kodolmateriālu piegādātāju grupā 2018-2019" ietvaros izveidotās amata vietas darbības nodrošināšanai, ir izveidojusies finanšu līdzekļu ekonomija atlīdzībai.</t>
  </si>
  <si>
    <t>Ietaupīti finanšu līdzekļi prioritārā pasākuma "Latvijas prezidentūrai BJVP (no 2018.g. vidus - 2019.g. vidum) un BMP (2019.gadā)" ietvaros Latvijas prezidentūras Baltijas jūras valstu padomē (BJVP) nodrošināšanai, kas ir beigusies š.g. 30.jūnijā.</t>
  </si>
  <si>
    <t>29.02.00 "Elektroenerģijas lietotāju atbalsts"</t>
  </si>
  <si>
    <t>28.00.00 "Ārējās ekonomiskās politikas ieviešana"</t>
  </si>
  <si>
    <t>29.05.00 "Valsts pētījumu programma enerģētikā"</t>
  </si>
  <si>
    <t>01.00.00 "Pārresoru koordinācijas centra darbības nodrošināšana"</t>
  </si>
  <si>
    <r>
      <t xml:space="preserve">Atbilstoši operatīvajai informācijai par izglītojamo skaitu uz 2019.gada 1.septembri - 2019.gadā  apakšprogrammā prognozējams atlikums ~ 465 000 euro apmērā. 
Ņemot vērā, ka 2020.gada budžeta sagatavošanas procesā ir pieņemts lēmums, no 2020.gada no valsts budžeta daļēji finansēt brīvpusdienas (50% apmērā), tad 2019.gadā atbrīvojas vēl papildu finansējums </t>
    </r>
    <r>
      <rPr>
        <b/>
        <sz val="10"/>
        <rFont val="Times New Roman"/>
        <family val="1"/>
        <charset val="186"/>
      </rPr>
      <t>~1 067 500 euro apmērā (</t>
    </r>
    <r>
      <rPr>
        <sz val="10"/>
        <rFont val="Times New Roman"/>
        <family val="1"/>
        <charset val="186"/>
      </rPr>
      <t>plānotais maksājums par janvāri).</t>
    </r>
  </si>
  <si>
    <t>21.20.00 "Iemaksas starptautiskajās organizācijās"</t>
  </si>
  <si>
    <t>30.00.00 "Attīstības nacionālie atbalsta instrumenti"</t>
  </si>
  <si>
    <t>valsts sociālās aprūpes centru, ēku tehniskā apsekošana, lai nodrošinātu otrās un trešās grupas publisko ēku tehnisko apsekošanu atbilstoši 2014.gada 2.septembra Ministru kabineta noteikumu Nr.529 "Ēku būvnoteikumi" 226.punkta prasībām (205 000 euro apmērā); Valsts sociālās apdrošināšanas aģentūrai, lai palielinātu nozares datu centra jaudu (disku iegādei disku masīvam), kā arī, lai aizsargātu IT kritisko infrastruktūru, plānots iegādāties datu centra aizsardzības centrālo ugunsmūri (komplekts), (265 710 euro apmērā); lai nodrošinātu novecojušās datortehnikas nomaiņu nozares iestādēs (Valsts sociālās apdrošināšanas aģentūra), (388 543 euro apmērā).</t>
  </si>
  <si>
    <t>01.07.00 "Dotācija brīvpusdienu nodrošināšanai 1.,2.,3. un 4. klases izglītojamiem"</t>
  </si>
  <si>
    <t>01.15.00 "Sociālā atbalsta programma vispārējās izglītības pedagogiem"</t>
  </si>
  <si>
    <t>03.04.00 "Studējošo un studiju kreditēšana"</t>
  </si>
  <si>
    <t>12.00.00 "Finansējums asistenta pakalpojuma nodrošināšanai personai ar invaliditāti pārvietošanas atbalstam un pašaprūpes veikšanai"</t>
  </si>
  <si>
    <t>Informatīvajam ziņojumam „Par valsts pamatbudžeta pamatfunkciju izdevumu 
prognozēto neapguvi un iespējamo līdzekļu pārdali 2019.gadā”</t>
  </si>
  <si>
    <t>rezidentu apmācībai saistībā ar rezidentu plūsmas pieaugumu (faktiskais rezidentu skaits bez ilgstošām prombūtnēm), norēķiniem par iepriekšējo periodu</t>
  </si>
  <si>
    <t>33.16.00 "Pārējo ambulatoro veselības aprūpes pakalpojumu nodrošināšana"</t>
  </si>
  <si>
    <t>33.18.00 "Plānveida stacionāro veselības aprūpes pakalpojumu nodrošināšana"</t>
  </si>
  <si>
    <t xml:space="preserve">neatliekamiem remontiem un pasākumiem Valsts tiesu medicīnas ekspertīžu centra funkciju nodrošināšanai </t>
  </si>
  <si>
    <t>22.10.00. „Sabiedrības saliedētības pasākumi”</t>
  </si>
  <si>
    <t>pārskaitīšanai biedrībai „Romu Kultūras centrs” Starptautiskā Romu kultūras festivāla „ROMA WORLD 2019” organizēšanai 2019.gada novembrī, tai skaitā festivāla tehniskajam un mākslinieciskajam nodrošinājumam, norises vadīšanai un publicitātei</t>
  </si>
  <si>
    <t>25. Pārresoru koordinācijas centrs</t>
  </si>
  <si>
    <t>25.Pārresoru koordinācijas centrs</t>
  </si>
  <si>
    <t>31.06.00 “Dotācija zaudējumu segšanai sabiedriskā transporta pakalpojumu sniedzējiem”
31.07.00 “Dotācija sabiedriskā transporta pakalpojumu sniedzējiem ar braukšanas maksas atvieglojumiem saistīto zaudējumu segšanai”</t>
  </si>
  <si>
    <t>CERN pasākumi:
• Dalība CMS eksperimentā:
• Latvijas Fizikas skolotāju vizītes CERN
• CERN nacionālā kontaktpunkta funkciju nodrošināšana</t>
  </si>
  <si>
    <t xml:space="preserve">kompensējamo medikamentu apmaksai, lai daļēji segtu deficītu </t>
  </si>
  <si>
    <t>papildus rehabilitācijas pakalpojumiem bērniem (705 863 euro), medicīniskās apaugļošanas pakalpojumiem (120 sievietēm)  (183 146 euro), pakalpojumu apjoma palielinājumam  (1 026 741 euro, tai skaitā: oftalmoloģijai 243 197 euro, kodolmagnētiskai rezonansei 136 412 euro, gastrointestinālai endoskopijai dienas stacionārā 107 579 euro un datortomogrāfijai  539 553 euro)</t>
  </si>
  <si>
    <t xml:space="preserve">insulīna sūkņu iegāde bērniem mūsdienīgai pirmā tipa cukura diabēta ārstēšanai </t>
  </si>
  <si>
    <t>Neatliekamās medicīniskās palīdzības dienestam defibrilatoru iegādei (593 271 euro),  plaušu mākslīgās ventilācijas iekārtu iegādei (122 442 euro)</t>
  </si>
  <si>
    <t xml:space="preserve">Izdevumu neizpilde prognozēta VAS "Valsts nekustamie īpašumi" īstenotajā Jaunā Rīgas teātra rekonstrukcijas projektā </t>
  </si>
  <si>
    <t xml:space="preserve">Prioritārais pasākums (2019.gads) “Pasākumu plāna noziedzīgi iegūtu līdzekļu legalizācijas un terorisma finansēšanas novēršanai īstenošana (MONEYVAL)”, jo nav nokomplektētas visas plānotās amata vietas. </t>
  </si>
  <si>
    <t>Samazināmi izdevumi atlīdzībai saskaņā ar Saeimas Prezidija 2019.gada 21.oktobra lēmumu.</t>
  </si>
  <si>
    <t xml:space="preserve">Nacionālas nozīmes starptautisku sporta pasākumu organizēšanai:
Pasaules un Eiropas kauss (bobslejs un kamaniņas) Siguldas trasē - 256 500 euro;
Volejbola federācijas pieprasījums 137 640 EUR, lai segtu izdevumus, kas saistīti ar 3* Pasaules kausa posma pludmales volejbolā organizēšanu Latvijā (Jūrmalā);
Latvijas Hokeja federācijas pieprasījums 2021.gada Pasaules čempionāta hokejā organizēšanas ietvaros nepieciešamam maksājumam Starptautiskajai Ledus Hokeja federācijai (IIHF) 181`703 EUR (200`000 CHF) IIHF pusgada kongresa organizēšanai (IIHF noteikta fiksēta summas apmaksa);
2020.gadā Latvijā plānoto nacionālas nozīmes starptautisko sporta pasākumu organizēšanas licences (piemēram, Eiropas čempionāta posms rallijkrosā (300`000 EUR), Pasaules čempionāta posms rallijkrosā (500`000 EUR), Pasaules spīdveja Nāciju kausa posma sacensības (165`000 EUR)). </t>
  </si>
  <si>
    <t>Valsts budžeta uzturēšanas izdevumu transferti pašvaldībām likuma "Par zemes privatizāciju lauku apvidos" prasību izpildei. Finansējums piešķirts 2015.-2017.gada JPI "Publisko pakalpojumu pieejamības nodrošināšana saskaņā ar vienas pieturas aģentūras principu" ietvaros ar MK 12.11.2014. sēdes prot. Nr.62 2.§ 2.punktu</t>
  </si>
  <si>
    <t>Valsts budžeta uzturēšanas izdevumu transferti pašvaldībām, lai nodrošinātu pielāgoto informācijas sistēmu datu nodošanai aizsargātā lietotāja tirdzniecības pakalpojuma sniedzējam uzturēšanu. Finansējums piešķirts ar MK 21.10.2014. sēdes prot. Nr.57 40.§ 4.2.apakšpunktu</t>
  </si>
  <si>
    <t xml:space="preserve">Valsts policijas struktūrvienību darbības uzlabošanai nepieciešamo IT risinājumu iegādei izņemto infotehnisko materiālu tālākai izpētei un analīzei. </t>
  </si>
  <si>
    <t xml:space="preserve"> Valsts robežsardzes nodarbināto motivēšanai, tai skaitā ēnu ekonomikas apkarošanā iesaistīto nodarbināto prēmēšanai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</si>
</sst>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Times New Roman"/>
      <family val="2"/>
      <charset val="186"/>
    </font>
    <font>
      <sz val="11"/>
      <color theme="1"/>
      <name val="Calibri"/>
      <family val="2"/>
      <charset val="204"/>
      <scheme val="minor"/>
    </font>
    <font>
      <sz val="10"/>
      <name val="Arial"/>
      <family val="2"/>
      <charset val="186"/>
    </font>
    <font>
      <sz val="10"/>
      <color theme="1"/>
      <name val="Times New Roman"/>
      <family val="2"/>
      <charset val="186"/>
    </font>
    <font>
      <b/>
      <sz val="10"/>
      <color theme="1"/>
      <name val="Times New Roman"/>
      <family val="2"/>
      <charset val="186"/>
    </font>
    <font>
      <b/>
      <sz val="10"/>
      <name val="Times New Roman"/>
      <family val="2"/>
      <charset val="186"/>
    </font>
    <font>
      <b/>
      <sz val="12"/>
      <color theme="1"/>
      <name val="Times New Roman"/>
      <family val="1"/>
      <charset val="186"/>
    </font>
    <font>
      <b/>
      <i/>
      <sz val="10"/>
      <name val="Times New Roman"/>
      <family val="1"/>
      <charset val="186"/>
    </font>
    <font>
      <b/>
      <sz val="10"/>
      <color theme="1"/>
      <name val="Times New Roman"/>
      <family val="1"/>
      <charset val="186"/>
    </font>
    <font>
      <sz val="10"/>
      <name val="Times New Roman"/>
      <family val="2"/>
      <charset val="186"/>
    </font>
    <font>
      <sz val="8"/>
      <color theme="1"/>
      <name val="Times New Roman"/>
      <family val="2"/>
      <charset val="186"/>
    </font>
    <font>
      <sz val="10"/>
      <color theme="1"/>
      <name val="Times New Roman"/>
      <family val="1"/>
      <charset val="186"/>
    </font>
    <font>
      <i/>
      <sz val="10"/>
      <color theme="1"/>
      <name val="Times New Roman"/>
      <family val="1"/>
      <charset val="186"/>
    </font>
    <font>
      <sz val="10"/>
      <name val="Times New Roman"/>
      <family val="1"/>
      <charset val="186"/>
    </font>
    <font>
      <sz val="11"/>
      <color theme="1"/>
      <name val="Calibri"/>
      <family val="2"/>
      <scheme val="minor"/>
    </font>
    <font>
      <b/>
      <sz val="14"/>
      <color theme="1"/>
      <name val="Times New Roman"/>
      <family val="1"/>
      <charset val="186"/>
    </font>
    <font>
      <sz val="14"/>
      <color theme="1"/>
      <name val="Times New Roman"/>
      <family val="1"/>
      <charset val="186"/>
    </font>
    <font>
      <i/>
      <sz val="10"/>
      <color theme="1"/>
      <name val="Times New Roman"/>
      <family val="2"/>
      <charset val="186"/>
    </font>
    <font>
      <b/>
      <sz val="10"/>
      <name val="Times New Roman"/>
      <family val="1"/>
      <charset val="186"/>
    </font>
    <font>
      <sz val="14"/>
      <name val="Times New Roman"/>
      <family val="1"/>
      <charset val="186"/>
    </font>
    <font>
      <sz val="11"/>
      <color theme="1"/>
      <name val="Times New Roman"/>
      <family val="1"/>
      <charset val="186"/>
    </font>
    <font>
      <sz val="11"/>
      <color theme="1"/>
      <name val="Times New Roman"/>
      <family val="2"/>
      <charset val="186"/>
    </font>
  </fonts>
  <fills count="5">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 fillId="0" borderId="0"/>
    <xf numFmtId="0" fontId="2" fillId="0" borderId="0"/>
    <xf numFmtId="0" fontId="14" fillId="0" borderId="0"/>
  </cellStyleXfs>
  <cellXfs count="69">
    <xf numFmtId="0" fontId="0" fillId="0" borderId="0" xfId="0"/>
    <xf numFmtId="3" fontId="10" fillId="0" borderId="0" xfId="0" applyNumberFormat="1" applyFont="1" applyAlignment="1">
      <alignment horizontal="center" wrapText="1"/>
    </xf>
    <xf numFmtId="3" fontId="8" fillId="3" borderId="1" xfId="0" applyNumberFormat="1" applyFont="1" applyFill="1" applyBorder="1" applyAlignment="1">
      <alignment vertical="center" wrapText="1"/>
    </xf>
    <xf numFmtId="3" fontId="0" fillId="0" borderId="0" xfId="0" applyNumberFormat="1" applyFont="1" applyAlignment="1">
      <alignment wrapText="1"/>
    </xf>
    <xf numFmtId="3" fontId="11" fillId="0" borderId="1" xfId="0" applyNumberFormat="1" applyFont="1" applyFill="1" applyBorder="1" applyAlignment="1">
      <alignment vertical="center" wrapText="1"/>
    </xf>
    <xf numFmtId="3" fontId="3" fillId="0" borderId="0" xfId="0" applyNumberFormat="1" applyFont="1" applyFill="1" applyAlignment="1">
      <alignment vertical="center" wrapText="1"/>
    </xf>
    <xf numFmtId="3" fontId="3" fillId="0" borderId="0" xfId="0" applyNumberFormat="1" applyFont="1" applyAlignment="1">
      <alignment wrapText="1"/>
    </xf>
    <xf numFmtId="3" fontId="3" fillId="0" borderId="0" xfId="0" applyNumberFormat="1" applyFont="1" applyAlignment="1">
      <alignment vertical="center" wrapText="1"/>
    </xf>
    <xf numFmtId="3" fontId="3" fillId="0" borderId="1" xfId="0" applyNumberFormat="1" applyFont="1" applyFill="1" applyBorder="1" applyAlignment="1">
      <alignment vertical="center" wrapText="1"/>
    </xf>
    <xf numFmtId="3" fontId="8" fillId="3" borderId="1" xfId="0" applyNumberFormat="1" applyFont="1" applyFill="1" applyBorder="1" applyAlignment="1">
      <alignment horizontal="right" vertical="center" wrapText="1"/>
    </xf>
    <xf numFmtId="3" fontId="4" fillId="2" borderId="2" xfId="1" applyNumberFormat="1" applyFont="1" applyFill="1" applyBorder="1" applyAlignment="1">
      <alignment horizontal="center" vertical="center" wrapText="1"/>
    </xf>
    <xf numFmtId="3" fontId="5" fillId="2" borderId="2" xfId="1" applyNumberFormat="1" applyFont="1" applyFill="1" applyBorder="1" applyAlignment="1">
      <alignment horizontal="center" vertical="center" wrapText="1"/>
    </xf>
    <xf numFmtId="3" fontId="6" fillId="4" borderId="1" xfId="0" applyNumberFormat="1" applyFont="1" applyFill="1" applyBorder="1" applyAlignment="1">
      <alignment vertical="center" wrapText="1"/>
    </xf>
    <xf numFmtId="3" fontId="8" fillId="2" borderId="2" xfId="1" applyNumberFormat="1"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3" fontId="11" fillId="0" borderId="1" xfId="0" applyNumberFormat="1" applyFont="1" applyBorder="1" applyAlignment="1">
      <alignment vertical="center" wrapText="1"/>
    </xf>
    <xf numFmtId="3" fontId="11" fillId="0" borderId="0" xfId="0" applyNumberFormat="1" applyFont="1" applyFill="1" applyAlignment="1">
      <alignment vertical="center" wrapText="1"/>
    </xf>
    <xf numFmtId="3" fontId="12" fillId="0" borderId="0" xfId="0" applyNumberFormat="1" applyFont="1" applyAlignment="1">
      <alignment horizontal="center" vertical="center" wrapText="1"/>
    </xf>
    <xf numFmtId="3" fontId="10"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wrapText="1"/>
    </xf>
    <xf numFmtId="3" fontId="6" fillId="0" borderId="0" xfId="0" applyNumberFormat="1" applyFont="1" applyAlignment="1">
      <alignment vertical="center" wrapText="1"/>
    </xf>
    <xf numFmtId="3" fontId="15" fillId="2" borderId="3" xfId="0" applyNumberFormat="1" applyFont="1" applyFill="1" applyBorder="1" applyAlignment="1">
      <alignment horizontal="center" vertical="center" wrapText="1"/>
    </xf>
    <xf numFmtId="3" fontId="15" fillId="4" borderId="3" xfId="0" applyNumberFormat="1" applyFont="1" applyFill="1" applyBorder="1" applyAlignment="1">
      <alignment vertical="center" wrapText="1"/>
    </xf>
    <xf numFmtId="3" fontId="16" fillId="3" borderId="3" xfId="0" applyNumberFormat="1" applyFont="1" applyFill="1" applyBorder="1" applyAlignment="1">
      <alignment vertical="center" wrapText="1"/>
    </xf>
    <xf numFmtId="3" fontId="16" fillId="0" borderId="3" xfId="0" applyNumberFormat="1" applyFont="1" applyFill="1" applyBorder="1" applyAlignment="1">
      <alignment vertical="center" wrapText="1"/>
    </xf>
    <xf numFmtId="3" fontId="16" fillId="0" borderId="3" xfId="0" applyNumberFormat="1" applyFont="1" applyBorder="1" applyAlignment="1">
      <alignment vertical="center" wrapText="1"/>
    </xf>
    <xf numFmtId="3" fontId="3" fillId="0" borderId="0" xfId="0" applyNumberFormat="1" applyFont="1" applyBorder="1" applyAlignment="1">
      <alignment vertical="center" wrapText="1"/>
    </xf>
    <xf numFmtId="3" fontId="11" fillId="0" borderId="1" xfId="0" applyNumberFormat="1" applyFont="1" applyFill="1" applyBorder="1" applyAlignment="1">
      <alignment wrapText="1"/>
    </xf>
    <xf numFmtId="3" fontId="6" fillId="4" borderId="1" xfId="0" applyNumberFormat="1" applyFont="1" applyFill="1" applyBorder="1" applyAlignment="1">
      <alignment wrapText="1"/>
    </xf>
    <xf numFmtId="3" fontId="3" fillId="0" borderId="0" xfId="0" applyNumberFormat="1" applyFont="1" applyFill="1" applyBorder="1" applyAlignment="1">
      <alignment vertical="center" wrapText="1"/>
    </xf>
    <xf numFmtId="3" fontId="3" fillId="0" borderId="1" xfId="0" applyNumberFormat="1" applyFont="1" applyBorder="1" applyAlignment="1">
      <alignment wrapText="1"/>
    </xf>
    <xf numFmtId="3" fontId="3" fillId="0" borderId="1" xfId="0" applyNumberFormat="1" applyFont="1" applyBorder="1" applyAlignment="1">
      <alignment vertical="center" wrapText="1"/>
    </xf>
    <xf numFmtId="3" fontId="3" fillId="0" borderId="1" xfId="0" applyNumberFormat="1" applyFont="1" applyFill="1" applyBorder="1" applyAlignment="1">
      <alignment wrapText="1"/>
    </xf>
    <xf numFmtId="3" fontId="3" fillId="0" borderId="0" xfId="0" applyNumberFormat="1" applyFont="1" applyAlignment="1">
      <alignment vertical="center" wrapText="1"/>
    </xf>
    <xf numFmtId="3" fontId="5" fillId="3" borderId="1" xfId="0" applyNumberFormat="1" applyFont="1" applyFill="1" applyBorder="1" applyAlignment="1">
      <alignment vertical="center" wrapText="1"/>
    </xf>
    <xf numFmtId="3" fontId="5" fillId="3" borderId="1" xfId="0" applyNumberFormat="1" applyFont="1" applyFill="1" applyBorder="1" applyAlignment="1">
      <alignment horizontal="right" vertical="center" wrapText="1"/>
    </xf>
    <xf numFmtId="3" fontId="3" fillId="0" borderId="0" xfId="0" applyNumberFormat="1" applyFont="1" applyFill="1" applyBorder="1" applyAlignment="1">
      <alignment wrapText="1"/>
    </xf>
    <xf numFmtId="3" fontId="3" fillId="0" borderId="4" xfId="0" applyNumberFormat="1" applyFont="1" applyFill="1" applyBorder="1" applyAlignment="1">
      <alignment wrapText="1"/>
    </xf>
    <xf numFmtId="3" fontId="3" fillId="0" borderId="4" xfId="0" applyNumberFormat="1" applyFont="1" applyFill="1" applyBorder="1" applyAlignment="1">
      <alignment vertical="center" wrapText="1"/>
    </xf>
    <xf numFmtId="3" fontId="8" fillId="3" borderId="1" xfId="0" applyNumberFormat="1" applyFont="1" applyFill="1" applyBorder="1" applyAlignment="1">
      <alignment wrapText="1"/>
    </xf>
    <xf numFmtId="3" fontId="3" fillId="0" borderId="1" xfId="0" applyNumberFormat="1" applyFont="1" applyBorder="1" applyAlignment="1">
      <alignment horizontal="right" wrapText="1"/>
    </xf>
    <xf numFmtId="3" fontId="8" fillId="0" borderId="0" xfId="0" applyNumberFormat="1" applyFont="1" applyFill="1" applyBorder="1" applyAlignment="1">
      <alignment horizontal="center" vertical="center" wrapText="1"/>
    </xf>
    <xf numFmtId="3" fontId="11" fillId="0" borderId="1" xfId="0" applyNumberFormat="1" applyFont="1" applyFill="1" applyBorder="1" applyAlignment="1">
      <alignment horizontal="left" vertical="center" wrapText="1"/>
    </xf>
    <xf numFmtId="3" fontId="13" fillId="0" borderId="1" xfId="0" applyNumberFormat="1" applyFont="1" applyFill="1" applyBorder="1" applyAlignment="1">
      <alignment vertical="center" wrapText="1"/>
    </xf>
    <xf numFmtId="3" fontId="13" fillId="0" borderId="1" xfId="0" applyNumberFormat="1" applyFont="1" applyFill="1" applyBorder="1" applyAlignment="1">
      <alignment horizontal="left" vertical="center" wrapText="1"/>
    </xf>
    <xf numFmtId="3" fontId="13" fillId="0" borderId="1" xfId="0" applyNumberFormat="1" applyFont="1" applyFill="1" applyBorder="1" applyAlignment="1">
      <alignment wrapText="1"/>
    </xf>
    <xf numFmtId="3" fontId="3" fillId="0" borderId="1" xfId="0" applyNumberFormat="1" applyFont="1" applyFill="1" applyBorder="1" applyAlignment="1">
      <alignment horizontal="left" vertical="center" wrapText="1"/>
    </xf>
    <xf numFmtId="3" fontId="9" fillId="0" borderId="1" xfId="0" applyNumberFormat="1" applyFont="1" applyFill="1" applyBorder="1" applyAlignment="1">
      <alignment wrapText="1"/>
    </xf>
    <xf numFmtId="3" fontId="3" fillId="0" borderId="1" xfId="0" applyNumberFormat="1" applyFont="1" applyFill="1" applyBorder="1" applyAlignment="1">
      <alignment horizontal="right" wrapText="1"/>
    </xf>
    <xf numFmtId="3" fontId="19" fillId="3" borderId="3" xfId="0" applyNumberFormat="1" applyFont="1" applyFill="1" applyBorder="1" applyAlignment="1">
      <alignment horizontal="left" vertical="center" wrapText="1"/>
    </xf>
    <xf numFmtId="3" fontId="0" fillId="0" borderId="0" xfId="0" applyNumberFormat="1" applyFont="1" applyAlignment="1">
      <alignment vertical="center" wrapText="1"/>
    </xf>
    <xf numFmtId="3" fontId="20" fillId="0" borderId="0" xfId="0" applyNumberFormat="1" applyFont="1" applyAlignment="1">
      <alignment vertical="center" wrapText="1"/>
    </xf>
    <xf numFmtId="3" fontId="16" fillId="0" borderId="0" xfId="0" applyNumberFormat="1" applyFont="1" applyAlignment="1">
      <alignment wrapText="1"/>
    </xf>
    <xf numFmtId="3" fontId="16" fillId="0" borderId="0" xfId="0" applyNumberFormat="1" applyFont="1" applyAlignment="1">
      <alignment vertical="center" wrapText="1"/>
    </xf>
    <xf numFmtId="3" fontId="21" fillId="0" borderId="0" xfId="0" applyNumberFormat="1" applyFont="1" applyAlignment="1">
      <alignment vertical="center" wrapText="1"/>
    </xf>
    <xf numFmtId="3" fontId="11" fillId="2" borderId="1" xfId="0" applyNumberFormat="1" applyFont="1" applyFill="1" applyBorder="1" applyAlignment="1">
      <alignment horizontal="center" vertical="center" wrapText="1"/>
    </xf>
    <xf numFmtId="3" fontId="10" fillId="0" borderId="0" xfId="0" applyNumberFormat="1" applyFont="1" applyAlignment="1">
      <alignment horizontal="center" vertical="center" wrapText="1"/>
    </xf>
    <xf numFmtId="3" fontId="5" fillId="2" borderId="3" xfId="1" applyNumberFormat="1" applyFont="1" applyFill="1" applyBorder="1" applyAlignment="1">
      <alignment horizontal="center" vertical="center" wrapText="1"/>
    </xf>
    <xf numFmtId="3" fontId="19" fillId="0" borderId="3" xfId="1" applyNumberFormat="1" applyFont="1" applyFill="1" applyBorder="1" applyAlignment="1">
      <alignment horizontal="right" vertical="center" wrapText="1"/>
    </xf>
    <xf numFmtId="3" fontId="11" fillId="0" borderId="0" xfId="0" applyNumberFormat="1" applyFont="1" applyAlignment="1">
      <alignment vertical="center" wrapText="1"/>
    </xf>
    <xf numFmtId="3" fontId="9" fillId="0" borderId="1" xfId="0" applyNumberFormat="1" applyFont="1" applyFill="1" applyBorder="1" applyAlignment="1">
      <alignment vertical="center" wrapText="1"/>
    </xf>
    <xf numFmtId="3" fontId="15" fillId="4" borderId="3" xfId="0" applyNumberFormat="1" applyFont="1" applyFill="1" applyBorder="1" applyAlignment="1">
      <alignment horizontal="right" vertical="center" wrapText="1"/>
    </xf>
    <xf numFmtId="49" fontId="3" fillId="0" borderId="1" xfId="0" applyNumberFormat="1" applyFont="1" applyFill="1" applyBorder="1" applyAlignment="1">
      <alignment horizontal="left" vertical="center" wrapText="1"/>
    </xf>
    <xf numFmtId="0" fontId="19" fillId="0" borderId="0" xfId="0" applyFont="1" applyAlignment="1">
      <alignment vertical="center" wrapText="1"/>
    </xf>
    <xf numFmtId="0" fontId="13" fillId="0" borderId="0" xfId="0" applyFont="1" applyAlignment="1">
      <alignment vertical="center" wrapText="1"/>
    </xf>
    <xf numFmtId="3" fontId="20" fillId="0" borderId="0" xfId="0" applyNumberFormat="1" applyFont="1" applyAlignment="1">
      <alignment horizontal="right" vertical="center" wrapText="1"/>
    </xf>
    <xf numFmtId="3" fontId="15" fillId="0" borderId="0" xfId="0" applyNumberFormat="1" applyFont="1" applyAlignment="1">
      <alignment horizontal="center" wrapText="1"/>
    </xf>
    <xf numFmtId="0" fontId="15" fillId="0" borderId="0" xfId="0" applyFont="1" applyAlignment="1">
      <alignment horizontal="center" wrapText="1"/>
    </xf>
    <xf numFmtId="3" fontId="21" fillId="0" borderId="0" xfId="0" applyNumberFormat="1" applyFont="1" applyAlignment="1">
      <alignment horizontal="right"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88"/>
  <sheetViews>
    <sheetView topLeftCell="A49" zoomScale="85" zoomScaleNormal="85" workbookViewId="0">
      <selection activeCell="C70" sqref="C70"/>
    </sheetView>
  </sheetViews>
  <sheetFormatPr defaultColWidth="9" defaultRowHeight="12.75" x14ac:dyDescent="0.2"/>
  <cols>
    <col min="1" max="1" width="29.75" style="33" customWidth="1"/>
    <col min="2" max="2" width="64.75" style="59" customWidth="1"/>
    <col min="3" max="3" width="17.25" style="7" customWidth="1"/>
    <col min="4" max="4" width="8.125" style="6" bestFit="1" customWidth="1"/>
    <col min="5" max="16384" width="9" style="6"/>
  </cols>
  <sheetData>
    <row r="1" spans="1:3" ht="15" x14ac:dyDescent="0.2">
      <c r="B1" s="51"/>
      <c r="C1" s="51" t="s">
        <v>114</v>
      </c>
    </row>
    <row r="2" spans="1:3" ht="29.25" customHeight="1" x14ac:dyDescent="0.2">
      <c r="B2" s="65" t="s">
        <v>138</v>
      </c>
      <c r="C2" s="65"/>
    </row>
    <row r="3" spans="1:3" x14ac:dyDescent="0.2">
      <c r="C3" s="33"/>
    </row>
    <row r="4" spans="1:3" x14ac:dyDescent="0.2">
      <c r="C4" s="33"/>
    </row>
    <row r="5" spans="1:3" ht="44.25" customHeight="1" x14ac:dyDescent="0.3">
      <c r="A5" s="66" t="s">
        <v>15</v>
      </c>
      <c r="B5" s="67"/>
      <c r="C5" s="67"/>
    </row>
    <row r="6" spans="1:3" ht="18.75" customHeight="1" x14ac:dyDescent="0.2">
      <c r="C6" s="17"/>
    </row>
    <row r="7" spans="1:3" ht="44.25" customHeight="1" x14ac:dyDescent="0.2">
      <c r="A7" s="10" t="s">
        <v>6</v>
      </c>
      <c r="B7" s="13" t="s">
        <v>0</v>
      </c>
      <c r="C7" s="11" t="s">
        <v>1</v>
      </c>
    </row>
    <row r="8" spans="1:3" s="1" customFormat="1" ht="18.75" customHeight="1" x14ac:dyDescent="0.2">
      <c r="A8" s="18">
        <v>1</v>
      </c>
      <c r="B8" s="55">
        <v>2</v>
      </c>
      <c r="C8" s="18">
        <v>3</v>
      </c>
    </row>
    <row r="9" spans="1:3" s="3" customFormat="1" ht="20.25" customHeight="1" x14ac:dyDescent="0.25">
      <c r="A9" s="12"/>
      <c r="B9" s="14" t="s">
        <v>4</v>
      </c>
      <c r="C9" s="28">
        <f>C12+C19+C24+C37+C45+C42+C32+C15+C49+C52+C10</f>
        <v>31175000</v>
      </c>
    </row>
    <row r="10" spans="1:3" s="3" customFormat="1" ht="21.75" customHeight="1" x14ac:dyDescent="0.25">
      <c r="A10" s="2" t="s">
        <v>110</v>
      </c>
      <c r="B10" s="9" t="s">
        <v>3</v>
      </c>
      <c r="C10" s="39">
        <f>SUM(C11)</f>
        <v>630000</v>
      </c>
    </row>
    <row r="11" spans="1:3" s="3" customFormat="1" ht="26.25" customHeight="1" x14ac:dyDescent="0.25">
      <c r="A11" s="8" t="s">
        <v>111</v>
      </c>
      <c r="B11" s="60" t="s">
        <v>155</v>
      </c>
      <c r="C11" s="32">
        <v>630000</v>
      </c>
    </row>
    <row r="12" spans="1:3" ht="18" customHeight="1" x14ac:dyDescent="0.2">
      <c r="A12" s="2" t="s">
        <v>10</v>
      </c>
      <c r="B12" s="9" t="s">
        <v>3</v>
      </c>
      <c r="C12" s="39">
        <f>SUM(C13:C14)</f>
        <v>69585</v>
      </c>
    </row>
    <row r="13" spans="1:3" ht="42.75" customHeight="1" x14ac:dyDescent="0.2">
      <c r="A13" s="8" t="s">
        <v>35</v>
      </c>
      <c r="B13" s="8" t="s">
        <v>125</v>
      </c>
      <c r="C13" s="32">
        <v>64585</v>
      </c>
    </row>
    <row r="14" spans="1:3" ht="45.75" customHeight="1" x14ac:dyDescent="0.2">
      <c r="A14" s="8" t="s">
        <v>35</v>
      </c>
      <c r="B14" s="8" t="s">
        <v>124</v>
      </c>
      <c r="C14" s="32">
        <v>5000</v>
      </c>
    </row>
    <row r="15" spans="1:3" ht="18" customHeight="1" x14ac:dyDescent="0.2">
      <c r="A15" s="2" t="s">
        <v>17</v>
      </c>
      <c r="B15" s="9" t="s">
        <v>3</v>
      </c>
      <c r="C15" s="39">
        <f>SUM(C16:C18)</f>
        <v>6884000</v>
      </c>
    </row>
    <row r="16" spans="1:3" ht="31.5" customHeight="1" x14ac:dyDescent="0.2">
      <c r="A16" s="62" t="s">
        <v>127</v>
      </c>
      <c r="B16" s="8" t="s">
        <v>120</v>
      </c>
      <c r="C16" s="32">
        <v>1674000</v>
      </c>
    </row>
    <row r="17" spans="1:3" ht="33" customHeight="1" x14ac:dyDescent="0.2">
      <c r="A17" s="62" t="s">
        <v>126</v>
      </c>
      <c r="B17" s="8" t="s">
        <v>31</v>
      </c>
      <c r="C17" s="32">
        <v>5000000</v>
      </c>
    </row>
    <row r="18" spans="1:3" ht="29.25" customHeight="1" x14ac:dyDescent="0.2">
      <c r="A18" s="62" t="s">
        <v>128</v>
      </c>
      <c r="B18" s="8" t="s">
        <v>119</v>
      </c>
      <c r="C18" s="32">
        <v>210000</v>
      </c>
    </row>
    <row r="19" spans="1:3" ht="16.5" customHeight="1" x14ac:dyDescent="0.2">
      <c r="A19" s="2" t="s">
        <v>2</v>
      </c>
      <c r="B19" s="9" t="s">
        <v>3</v>
      </c>
      <c r="C19" s="39">
        <f>SUM(C20:C23)</f>
        <v>7901307</v>
      </c>
    </row>
    <row r="20" spans="1:3" s="7" customFormat="1" ht="43.5" customHeight="1" x14ac:dyDescent="0.2">
      <c r="A20" s="8" t="s">
        <v>32</v>
      </c>
      <c r="B20" s="60" t="s">
        <v>121</v>
      </c>
      <c r="C20" s="48">
        <v>457140</v>
      </c>
    </row>
    <row r="21" spans="1:3" s="7" customFormat="1" ht="158.25" customHeight="1" x14ac:dyDescent="0.2">
      <c r="A21" s="8" t="s">
        <v>33</v>
      </c>
      <c r="B21" s="4" t="s">
        <v>122</v>
      </c>
      <c r="C21" s="32">
        <f>27500+61300+74402</f>
        <v>163202</v>
      </c>
    </row>
    <row r="22" spans="1:3" s="7" customFormat="1" ht="41.25" customHeight="1" x14ac:dyDescent="0.2">
      <c r="A22" s="31" t="s">
        <v>34</v>
      </c>
      <c r="B22" s="4" t="s">
        <v>153</v>
      </c>
      <c r="C22" s="40">
        <v>7252465</v>
      </c>
    </row>
    <row r="23" spans="1:3" s="7" customFormat="1" ht="56.25" customHeight="1" x14ac:dyDescent="0.2">
      <c r="A23" s="31" t="s">
        <v>35</v>
      </c>
      <c r="B23" s="8" t="s">
        <v>123</v>
      </c>
      <c r="C23" s="40">
        <v>28500</v>
      </c>
    </row>
    <row r="24" spans="1:3" s="7" customFormat="1" ht="18.75" customHeight="1" x14ac:dyDescent="0.2">
      <c r="A24" s="2" t="s">
        <v>11</v>
      </c>
      <c r="B24" s="9" t="s">
        <v>3</v>
      </c>
      <c r="C24" s="39">
        <f>SUM(C25:C31)</f>
        <v>1095951</v>
      </c>
    </row>
    <row r="25" spans="1:3" s="7" customFormat="1" ht="42.75" customHeight="1" x14ac:dyDescent="0.2">
      <c r="A25" s="31" t="s">
        <v>21</v>
      </c>
      <c r="B25" s="15" t="s">
        <v>22</v>
      </c>
      <c r="C25" s="30">
        <v>25000</v>
      </c>
    </row>
    <row r="26" spans="1:3" s="33" customFormat="1" ht="42.75" customHeight="1" x14ac:dyDescent="0.2">
      <c r="A26" s="31" t="s">
        <v>21</v>
      </c>
      <c r="B26" s="15" t="s">
        <v>23</v>
      </c>
      <c r="C26" s="30">
        <v>85000</v>
      </c>
    </row>
    <row r="27" spans="1:3" s="33" customFormat="1" ht="76.5" x14ac:dyDescent="0.2">
      <c r="A27" s="31" t="s">
        <v>26</v>
      </c>
      <c r="B27" s="15" t="s">
        <v>27</v>
      </c>
      <c r="C27" s="30">
        <v>83056</v>
      </c>
    </row>
    <row r="28" spans="1:3" s="33" customFormat="1" ht="79.5" customHeight="1" x14ac:dyDescent="0.2">
      <c r="A28" s="31" t="s">
        <v>26</v>
      </c>
      <c r="B28" s="15" t="s">
        <v>28</v>
      </c>
      <c r="C28" s="30">
        <v>91234</v>
      </c>
    </row>
    <row r="29" spans="1:3" s="33" customFormat="1" ht="58.5" customHeight="1" x14ac:dyDescent="0.2">
      <c r="A29" s="31" t="s">
        <v>24</v>
      </c>
      <c r="B29" s="15" t="s">
        <v>30</v>
      </c>
      <c r="C29" s="30">
        <v>542000</v>
      </c>
    </row>
    <row r="30" spans="1:3" s="33" customFormat="1" ht="43.5" customHeight="1" x14ac:dyDescent="0.2">
      <c r="A30" s="31" t="s">
        <v>21</v>
      </c>
      <c r="B30" s="15" t="s">
        <v>154</v>
      </c>
      <c r="C30" s="30">
        <v>150000</v>
      </c>
    </row>
    <row r="31" spans="1:3" s="33" customFormat="1" ht="72" customHeight="1" x14ac:dyDescent="0.2">
      <c r="A31" s="31" t="s">
        <v>24</v>
      </c>
      <c r="B31" s="15" t="s">
        <v>25</v>
      </c>
      <c r="C31" s="30">
        <v>119661</v>
      </c>
    </row>
    <row r="32" spans="1:3" s="7" customFormat="1" ht="14.25" customHeight="1" x14ac:dyDescent="0.2">
      <c r="A32" s="2" t="s">
        <v>14</v>
      </c>
      <c r="B32" s="9" t="s">
        <v>3</v>
      </c>
      <c r="C32" s="39">
        <f>SUM(C33:C36)</f>
        <v>1863500</v>
      </c>
    </row>
    <row r="33" spans="1:3" s="33" customFormat="1" ht="72" customHeight="1" x14ac:dyDescent="0.2">
      <c r="A33" s="4" t="s">
        <v>134</v>
      </c>
      <c r="B33" s="44" t="s">
        <v>130</v>
      </c>
      <c r="C33" s="27">
        <v>1532500</v>
      </c>
    </row>
    <row r="34" spans="1:3" s="33" customFormat="1" ht="119.25" customHeight="1" x14ac:dyDescent="0.2">
      <c r="A34" s="4" t="s">
        <v>135</v>
      </c>
      <c r="B34" s="42" t="s">
        <v>37</v>
      </c>
      <c r="C34" s="27">
        <v>250000</v>
      </c>
    </row>
    <row r="35" spans="1:3" s="33" customFormat="1" ht="46.5" customHeight="1" x14ac:dyDescent="0.2">
      <c r="A35" s="4" t="s">
        <v>136</v>
      </c>
      <c r="B35" s="42" t="s">
        <v>36</v>
      </c>
      <c r="C35" s="27">
        <v>69000</v>
      </c>
    </row>
    <row r="36" spans="1:3" s="33" customFormat="1" ht="57" customHeight="1" x14ac:dyDescent="0.2">
      <c r="A36" s="4" t="s">
        <v>137</v>
      </c>
      <c r="B36" s="42" t="s">
        <v>55</v>
      </c>
      <c r="C36" s="27">
        <v>12000</v>
      </c>
    </row>
    <row r="37" spans="1:3" s="7" customFormat="1" ht="17.25" customHeight="1" x14ac:dyDescent="0.2">
      <c r="A37" s="2" t="s">
        <v>7</v>
      </c>
      <c r="B37" s="9" t="s">
        <v>3</v>
      </c>
      <c r="C37" s="39">
        <f>SUM(C38:C41)</f>
        <v>7920878</v>
      </c>
    </row>
    <row r="38" spans="1:3" s="7" customFormat="1" ht="137.25" customHeight="1" x14ac:dyDescent="0.2">
      <c r="A38" s="43" t="s">
        <v>39</v>
      </c>
      <c r="B38" s="44" t="s">
        <v>57</v>
      </c>
      <c r="C38" s="45">
        <v>279752</v>
      </c>
    </row>
    <row r="39" spans="1:3" s="33" customFormat="1" ht="58.5" customHeight="1" x14ac:dyDescent="0.2">
      <c r="A39" s="43" t="s">
        <v>42</v>
      </c>
      <c r="B39" s="44" t="s">
        <v>58</v>
      </c>
      <c r="C39" s="45">
        <v>6983624</v>
      </c>
    </row>
    <row r="40" spans="1:3" s="7" customFormat="1" ht="20.25" customHeight="1" x14ac:dyDescent="0.2">
      <c r="A40" s="43" t="s">
        <v>40</v>
      </c>
      <c r="B40" s="44" t="s">
        <v>41</v>
      </c>
      <c r="C40" s="45">
        <v>624561</v>
      </c>
    </row>
    <row r="41" spans="1:3" s="33" customFormat="1" ht="25.5" x14ac:dyDescent="0.2">
      <c r="A41" s="43" t="s">
        <v>53</v>
      </c>
      <c r="B41" s="44" t="s">
        <v>50</v>
      </c>
      <c r="C41" s="45">
        <v>32941</v>
      </c>
    </row>
    <row r="42" spans="1:3" s="7" customFormat="1" ht="17.25" customHeight="1" x14ac:dyDescent="0.2">
      <c r="A42" s="34" t="s">
        <v>8</v>
      </c>
      <c r="B42" s="35" t="s">
        <v>5</v>
      </c>
      <c r="C42" s="39">
        <f>SUM(C43:C44)</f>
        <v>679098</v>
      </c>
    </row>
    <row r="43" spans="1:3" s="16" customFormat="1" ht="83.25" customHeight="1" x14ac:dyDescent="0.2">
      <c r="A43" s="46" t="s">
        <v>18</v>
      </c>
      <c r="B43" s="8" t="s">
        <v>20</v>
      </c>
      <c r="C43" s="48">
        <v>319098</v>
      </c>
    </row>
    <row r="44" spans="1:3" s="7" customFormat="1" ht="85.5" customHeight="1" x14ac:dyDescent="0.2">
      <c r="A44" s="8" t="s">
        <v>19</v>
      </c>
      <c r="B44" s="8" t="s">
        <v>56</v>
      </c>
      <c r="C44" s="48">
        <v>360000</v>
      </c>
    </row>
    <row r="45" spans="1:3" s="7" customFormat="1" ht="30" customHeight="1" x14ac:dyDescent="0.2">
      <c r="A45" s="2" t="s">
        <v>12</v>
      </c>
      <c r="B45" s="9" t="s">
        <v>3</v>
      </c>
      <c r="C45" s="39">
        <f>SUM(C46:C48)</f>
        <v>173078</v>
      </c>
    </row>
    <row r="46" spans="1:3" s="7" customFormat="1" ht="70.5" customHeight="1" x14ac:dyDescent="0.2">
      <c r="A46" s="31" t="s">
        <v>131</v>
      </c>
      <c r="B46" s="15" t="s">
        <v>16</v>
      </c>
      <c r="C46" s="30">
        <v>148070</v>
      </c>
    </row>
    <row r="47" spans="1:3" s="7" customFormat="1" ht="55.5" customHeight="1" x14ac:dyDescent="0.2">
      <c r="A47" s="31" t="s">
        <v>132</v>
      </c>
      <c r="B47" s="31" t="s">
        <v>157</v>
      </c>
      <c r="C47" s="30">
        <v>10000</v>
      </c>
    </row>
    <row r="48" spans="1:3" s="7" customFormat="1" ht="48" customHeight="1" x14ac:dyDescent="0.2">
      <c r="A48" s="31" t="s">
        <v>132</v>
      </c>
      <c r="B48" s="31" t="s">
        <v>158</v>
      </c>
      <c r="C48" s="30">
        <v>15008</v>
      </c>
    </row>
    <row r="49" spans="1:3" s="33" customFormat="1" ht="16.5" customHeight="1" x14ac:dyDescent="0.2">
      <c r="A49" s="2" t="s">
        <v>38</v>
      </c>
      <c r="B49" s="9" t="s">
        <v>3</v>
      </c>
      <c r="C49" s="39">
        <f>SUM(C50:C51)</f>
        <v>3677603</v>
      </c>
    </row>
    <row r="50" spans="1:3" s="33" customFormat="1" ht="44.25" customHeight="1" x14ac:dyDescent="0.2">
      <c r="A50" s="31" t="s">
        <v>43</v>
      </c>
      <c r="B50" s="8" t="s">
        <v>44</v>
      </c>
      <c r="C50" s="47">
        <v>2543822</v>
      </c>
    </row>
    <row r="51" spans="1:3" s="33" customFormat="1" ht="42" customHeight="1" x14ac:dyDescent="0.2">
      <c r="A51" s="31" t="s">
        <v>45</v>
      </c>
      <c r="B51" s="31" t="s">
        <v>46</v>
      </c>
      <c r="C51" s="30">
        <v>1133781</v>
      </c>
    </row>
    <row r="52" spans="1:3" s="33" customFormat="1" ht="17.25" customHeight="1" x14ac:dyDescent="0.2">
      <c r="A52" s="2" t="s">
        <v>146</v>
      </c>
      <c r="B52" s="9" t="s">
        <v>3</v>
      </c>
      <c r="C52" s="39">
        <f>SUM(C53)</f>
        <v>280000</v>
      </c>
    </row>
    <row r="53" spans="1:3" s="33" customFormat="1" ht="28.5" customHeight="1" x14ac:dyDescent="0.2">
      <c r="A53" s="38" t="s">
        <v>129</v>
      </c>
      <c r="B53" s="38" t="s">
        <v>106</v>
      </c>
      <c r="C53" s="37">
        <v>280000</v>
      </c>
    </row>
    <row r="54" spans="1:3" s="33" customFormat="1" x14ac:dyDescent="0.2">
      <c r="A54" s="29"/>
      <c r="B54" s="29"/>
      <c r="C54" s="36"/>
    </row>
    <row r="55" spans="1:3" s="33" customFormat="1" x14ac:dyDescent="0.2">
      <c r="A55" s="29"/>
      <c r="B55" s="29"/>
      <c r="C55" s="36"/>
    </row>
    <row r="56" spans="1:3" s="33" customFormat="1" x14ac:dyDescent="0.2">
      <c r="A56" s="29"/>
      <c r="B56" s="29"/>
      <c r="C56" s="36"/>
    </row>
    <row r="57" spans="1:3" s="33" customFormat="1" ht="18" customHeight="1" x14ac:dyDescent="0.2">
      <c r="A57" s="29"/>
      <c r="B57" s="41" t="s">
        <v>49</v>
      </c>
      <c r="C57" s="36"/>
    </row>
    <row r="58" spans="1:3" s="5" customFormat="1" ht="26.25" x14ac:dyDescent="0.25">
      <c r="A58" s="26"/>
      <c r="B58" s="21" t="s">
        <v>9</v>
      </c>
      <c r="C58" s="57" t="s">
        <v>1</v>
      </c>
    </row>
    <row r="59" spans="1:3" s="5" customFormat="1" ht="18.75" x14ac:dyDescent="0.25">
      <c r="A59" s="26"/>
      <c r="B59" s="49" t="s">
        <v>112</v>
      </c>
      <c r="C59" s="58">
        <f>C10</f>
        <v>630000</v>
      </c>
    </row>
    <row r="60" spans="1:3" s="5" customFormat="1" ht="18.75" x14ac:dyDescent="0.25">
      <c r="A60" s="26"/>
      <c r="B60" s="23" t="s">
        <v>10</v>
      </c>
      <c r="C60" s="25">
        <f>C12</f>
        <v>69585</v>
      </c>
    </row>
    <row r="61" spans="1:3" s="5" customFormat="1" ht="18.75" x14ac:dyDescent="0.25">
      <c r="A61" s="26"/>
      <c r="B61" s="23" t="s">
        <v>17</v>
      </c>
      <c r="C61" s="25">
        <f>C15</f>
        <v>6884000</v>
      </c>
    </row>
    <row r="62" spans="1:3" s="5" customFormat="1" ht="18.75" x14ac:dyDescent="0.25">
      <c r="A62" s="26"/>
      <c r="B62" s="23" t="s">
        <v>2</v>
      </c>
      <c r="C62" s="25">
        <f>C19</f>
        <v>7901307</v>
      </c>
    </row>
    <row r="63" spans="1:3" s="5" customFormat="1" ht="18.75" x14ac:dyDescent="0.25">
      <c r="A63" s="26"/>
      <c r="B63" s="23" t="s">
        <v>11</v>
      </c>
      <c r="C63" s="25">
        <f>C24</f>
        <v>1095951</v>
      </c>
    </row>
    <row r="64" spans="1:3" ht="18.75" x14ac:dyDescent="0.2">
      <c r="A64" s="20"/>
      <c r="B64" s="23" t="s">
        <v>13</v>
      </c>
      <c r="C64" s="25">
        <f>C32</f>
        <v>1863500</v>
      </c>
    </row>
    <row r="65" spans="1:3" ht="18.75" x14ac:dyDescent="0.2">
      <c r="A65" s="19"/>
      <c r="B65" s="23" t="s">
        <v>7</v>
      </c>
      <c r="C65" s="25">
        <f>C37</f>
        <v>7920878</v>
      </c>
    </row>
    <row r="66" spans="1:3" ht="18.75" x14ac:dyDescent="0.2">
      <c r="B66" s="23" t="s">
        <v>8</v>
      </c>
      <c r="C66" s="25">
        <f>C42</f>
        <v>679098</v>
      </c>
    </row>
    <row r="67" spans="1:3" ht="18.75" x14ac:dyDescent="0.2">
      <c r="B67" s="23" t="s">
        <v>12</v>
      </c>
      <c r="C67" s="25">
        <f>C45</f>
        <v>173078</v>
      </c>
    </row>
    <row r="68" spans="1:3" ht="18.75" x14ac:dyDescent="0.2">
      <c r="B68" s="23" t="s">
        <v>38</v>
      </c>
      <c r="C68" s="25">
        <f>C49</f>
        <v>3677603</v>
      </c>
    </row>
    <row r="69" spans="1:3" ht="18.75" x14ac:dyDescent="0.2">
      <c r="B69" s="23" t="s">
        <v>145</v>
      </c>
      <c r="C69" s="25">
        <f>C52</f>
        <v>280000</v>
      </c>
    </row>
    <row r="70" spans="1:3" ht="18.75" x14ac:dyDescent="0.2">
      <c r="B70" s="61" t="s">
        <v>5</v>
      </c>
      <c r="C70" s="22">
        <f>SUM(C59:C69)</f>
        <v>31175000</v>
      </c>
    </row>
    <row r="74" spans="1:3" x14ac:dyDescent="0.2">
      <c r="C74" s="33"/>
    </row>
    <row r="75" spans="1:3" x14ac:dyDescent="0.2">
      <c r="C75" s="33"/>
    </row>
    <row r="76" spans="1:3" x14ac:dyDescent="0.2">
      <c r="C76" s="33"/>
    </row>
    <row r="77" spans="1:3" s="52" customFormat="1" ht="18.75" x14ac:dyDescent="0.3">
      <c r="A77" s="63" t="s">
        <v>115</v>
      </c>
      <c r="B77" s="53"/>
      <c r="C77" s="53" t="s">
        <v>116</v>
      </c>
    </row>
    <row r="80" spans="1:3" x14ac:dyDescent="0.2">
      <c r="C80" s="33"/>
    </row>
    <row r="81" spans="1:3" x14ac:dyDescent="0.2">
      <c r="C81" s="33"/>
    </row>
    <row r="82" spans="1:3" x14ac:dyDescent="0.2">
      <c r="C82" s="33"/>
    </row>
    <row r="83" spans="1:3" x14ac:dyDescent="0.2">
      <c r="C83" s="33"/>
    </row>
    <row r="84" spans="1:3" x14ac:dyDescent="0.2">
      <c r="C84" s="33"/>
    </row>
    <row r="85" spans="1:3" x14ac:dyDescent="0.2">
      <c r="C85" s="33"/>
    </row>
    <row r="86" spans="1:3" x14ac:dyDescent="0.2">
      <c r="C86" s="33"/>
    </row>
    <row r="87" spans="1:3" x14ac:dyDescent="0.2">
      <c r="C87" s="33"/>
    </row>
    <row r="88" spans="1:3" ht="25.5" x14ac:dyDescent="0.2">
      <c r="A88" s="64" t="s">
        <v>117</v>
      </c>
    </row>
  </sheetData>
  <mergeCells count="2">
    <mergeCell ref="B2:C2"/>
    <mergeCell ref="A5:C5"/>
  </mergeCells>
  <pageMargins left="0.70866141732283472" right="0.11811023622047245" top="0.54" bottom="0.53" header="0.28999999999999998" footer="0.24"/>
  <pageSetup paperSize="9" scale="75" fitToHeight="0" orientation="portrait" r:id="rId1"/>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84"/>
  <sheetViews>
    <sheetView tabSelected="1" zoomScale="85" zoomScaleNormal="85" workbookViewId="0">
      <selection activeCell="E76" sqref="E76"/>
    </sheetView>
  </sheetViews>
  <sheetFormatPr defaultColWidth="9" defaultRowHeight="12.75" x14ac:dyDescent="0.2"/>
  <cols>
    <col min="1" max="1" width="29.75" style="33" customWidth="1"/>
    <col min="2" max="2" width="61.375" style="59" customWidth="1"/>
    <col min="3" max="3" width="19.5" style="33" customWidth="1"/>
    <col min="4" max="4" width="11.375" style="6" customWidth="1"/>
    <col min="5" max="16384" width="9" style="6"/>
  </cols>
  <sheetData>
    <row r="1" spans="1:3" s="3" customFormat="1" ht="15.75" x14ac:dyDescent="0.25">
      <c r="A1" s="50"/>
      <c r="B1" s="54"/>
      <c r="C1" s="54" t="s">
        <v>118</v>
      </c>
    </row>
    <row r="2" spans="1:3" s="3" customFormat="1" ht="42" customHeight="1" x14ac:dyDescent="0.25">
      <c r="A2" s="50"/>
      <c r="B2" s="68" t="s">
        <v>138</v>
      </c>
      <c r="C2" s="68"/>
    </row>
    <row r="4" spans="1:3" ht="18.75" x14ac:dyDescent="0.3">
      <c r="A4" s="66" t="s">
        <v>60</v>
      </c>
      <c r="B4" s="67"/>
      <c r="C4" s="67"/>
    </row>
    <row r="5" spans="1:3" x14ac:dyDescent="0.2">
      <c r="C5" s="17"/>
    </row>
    <row r="6" spans="1:3" ht="58.5" customHeight="1" x14ac:dyDescent="0.2">
      <c r="A6" s="10" t="s">
        <v>6</v>
      </c>
      <c r="B6" s="13" t="s">
        <v>61</v>
      </c>
      <c r="C6" s="11" t="s">
        <v>105</v>
      </c>
    </row>
    <row r="7" spans="1:3" s="56" customFormat="1" ht="15.75" customHeight="1" x14ac:dyDescent="0.25">
      <c r="A7" s="18">
        <v>1</v>
      </c>
      <c r="B7" s="55">
        <v>2</v>
      </c>
      <c r="C7" s="18">
        <v>3</v>
      </c>
    </row>
    <row r="8" spans="1:3" s="3" customFormat="1" ht="19.5" customHeight="1" x14ac:dyDescent="0.25">
      <c r="A8" s="12"/>
      <c r="B8" s="14" t="s">
        <v>4</v>
      </c>
      <c r="C8" s="28">
        <f>C9+C14+C28+C36+C20+C11+C45+C53+C26+C39</f>
        <v>31175000</v>
      </c>
    </row>
    <row r="9" spans="1:3" ht="16.5" customHeight="1" x14ac:dyDescent="0.2">
      <c r="A9" s="2" t="s">
        <v>10</v>
      </c>
      <c r="B9" s="9" t="s">
        <v>3</v>
      </c>
      <c r="C9" s="39">
        <f>SUM(C10:C10)</f>
        <v>18600</v>
      </c>
    </row>
    <row r="10" spans="1:3" ht="41.25" customHeight="1" x14ac:dyDescent="0.2">
      <c r="A10" s="8" t="s">
        <v>35</v>
      </c>
      <c r="B10" s="31" t="s">
        <v>62</v>
      </c>
      <c r="C10" s="27">
        <v>18600</v>
      </c>
    </row>
    <row r="11" spans="1:3" ht="18" customHeight="1" x14ac:dyDescent="0.2">
      <c r="A11" s="2" t="s">
        <v>17</v>
      </c>
      <c r="B11" s="9" t="s">
        <v>3</v>
      </c>
      <c r="C11" s="39">
        <f>SUM(C12:C13)</f>
        <v>5102743</v>
      </c>
    </row>
    <row r="12" spans="1:3" ht="69" customHeight="1" x14ac:dyDescent="0.2">
      <c r="A12" s="4" t="s">
        <v>90</v>
      </c>
      <c r="B12" s="42" t="s">
        <v>48</v>
      </c>
      <c r="C12" s="27">
        <v>102743</v>
      </c>
    </row>
    <row r="13" spans="1:3" ht="25.5" x14ac:dyDescent="0.2">
      <c r="A13" s="62" t="s">
        <v>126</v>
      </c>
      <c r="B13" s="31" t="s">
        <v>113</v>
      </c>
      <c r="C13" s="27">
        <v>5000000</v>
      </c>
    </row>
    <row r="14" spans="1:3" s="33" customFormat="1" ht="17.25" customHeight="1" x14ac:dyDescent="0.2">
      <c r="A14" s="2" t="s">
        <v>11</v>
      </c>
      <c r="B14" s="9" t="s">
        <v>3</v>
      </c>
      <c r="C14" s="39">
        <f>SUM(C15:C19)</f>
        <v>1095951</v>
      </c>
    </row>
    <row r="15" spans="1:3" s="33" customFormat="1" ht="30" customHeight="1" x14ac:dyDescent="0.2">
      <c r="A15" s="31" t="s">
        <v>63</v>
      </c>
      <c r="B15" s="15" t="s">
        <v>64</v>
      </c>
      <c r="C15" s="32">
        <v>238987</v>
      </c>
    </row>
    <row r="16" spans="1:3" s="33" customFormat="1" ht="18" customHeight="1" x14ac:dyDescent="0.2">
      <c r="A16" s="31" t="s">
        <v>24</v>
      </c>
      <c r="B16" s="15" t="s">
        <v>65</v>
      </c>
      <c r="C16" s="32">
        <v>64036</v>
      </c>
    </row>
    <row r="17" spans="1:3" s="33" customFormat="1" ht="35.25" customHeight="1" x14ac:dyDescent="0.2">
      <c r="A17" s="31" t="s">
        <v>29</v>
      </c>
      <c r="B17" s="15" t="s">
        <v>66</v>
      </c>
      <c r="C17" s="32">
        <v>523267</v>
      </c>
    </row>
    <row r="18" spans="1:3" s="33" customFormat="1" ht="33.75" customHeight="1" x14ac:dyDescent="0.2">
      <c r="A18" s="31" t="s">
        <v>21</v>
      </c>
      <c r="B18" s="4" t="s">
        <v>159</v>
      </c>
      <c r="C18" s="32">
        <v>150000</v>
      </c>
    </row>
    <row r="19" spans="1:3" s="33" customFormat="1" ht="30" customHeight="1" x14ac:dyDescent="0.2">
      <c r="A19" s="31" t="s">
        <v>24</v>
      </c>
      <c r="B19" s="4" t="s">
        <v>160</v>
      </c>
      <c r="C19" s="32">
        <v>119661</v>
      </c>
    </row>
    <row r="20" spans="1:3" s="33" customFormat="1" x14ac:dyDescent="0.2">
      <c r="A20" s="2" t="s">
        <v>14</v>
      </c>
      <c r="B20" s="9" t="s">
        <v>3</v>
      </c>
      <c r="C20" s="39">
        <f>SUM(C21:C25)</f>
        <v>3003150</v>
      </c>
    </row>
    <row r="21" spans="1:3" s="33" customFormat="1" ht="25.5" x14ac:dyDescent="0.2">
      <c r="A21" s="4" t="s">
        <v>67</v>
      </c>
      <c r="B21" s="44" t="s">
        <v>68</v>
      </c>
      <c r="C21" s="27">
        <v>846450</v>
      </c>
    </row>
    <row r="22" spans="1:3" s="33" customFormat="1" ht="25.5" x14ac:dyDescent="0.2">
      <c r="A22" s="4" t="s">
        <v>71</v>
      </c>
      <c r="B22" s="44" t="s">
        <v>72</v>
      </c>
      <c r="C22" s="27">
        <v>99400</v>
      </c>
    </row>
    <row r="23" spans="1:3" s="33" customFormat="1" ht="159" customHeight="1" x14ac:dyDescent="0.2">
      <c r="A23" s="4" t="s">
        <v>73</v>
      </c>
      <c r="B23" s="44" t="s">
        <v>156</v>
      </c>
      <c r="C23" s="27">
        <v>1540843</v>
      </c>
    </row>
    <row r="24" spans="1:3" s="33" customFormat="1" ht="30.75" customHeight="1" x14ac:dyDescent="0.2">
      <c r="A24" s="4" t="s">
        <v>69</v>
      </c>
      <c r="B24" s="42" t="s">
        <v>70</v>
      </c>
      <c r="C24" s="27">
        <v>113254</v>
      </c>
    </row>
    <row r="25" spans="1:3" s="33" customFormat="1" ht="55.5" customHeight="1" x14ac:dyDescent="0.2">
      <c r="A25" s="4" t="s">
        <v>91</v>
      </c>
      <c r="B25" s="42" t="s">
        <v>148</v>
      </c>
      <c r="C25" s="27">
        <v>403203</v>
      </c>
    </row>
    <row r="26" spans="1:3" s="33" customFormat="1" ht="18.75" customHeight="1" x14ac:dyDescent="0.2">
      <c r="A26" s="2" t="s">
        <v>92</v>
      </c>
      <c r="B26" s="9" t="s">
        <v>3</v>
      </c>
      <c r="C26" s="39">
        <f>C27</f>
        <v>7000000</v>
      </c>
    </row>
    <row r="27" spans="1:3" s="33" customFormat="1" ht="89.25" x14ac:dyDescent="0.2">
      <c r="A27" s="4" t="s">
        <v>147</v>
      </c>
      <c r="B27" s="42" t="s">
        <v>47</v>
      </c>
      <c r="C27" s="27">
        <v>7000000</v>
      </c>
    </row>
    <row r="28" spans="1:3" s="33" customFormat="1" ht="18.75" customHeight="1" x14ac:dyDescent="0.2">
      <c r="A28" s="2" t="s">
        <v>7</v>
      </c>
      <c r="B28" s="9" t="s">
        <v>3</v>
      </c>
      <c r="C28" s="39">
        <f>SUM(C29:C35)</f>
        <v>4125524</v>
      </c>
    </row>
    <row r="29" spans="1:3" s="33" customFormat="1" ht="42.75" customHeight="1" x14ac:dyDescent="0.2">
      <c r="A29" s="43" t="s">
        <v>39</v>
      </c>
      <c r="B29" s="44" t="s">
        <v>107</v>
      </c>
      <c r="C29" s="45">
        <f>279752+1453948</f>
        <v>1733700</v>
      </c>
    </row>
    <row r="30" spans="1:3" s="33" customFormat="1" ht="25.5" x14ac:dyDescent="0.2">
      <c r="A30" s="43" t="s">
        <v>74</v>
      </c>
      <c r="B30" s="44" t="s">
        <v>108</v>
      </c>
      <c r="C30" s="45">
        <v>74469</v>
      </c>
    </row>
    <row r="31" spans="1:3" s="33" customFormat="1" ht="25.5" x14ac:dyDescent="0.2">
      <c r="A31" s="43" t="s">
        <v>75</v>
      </c>
      <c r="B31" s="44" t="s">
        <v>108</v>
      </c>
      <c r="C31" s="45">
        <v>44878</v>
      </c>
    </row>
    <row r="32" spans="1:3" s="33" customFormat="1" ht="25.5" x14ac:dyDescent="0.2">
      <c r="A32" s="43" t="s">
        <v>76</v>
      </c>
      <c r="B32" s="44" t="s">
        <v>108</v>
      </c>
      <c r="C32" s="45">
        <v>115933</v>
      </c>
    </row>
    <row r="33" spans="1:3" s="33" customFormat="1" ht="25.5" x14ac:dyDescent="0.2">
      <c r="A33" s="43" t="s">
        <v>77</v>
      </c>
      <c r="B33" s="44" t="s">
        <v>109</v>
      </c>
      <c r="C33" s="45">
        <v>4923</v>
      </c>
    </row>
    <row r="34" spans="1:3" s="33" customFormat="1" ht="40.5" customHeight="1" x14ac:dyDescent="0.2">
      <c r="A34" s="43" t="s">
        <v>78</v>
      </c>
      <c r="B34" s="44" t="s">
        <v>79</v>
      </c>
      <c r="C34" s="45">
        <f>1292368</f>
        <v>1292368</v>
      </c>
    </row>
    <row r="35" spans="1:3" s="33" customFormat="1" ht="107.25" customHeight="1" x14ac:dyDescent="0.2">
      <c r="A35" s="43" t="s">
        <v>54</v>
      </c>
      <c r="B35" s="44" t="s">
        <v>133</v>
      </c>
      <c r="C35" s="45">
        <f>205000+4185+47910+217800+384358</f>
        <v>859253</v>
      </c>
    </row>
    <row r="36" spans="1:3" s="33" customFormat="1" ht="19.5" customHeight="1" x14ac:dyDescent="0.2">
      <c r="A36" s="34" t="s">
        <v>8</v>
      </c>
      <c r="B36" s="9" t="s">
        <v>3</v>
      </c>
      <c r="C36" s="39">
        <f>SUM(C37:C38)</f>
        <v>192496</v>
      </c>
    </row>
    <row r="37" spans="1:3" s="16" customFormat="1" ht="70.5" customHeight="1" x14ac:dyDescent="0.2">
      <c r="A37" s="46" t="s">
        <v>80</v>
      </c>
      <c r="B37" s="8" t="s">
        <v>81</v>
      </c>
      <c r="C37" s="27">
        <f>30807+141689</f>
        <v>172496</v>
      </c>
    </row>
    <row r="38" spans="1:3" s="16" customFormat="1" ht="30.75" customHeight="1" x14ac:dyDescent="0.2">
      <c r="A38" s="46" t="s">
        <v>82</v>
      </c>
      <c r="B38" s="8" t="s">
        <v>83</v>
      </c>
      <c r="C38" s="27">
        <v>20000</v>
      </c>
    </row>
    <row r="39" spans="1:3" s="33" customFormat="1" ht="21" customHeight="1" x14ac:dyDescent="0.2">
      <c r="A39" s="2" t="s">
        <v>93</v>
      </c>
      <c r="B39" s="9" t="s">
        <v>3</v>
      </c>
      <c r="C39" s="39">
        <f>SUM(C40:C44)</f>
        <v>1364713</v>
      </c>
    </row>
    <row r="40" spans="1:3" s="33" customFormat="1" ht="38.25" x14ac:dyDescent="0.2">
      <c r="A40" s="8" t="s">
        <v>94</v>
      </c>
      <c r="B40" s="4" t="s">
        <v>95</v>
      </c>
      <c r="C40" s="27">
        <v>141461</v>
      </c>
    </row>
    <row r="41" spans="1:3" s="33" customFormat="1" ht="38.25" x14ac:dyDescent="0.2">
      <c r="A41" s="8" t="s">
        <v>96</v>
      </c>
      <c r="B41" s="4" t="s">
        <v>97</v>
      </c>
      <c r="C41" s="27">
        <v>447432</v>
      </c>
    </row>
    <row r="42" spans="1:3" s="33" customFormat="1" ht="54.75" customHeight="1" x14ac:dyDescent="0.2">
      <c r="A42" s="8" t="s">
        <v>98</v>
      </c>
      <c r="B42" s="4" t="s">
        <v>99</v>
      </c>
      <c r="C42" s="27">
        <v>675000</v>
      </c>
    </row>
    <row r="43" spans="1:3" s="33" customFormat="1" ht="18" customHeight="1" x14ac:dyDescent="0.2">
      <c r="A43" s="8" t="s">
        <v>100</v>
      </c>
      <c r="B43" s="4" t="s">
        <v>59</v>
      </c>
      <c r="C43" s="27">
        <v>50820</v>
      </c>
    </row>
    <row r="44" spans="1:3" s="33" customFormat="1" ht="39.75" customHeight="1" x14ac:dyDescent="0.2">
      <c r="A44" s="4" t="s">
        <v>143</v>
      </c>
      <c r="B44" s="4" t="s">
        <v>144</v>
      </c>
      <c r="C44" s="27">
        <v>50000</v>
      </c>
    </row>
    <row r="45" spans="1:3" s="33" customFormat="1" ht="19.5" customHeight="1" x14ac:dyDescent="0.2">
      <c r="A45" s="2" t="s">
        <v>38</v>
      </c>
      <c r="B45" s="9" t="s">
        <v>3</v>
      </c>
      <c r="C45" s="39">
        <f>SUM(C46:C52)</f>
        <v>8888585</v>
      </c>
    </row>
    <row r="46" spans="1:3" s="33" customFormat="1" ht="30" customHeight="1" x14ac:dyDescent="0.2">
      <c r="A46" s="8" t="s">
        <v>86</v>
      </c>
      <c r="B46" s="43" t="s">
        <v>139</v>
      </c>
      <c r="C46" s="45">
        <v>2064492</v>
      </c>
    </row>
    <row r="47" spans="1:3" s="33" customFormat="1" ht="25.5" x14ac:dyDescent="0.2">
      <c r="A47" s="8" t="s">
        <v>84</v>
      </c>
      <c r="B47" s="43" t="s">
        <v>149</v>
      </c>
      <c r="C47" s="45">
        <v>2789424</v>
      </c>
    </row>
    <row r="48" spans="1:3" s="33" customFormat="1" ht="67.5" customHeight="1" x14ac:dyDescent="0.2">
      <c r="A48" s="8" t="s">
        <v>140</v>
      </c>
      <c r="B48" s="43" t="s">
        <v>150</v>
      </c>
      <c r="C48" s="45">
        <v>1915750</v>
      </c>
    </row>
    <row r="49" spans="1:3" s="33" customFormat="1" ht="38.25" x14ac:dyDescent="0.2">
      <c r="A49" s="8" t="s">
        <v>87</v>
      </c>
      <c r="B49" s="43" t="s">
        <v>88</v>
      </c>
      <c r="C49" s="45">
        <v>200000</v>
      </c>
    </row>
    <row r="50" spans="1:3" s="33" customFormat="1" ht="25.5" x14ac:dyDescent="0.2">
      <c r="A50" s="8" t="s">
        <v>141</v>
      </c>
      <c r="B50" s="43" t="s">
        <v>151</v>
      </c>
      <c r="C50" s="45">
        <v>1050726</v>
      </c>
    </row>
    <row r="51" spans="1:3" s="33" customFormat="1" ht="31.5" customHeight="1" x14ac:dyDescent="0.2">
      <c r="A51" s="8" t="s">
        <v>89</v>
      </c>
      <c r="B51" s="43" t="s">
        <v>152</v>
      </c>
      <c r="C51" s="45">
        <v>715713</v>
      </c>
    </row>
    <row r="52" spans="1:3" s="33" customFormat="1" ht="29.25" customHeight="1" x14ac:dyDescent="0.2">
      <c r="A52" s="8" t="s">
        <v>85</v>
      </c>
      <c r="B52" s="43" t="s">
        <v>142</v>
      </c>
      <c r="C52" s="45">
        <v>152480</v>
      </c>
    </row>
    <row r="53" spans="1:3" s="33" customFormat="1" ht="19.5" customHeight="1" x14ac:dyDescent="0.2">
      <c r="A53" s="2" t="s">
        <v>101</v>
      </c>
      <c r="B53" s="9" t="s">
        <v>3</v>
      </c>
      <c r="C53" s="39">
        <f>SUM(C54:C55)</f>
        <v>383238</v>
      </c>
    </row>
    <row r="54" spans="1:3" s="33" customFormat="1" ht="30" customHeight="1" x14ac:dyDescent="0.2">
      <c r="A54" s="4" t="s">
        <v>102</v>
      </c>
      <c r="B54" s="4" t="s">
        <v>51</v>
      </c>
      <c r="C54" s="27">
        <v>29047</v>
      </c>
    </row>
    <row r="55" spans="1:3" s="33" customFormat="1" ht="63.75" x14ac:dyDescent="0.2">
      <c r="A55" s="38" t="s">
        <v>103</v>
      </c>
      <c r="B55" s="38" t="s">
        <v>52</v>
      </c>
      <c r="C55" s="37">
        <v>354191</v>
      </c>
    </row>
    <row r="56" spans="1:3" s="33" customFormat="1" x14ac:dyDescent="0.2">
      <c r="A56" s="29"/>
      <c r="B56" s="29"/>
      <c r="C56" s="36"/>
    </row>
    <row r="57" spans="1:3" s="33" customFormat="1" x14ac:dyDescent="0.2">
      <c r="A57" s="29"/>
      <c r="B57" s="29"/>
      <c r="C57" s="36"/>
    </row>
    <row r="58" spans="1:3" s="33" customFormat="1" x14ac:dyDescent="0.2">
      <c r="A58" s="29"/>
      <c r="B58" s="29"/>
      <c r="C58" s="36"/>
    </row>
    <row r="59" spans="1:3" s="33" customFormat="1" x14ac:dyDescent="0.2">
      <c r="A59" s="29"/>
      <c r="B59" s="41" t="s">
        <v>49</v>
      </c>
      <c r="C59" s="36"/>
    </row>
    <row r="60" spans="1:3" s="5" customFormat="1" ht="42.75" customHeight="1" x14ac:dyDescent="0.25">
      <c r="A60" s="26"/>
      <c r="B60" s="21" t="s">
        <v>9</v>
      </c>
      <c r="C60" s="11" t="s">
        <v>104</v>
      </c>
    </row>
    <row r="61" spans="1:3" s="5" customFormat="1" ht="18.75" x14ac:dyDescent="0.25">
      <c r="A61" s="26"/>
      <c r="B61" s="23" t="s">
        <v>10</v>
      </c>
      <c r="C61" s="24">
        <f>C9</f>
        <v>18600</v>
      </c>
    </row>
    <row r="62" spans="1:3" s="5" customFormat="1" ht="18.75" x14ac:dyDescent="0.25">
      <c r="A62" s="26"/>
      <c r="B62" s="23" t="s">
        <v>17</v>
      </c>
      <c r="C62" s="24">
        <f>C11</f>
        <v>5102743</v>
      </c>
    </row>
    <row r="63" spans="1:3" s="5" customFormat="1" ht="18.75" x14ac:dyDescent="0.25">
      <c r="A63" s="26"/>
      <c r="B63" s="23" t="s">
        <v>11</v>
      </c>
      <c r="C63" s="24">
        <f>C14</f>
        <v>1095951</v>
      </c>
    </row>
    <row r="64" spans="1:3" ht="18.75" x14ac:dyDescent="0.2">
      <c r="A64" s="20"/>
      <c r="B64" s="23" t="s">
        <v>13</v>
      </c>
      <c r="C64" s="24">
        <f>C20</f>
        <v>3003150</v>
      </c>
    </row>
    <row r="65" spans="1:3" ht="18.75" x14ac:dyDescent="0.2">
      <c r="A65" s="20"/>
      <c r="B65" s="23" t="s">
        <v>92</v>
      </c>
      <c r="C65" s="24">
        <f>C26</f>
        <v>7000000</v>
      </c>
    </row>
    <row r="66" spans="1:3" ht="18.75" x14ac:dyDescent="0.2">
      <c r="A66" s="19"/>
      <c r="B66" s="23" t="s">
        <v>7</v>
      </c>
      <c r="C66" s="24">
        <f>C28</f>
        <v>4125524</v>
      </c>
    </row>
    <row r="67" spans="1:3" ht="18.75" x14ac:dyDescent="0.2">
      <c r="B67" s="23" t="s">
        <v>8</v>
      </c>
      <c r="C67" s="24">
        <f>C36</f>
        <v>192496</v>
      </c>
    </row>
    <row r="68" spans="1:3" ht="18.75" x14ac:dyDescent="0.2">
      <c r="B68" s="23" t="s">
        <v>93</v>
      </c>
      <c r="C68" s="24">
        <f>C39</f>
        <v>1364713</v>
      </c>
    </row>
    <row r="69" spans="1:3" ht="18.75" x14ac:dyDescent="0.2">
      <c r="B69" s="23" t="s">
        <v>38</v>
      </c>
      <c r="C69" s="24">
        <f>C45</f>
        <v>8888585</v>
      </c>
    </row>
    <row r="70" spans="1:3" ht="18.75" x14ac:dyDescent="0.2">
      <c r="B70" s="23" t="s">
        <v>101</v>
      </c>
      <c r="C70" s="24">
        <f>C53</f>
        <v>383238</v>
      </c>
    </row>
    <row r="71" spans="1:3" ht="18.75" x14ac:dyDescent="0.2">
      <c r="B71" s="61" t="s">
        <v>5</v>
      </c>
      <c r="C71" s="22">
        <f>SUM(C61:C70)</f>
        <v>31175000</v>
      </c>
    </row>
    <row r="77" spans="1:3" ht="18.75" x14ac:dyDescent="0.2">
      <c r="A77" s="63" t="s">
        <v>115</v>
      </c>
      <c r="B77" s="53"/>
      <c r="C77" s="53" t="s">
        <v>116</v>
      </c>
    </row>
    <row r="84" spans="1:1" ht="25.5" x14ac:dyDescent="0.2">
      <c r="A84" s="64" t="s">
        <v>117</v>
      </c>
    </row>
  </sheetData>
  <mergeCells count="2">
    <mergeCell ref="A4:C4"/>
    <mergeCell ref="B2:C2"/>
  </mergeCells>
  <pageMargins left="0.70866141732283472" right="0.11811023622047245" top="0.92" bottom="0.91" header="0.61" footer="0.31496062992125984"/>
  <pageSetup paperSize="9" scale="75" fitToHeight="0" orientation="portrait"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1piel</vt:lpstr>
      <vt:lpstr>2piel</vt:lpstr>
      <vt:lpstr>'1piel'!Print_Titles</vt:lpstr>
      <vt:lpstr>'2piel'!Print_Titles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Informatīvais ziņojums "Par valsts pamatbudžeta pamatfunkciju izdevumu prognozēto neapguvi un iespējamo līdzekļu pārdali 2019.gadā"</dc:title>
  <dc:subject>1. un 2.pielikums</dc:subject>
  <dc:creator>Zane Adijāne</dc:creator>
  <dc:description>zane.adijane@fm.gov.lv; 67095437</dc:description>
  <cp:lastModifiedBy>Zane Adijāne</cp:lastModifiedBy>
  <cp:lastPrinted>2019-10-24T10:45:37Z</cp:lastPrinted>
  <dcterms:created xsi:type="dcterms:W3CDTF">2017-08-03T07:59:33Z</dcterms:created>
  <dcterms:modified xsi:type="dcterms:W3CDTF">2019-10-24T12:09:40Z</dcterms:modified>
</cp:coreProperties>
</file>