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OŠĀ IESTĀDE\ES FONDU STRATĒĢIJAS DEPARTAMENTS\CPIPN\04_FM_zinojumi\14_Vidusposma_zinojums\05_info zinojums\02_zinojuma_versija_Nr.2\Pielikumi\"/>
    </mc:Choice>
  </mc:AlternateContent>
  <bookViews>
    <workbookView xWindow="0" yWindow="0" windowWidth="28800" windowHeight="11655"/>
  </bookViews>
  <sheets>
    <sheet name="2014-2020 maksājumu rezerve" sheetId="18" r:id="rId1"/>
  </sheets>
  <definedNames>
    <definedName name="_xlnm.Print_Area" localSheetId="0">'2014-2020 maksājumu rezerve'!$A$1:$U$43</definedName>
    <definedName name="_xlnm.Print_Titles" localSheetId="0">'2014-2020 maksājumu rezerve'!$5:$9</definedName>
  </definedNames>
  <calcPr calcId="162913"/>
</workbook>
</file>

<file path=xl/calcChain.xml><?xml version="1.0" encoding="utf-8"?>
<calcChain xmlns="http://schemas.openxmlformats.org/spreadsheetml/2006/main">
  <c r="T10" i="18" l="1"/>
  <c r="U25" i="18" l="1"/>
  <c r="U28" i="18"/>
  <c r="U27" i="18"/>
  <c r="U26" i="18"/>
  <c r="U24" i="18"/>
  <c r="U23" i="18"/>
  <c r="U22" i="18"/>
  <c r="U21" i="18"/>
  <c r="U20" i="18"/>
  <c r="U19" i="18"/>
  <c r="U18" i="18"/>
  <c r="U17" i="18"/>
  <c r="U16" i="18"/>
  <c r="U15" i="18"/>
  <c r="U14" i="18"/>
  <c r="U13" i="18"/>
  <c r="U12" i="18"/>
  <c r="U11" i="18"/>
  <c r="U10" i="18"/>
  <c r="T27" i="18"/>
  <c r="T28" i="18"/>
  <c r="T22" i="18"/>
  <c r="T12" i="18"/>
  <c r="T13" i="18"/>
  <c r="T14" i="18"/>
  <c r="T15" i="18"/>
  <c r="T16" i="18"/>
  <c r="T17" i="18"/>
  <c r="T18" i="18"/>
  <c r="T19" i="18"/>
  <c r="T20" i="18"/>
  <c r="T21" i="18"/>
  <c r="T23" i="18"/>
  <c r="T24" i="18"/>
  <c r="T25" i="18"/>
  <c r="T26" i="18"/>
  <c r="T11" i="18"/>
  <c r="P11" i="18"/>
  <c r="P12" i="18" l="1"/>
  <c r="S13" i="18"/>
  <c r="P10" i="18"/>
  <c r="S17" i="18"/>
  <c r="S15" i="18"/>
  <c r="S10" i="18" l="1"/>
  <c r="S12" i="18"/>
  <c r="S14" i="18"/>
  <c r="S16" i="18"/>
  <c r="S18" i="18"/>
  <c r="S19" i="18"/>
  <c r="S20" i="18"/>
  <c r="S21" i="18"/>
  <c r="S22" i="18"/>
  <c r="S23" i="18"/>
  <c r="S24" i="18"/>
  <c r="S25" i="18"/>
  <c r="S26" i="18"/>
  <c r="S27" i="18"/>
  <c r="S28" i="18"/>
  <c r="S11" i="18"/>
  <c r="R12" i="18"/>
  <c r="P13" i="18" l="1"/>
  <c r="P14" i="18"/>
  <c r="P15" i="18"/>
  <c r="P16" i="18"/>
  <c r="P17" i="18"/>
  <c r="P18" i="18"/>
  <c r="P19" i="18"/>
  <c r="P20" i="18"/>
  <c r="P21" i="18"/>
  <c r="P22" i="18"/>
  <c r="P23" i="18"/>
  <c r="P24" i="18"/>
  <c r="P25" i="18"/>
  <c r="P26" i="18"/>
  <c r="P27" i="18"/>
  <c r="P28" i="18"/>
  <c r="J12" i="18" l="1"/>
  <c r="J13" i="18"/>
  <c r="J14" i="18"/>
  <c r="J15" i="18"/>
  <c r="J16" i="18"/>
  <c r="J17" i="18"/>
  <c r="J18" i="18"/>
  <c r="J19" i="18"/>
  <c r="J20" i="18"/>
  <c r="J21" i="18"/>
  <c r="J22" i="18"/>
  <c r="J23" i="18"/>
  <c r="J24" i="18"/>
  <c r="J25" i="18"/>
  <c r="J26" i="18"/>
  <c r="J27" i="18"/>
  <c r="J28" i="18"/>
  <c r="J11" i="18"/>
  <c r="Q10" i="18" l="1"/>
  <c r="R21" i="18"/>
  <c r="R11" i="18"/>
  <c r="O10" i="18"/>
  <c r="M12" i="18"/>
  <c r="M13" i="18"/>
  <c r="R13" i="18" s="1"/>
  <c r="M14" i="18"/>
  <c r="R14" i="18" s="1"/>
  <c r="M15" i="18"/>
  <c r="R15" i="18" s="1"/>
  <c r="M16" i="18"/>
  <c r="R16" i="18" s="1"/>
  <c r="M17" i="18"/>
  <c r="R17" i="18" s="1"/>
  <c r="M18" i="18"/>
  <c r="R18" i="18" s="1"/>
  <c r="M19" i="18"/>
  <c r="R19" i="18" s="1"/>
  <c r="M20" i="18"/>
  <c r="R20" i="18" s="1"/>
  <c r="M22" i="18"/>
  <c r="R22" i="18" s="1"/>
  <c r="M23" i="18"/>
  <c r="R23" i="18" s="1"/>
  <c r="M24" i="18"/>
  <c r="R24" i="18" s="1"/>
  <c r="M25" i="18"/>
  <c r="R25" i="18" s="1"/>
  <c r="M26" i="18"/>
  <c r="R26" i="18" s="1"/>
  <c r="M27" i="18"/>
  <c r="R27" i="18" s="1"/>
  <c r="M28" i="18"/>
  <c r="R28" i="18" s="1"/>
  <c r="M11" i="18"/>
  <c r="R10" i="18" l="1"/>
  <c r="E10" i="18"/>
  <c r="M10" i="18" l="1"/>
  <c r="D10" i="18"/>
  <c r="F10" i="18"/>
  <c r="G10" i="18"/>
  <c r="H10" i="18"/>
  <c r="I10" i="18"/>
  <c r="J10" i="18" s="1"/>
  <c r="K10" i="18"/>
  <c r="L10" i="18"/>
  <c r="N10" i="18" l="1"/>
</calcChain>
</file>

<file path=xl/sharedStrings.xml><?xml version="1.0" encoding="utf-8"?>
<sst xmlns="http://schemas.openxmlformats.org/spreadsheetml/2006/main" count="105" uniqueCount="79">
  <si>
    <t>ERAF</t>
  </si>
  <si>
    <t>ESF</t>
  </si>
  <si>
    <t>KF</t>
  </si>
  <si>
    <t>Fonds</t>
  </si>
  <si>
    <t>Kopā</t>
  </si>
  <si>
    <t>1</t>
  </si>
  <si>
    <t>Pētniecības, tehnoloģiju attīstība un inovācijas</t>
  </si>
  <si>
    <t>2</t>
  </si>
  <si>
    <t>IKT pieejamība, e-pārvalde un pakalpojumi</t>
  </si>
  <si>
    <t>3</t>
  </si>
  <si>
    <t>Mazo un vidējo komersantu konkurētspēja</t>
  </si>
  <si>
    <t>4</t>
  </si>
  <si>
    <t>Pāreja uz ekonomiku ar zemu oglekļa emisijas līmeni visās nozarēs</t>
  </si>
  <si>
    <t>5</t>
  </si>
  <si>
    <t>Vides aizsardzība un resursu izmantošanas efektivitāte</t>
  </si>
  <si>
    <t>6</t>
  </si>
  <si>
    <t>Ilgtspējīga transporta sistēma</t>
  </si>
  <si>
    <t>7</t>
  </si>
  <si>
    <t>Nodarbinātība un darbaspēka mobilitāte</t>
  </si>
  <si>
    <t>8</t>
  </si>
  <si>
    <t>Izglītība, prasmes un mūžizglītība</t>
  </si>
  <si>
    <t>9</t>
  </si>
  <si>
    <t>Sociālā iekļaušana un nabadzības apkarošana</t>
  </si>
  <si>
    <t>10</t>
  </si>
  <si>
    <t>Tehniskā palīdzība „ESF atbalsts KP fondu ieviešanai un vadībai”</t>
  </si>
  <si>
    <t>11</t>
  </si>
  <si>
    <t>Tehniskā palīdzība „ERAF atbalsts KP fondu ieviešanai un vadībai”</t>
  </si>
  <si>
    <t>12</t>
  </si>
  <si>
    <t>Tehniskā palīdzība “KF atbalsts KP ieviešanai un vadībai”</t>
  </si>
  <si>
    <t>PV</t>
  </si>
  <si>
    <t>JNI/ESF</t>
  </si>
  <si>
    <t>[1] ES fondi - Kohēzijas fonds, Eiropas Sociālais fonds, Eiropas Reģionālās attīstības fonds, JNI - Eiropas Komisijas speciālais piešķīrums jauniešu nodarbinātības iniciatīvas īstenošanai</t>
  </si>
  <si>
    <t xml:space="preserve">[2] Atbilstoši 2013.gada 17.decembra EIROPAS PARLAMENTA UN PADOMES REGULAS (ES) Nr. 1303/2013 60.panta 1.punktam Komisijas lēmumā par darbības programmas pieņemšanu nosaka līdzfinansējuma likmi vai likmes un maksimālo summu atbalstam no ES fondiem saskaņā ar konkrētu fondu noteikumiem. Likmes piemērojot attiecināmajiem izdevumiem, tiek aprēķināts Komisijai pieprasāmās ES fondu investīcijas. Ņemot vērā minētās regulas 129. pantu, kopējais Komisijai pieprasāmais apjoms programmas īstenošanas beigās nedrīkst pārsniegt projektu ieviesējiem izmaksāto publisko attiecināmo finansējumu. </t>
  </si>
  <si>
    <t>[3] Ja "+", PV projektos nacionālajā regulējumā noteikts lielāks publiskais līdzfinansējums, nekā prasa darbības programmā noteiktā ES fondu līdzfinansējuma likme.</t>
  </si>
  <si>
    <t>[4] DP - Darbības programma "Izaugsme un nodarbinātība</t>
  </si>
  <si>
    <t>[5] Statistika atbilstoši līdzīgai jomai jomas finansējuma saņēmēju tipam 2007-2013 plānošanas periodā. Finansējuma saņēmēji - Izglītības iestādes, NVO, Pašvaldības, valsts iestādes</t>
  </si>
  <si>
    <t>13=14+15</t>
  </si>
  <si>
    <t>Kopā, euro</t>
  </si>
  <si>
    <t>[6] Statistika atbilstoši līdzīgai jomai jomas finansējuma saņēmēju tipam 2007-2013 plānošanas periodā. Finansējuma saņēmēji - komersanti.</t>
  </si>
  <si>
    <t>t.sk. virssaistības
(uz 20.08.2019.)</t>
  </si>
  <si>
    <t>Līgumi (līgumos fiksētā likme)</t>
  </si>
  <si>
    <t>ES fondi no EK indikatīvi perioda beigās, ņemot vērā DP likmes, [2]; [4]</t>
  </si>
  <si>
    <t>t.sk. DP likmju ietekme uz ES fondiem no EK [2]; [3]; [4]</t>
  </si>
  <si>
    <t>Nepieciešamie līgumi līdz 100% piešķīrumam</t>
  </si>
  <si>
    <t>8=7-6</t>
  </si>
  <si>
    <t>9=4-5-6</t>
  </si>
  <si>
    <t>12=9-11+5</t>
  </si>
  <si>
    <t>t.sk. Izglītības iestāžu, NVO, valsts iestāžu, pašvaldību projektos
[5]</t>
  </si>
  <si>
    <t>t.sk. Komersantu projektos [6]</t>
  </si>
  <si>
    <t>Prioritārāis virziens (prioritāte)</t>
  </si>
  <si>
    <t>[7] Elastība starp prioritārajiem virzieniem un fondiem - prioritārais virziens ar deklarējamo izdevumu rezervi perioda beigās var aizstāt deklarējamo izdevumu iztrūkumu citā prioritārajā virzienā, ja abiem prioritārajiem virzieniem ir viens fonds (ERAF, ESF vai KF) - EK bija atļāvusi šādu elastību 2007-2013 periodā, izstrādājot EK programmas slēgšanas vadlīnijas perioda beigās 2015. gadā.</t>
  </si>
  <si>
    <t>16=13/4</t>
  </si>
  <si>
    <t>18=12-13</t>
  </si>
  <si>
    <t>18.1=12-13-5</t>
  </si>
  <si>
    <t>Neatbilstību/
lauzto līgumu prognoze, %, ņemot vērā 2007-2013 perioda statistiku</t>
  </si>
  <si>
    <t>19=18/(4-5)</t>
  </si>
  <si>
    <t>20=18.1/(4-5)</t>
  </si>
  <si>
    <t>Prognozētā rezerve/iztrūkums, ja izmanto virssaistības, %</t>
  </si>
  <si>
    <t>Prognozētā rezerve/iztrūkums, ja neizmanto virssaistības, %</t>
  </si>
  <si>
    <t>Ja nebūs atļauta 10% elastība [7]</t>
  </si>
  <si>
    <t>KOPĀ</t>
  </si>
  <si>
    <t>2.pielikums
informatīvajam ziņojumam “par Eiropas Savienības struktūrfondu un Kohēzijas fonda 2014.–2020.gada plānošanas perioda darbības programmas “Izaugsme un nodarbinātība” snieguma ietvarā noteikto mērķu sasniegšanas progresu un snieguma rezerves finansējuma tālāku izmantošanu”</t>
  </si>
  <si>
    <t>Finanšu ministrs</t>
  </si>
  <si>
    <t>J. Reirs</t>
  </si>
  <si>
    <t>Reinis Dzelzkalējs, 67083940</t>
  </si>
  <si>
    <t>reinis.dzelzkalejs@fm.gov.lv</t>
  </si>
  <si>
    <t>Sagatavots 20.08.2019.</t>
  </si>
  <si>
    <r>
      <t>ES fondu piešķīrums, DP +virssaistības,</t>
    </r>
    <r>
      <rPr>
        <i/>
        <sz val="10"/>
        <color theme="1"/>
        <rFont val="Times New Roman"/>
        <family val="1"/>
        <charset val="186"/>
      </rPr>
      <t xml:space="preserve"> euro </t>
    </r>
    <r>
      <rPr>
        <sz val="10"/>
        <color theme="1"/>
        <rFont val="Times New Roman"/>
        <family val="1"/>
        <charset val="186"/>
      </rPr>
      <t>[1]; [4]</t>
    </r>
  </si>
  <si>
    <r>
      <t xml:space="preserve">Finansējums, par kuru noslēgti projektu līgumi uz 20.08.2019. un prognoze to deklarējamiem izdevumiem un saņemamiem ES fondiem no EK, </t>
    </r>
    <r>
      <rPr>
        <i/>
        <sz val="10"/>
        <color theme="1"/>
        <rFont val="Times New Roman"/>
        <family val="1"/>
        <charset val="186"/>
      </rPr>
      <t xml:space="preserve">euro, </t>
    </r>
    <r>
      <rPr>
        <sz val="10"/>
        <color theme="1"/>
        <rFont val="Times New Roman"/>
        <family val="1"/>
        <charset val="186"/>
      </rPr>
      <t>ES fondu daļa</t>
    </r>
  </si>
  <si>
    <r>
      <t xml:space="preserve">Prognoze ES fondu rezervei plānošanas perioda beigās, 100% </t>
    </r>
    <r>
      <rPr>
        <sz val="10"/>
        <color theme="1"/>
        <rFont val="Times New Roman"/>
        <family val="1"/>
        <charset val="186"/>
      </rPr>
      <t xml:space="preserve">izmantojot DP ES fondus un MK piešķirtās virssaistības, </t>
    </r>
    <r>
      <rPr>
        <u/>
        <sz val="10"/>
        <color theme="1"/>
        <rFont val="Times New Roman"/>
        <family val="1"/>
        <charset val="186"/>
      </rPr>
      <t>neņemot vērā neatbilstības un lauztos līgumus</t>
    </r>
  </si>
  <si>
    <r>
      <t xml:space="preserve">Prognoze ES fondu aploksnes izmantošanai, </t>
    </r>
    <r>
      <rPr>
        <u/>
        <sz val="10"/>
        <color theme="1"/>
        <rFont val="Times New Roman"/>
        <family val="1"/>
        <charset val="186"/>
      </rPr>
      <t>ņemot vērā neatbilstības un lauztos līgumus,</t>
    </r>
    <r>
      <rPr>
        <i/>
        <sz val="10"/>
        <color theme="1"/>
        <rFont val="Times New Roman"/>
        <family val="1"/>
        <charset val="186"/>
      </rPr>
      <t>euro</t>
    </r>
  </si>
  <si>
    <r>
      <t>Neatbilstību/lauzto līgumu prognoze,</t>
    </r>
    <r>
      <rPr>
        <sz val="10"/>
        <color theme="1"/>
        <rFont val="Times New Roman"/>
        <family val="1"/>
        <charset val="186"/>
      </rPr>
      <t xml:space="preserve"> pielāgota, balstoties uz 2007-2013 pieredzi - ekspertu metode</t>
    </r>
  </si>
  <si>
    <r>
      <t>Perioda beigās ES fondi no EK</t>
    </r>
    <r>
      <rPr>
        <sz val="10"/>
        <color theme="1"/>
        <rFont val="Times New Roman"/>
        <family val="1"/>
        <charset val="186"/>
      </rPr>
      <t xml:space="preserve"> (jāskata prioritāšu un fondu dalījumā): </t>
    </r>
    <r>
      <rPr>
        <b/>
        <sz val="10"/>
        <color theme="1"/>
        <rFont val="Times New Roman"/>
        <family val="1"/>
        <charset val="186"/>
      </rPr>
      <t xml:space="preserve"> rezerve (+), ES fondu </t>
    </r>
    <r>
      <rPr>
        <b/>
        <sz val="10"/>
        <color rgb="FFFF0000"/>
        <rFont val="Times New Roman"/>
        <family val="1"/>
        <charset val="186"/>
      </rPr>
      <t>zaudējums (-)</t>
    </r>
  </si>
  <si>
    <r>
      <t xml:space="preserve">nacionālās likmes [4] </t>
    </r>
    <r>
      <rPr>
        <i/>
        <sz val="10"/>
        <color theme="1"/>
        <rFont val="Times New Roman"/>
        <family val="1"/>
        <charset val="186"/>
      </rPr>
      <t>euro</t>
    </r>
    <r>
      <rPr>
        <sz val="10"/>
        <color theme="1"/>
        <rFont val="Times New Roman"/>
        <family val="1"/>
        <charset val="186"/>
      </rPr>
      <t xml:space="preserve"> un %</t>
    </r>
  </si>
  <si>
    <r>
      <t xml:space="preserve">DP likmes, </t>
    </r>
    <r>
      <rPr>
        <i/>
        <sz val="10"/>
        <color theme="1"/>
        <rFont val="Times New Roman"/>
        <family val="1"/>
        <charset val="186"/>
      </rPr>
      <t>euro</t>
    </r>
    <r>
      <rPr>
        <sz val="10"/>
        <color theme="1"/>
        <rFont val="Times New Roman"/>
        <family val="1"/>
        <charset val="186"/>
      </rPr>
      <t xml:space="preserve"> [4]</t>
    </r>
  </si>
  <si>
    <r>
      <rPr>
        <sz val="10"/>
        <color theme="1"/>
        <rFont val="Times New Roman"/>
        <family val="1"/>
        <charset val="186"/>
      </rPr>
      <t>Ja EK atļautu izdevumu</t>
    </r>
    <r>
      <rPr>
        <b/>
        <sz val="10"/>
        <color theme="1"/>
        <rFont val="Times New Roman"/>
        <family val="1"/>
        <charset val="186"/>
      </rPr>
      <t xml:space="preserve"> elastību 10% </t>
    </r>
    <r>
      <rPr>
        <sz val="10"/>
        <color theme="1"/>
        <rFont val="Times New Roman"/>
        <family val="1"/>
        <charset val="186"/>
      </rPr>
      <t>starp prioritātēm/fondiem kā 2007-2013 periodā [7]</t>
    </r>
  </si>
  <si>
    <r>
      <t xml:space="preserve">Izmantojot šobrīd piešķirtās virssaistības:
</t>
    </r>
    <r>
      <rPr>
        <b/>
        <sz val="10"/>
        <color rgb="FFFF0000"/>
        <rFont val="Times New Roman"/>
        <family val="1"/>
        <charset val="186"/>
      </rPr>
      <t xml:space="preserve">Kopā nesaņemtu no EK
20,8 milj. </t>
    </r>
    <r>
      <rPr>
        <b/>
        <i/>
        <sz val="10"/>
        <color rgb="FFFF0000"/>
        <rFont val="Times New Roman"/>
        <family val="1"/>
        <charset val="186"/>
      </rPr>
      <t xml:space="preserve">euro </t>
    </r>
  </si>
  <si>
    <r>
      <t xml:space="preserve">Neizmantojot šobrīd piešķirtās virssaistības:
</t>
    </r>
    <r>
      <rPr>
        <b/>
        <sz val="10"/>
        <color rgb="FFFF0000"/>
        <rFont val="Times New Roman"/>
        <family val="1"/>
        <charset val="186"/>
      </rPr>
      <t xml:space="preserve">Kopā nesaņemtu no EK
25,3 milj. </t>
    </r>
    <r>
      <rPr>
        <b/>
        <i/>
        <sz val="10"/>
        <color rgb="FFFF0000"/>
        <rFont val="Times New Roman"/>
        <family val="1"/>
        <charset val="186"/>
      </rPr>
      <t xml:space="preserve">euro </t>
    </r>
  </si>
  <si>
    <r>
      <t xml:space="preserve">Prognoze par ES fondu 2014.-2020.gada plānošanas periodā deklarējamiem izdevumiem, ņemot vērā MK piešķirtās virssaistības un nacionālās atbalsta likmes (lielāks projektu īstenotāju pašu līdzfinansējums/attiecināmie izdevumi nekā minimāli nepieciešams/plānots darbības programmā)
</t>
    </r>
    <r>
      <rPr>
        <u/>
        <sz val="14"/>
        <color rgb="FF000000"/>
        <rFont val="Times New Roman"/>
        <family val="1"/>
        <charset val="186"/>
      </rPr>
      <t>Darbības programmas piešķīrums un nacionālais līdzfinansējums ir pietiekams, lai kompensētu potenciālās neatbilstības un lauztos līgumus - virssaistību finansējums nav nepieciešams.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</si>
</sst>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rgb="FF000000"/>
      <name val="Arial"/>
    </font>
    <font>
      <sz val="10"/>
      <color rgb="FF000000"/>
      <name val="Arial"/>
      <family val="2"/>
      <charset val="186"/>
    </font>
    <font>
      <sz val="10"/>
      <color rgb="FF000000"/>
      <name val="Arial"/>
      <family val="2"/>
      <charset val="186"/>
    </font>
    <font>
      <sz val="11"/>
      <color theme="1"/>
      <name val="Calibri"/>
      <family val="2"/>
      <scheme val="minor"/>
    </font>
    <font>
      <sz val="11"/>
      <color theme="1"/>
      <name val="Calibri"/>
      <family val="2"/>
      <charset val="186"/>
      <scheme val="minor"/>
    </font>
    <font>
      <sz val="11"/>
      <color rgb="FF000000"/>
      <name val="Calibri"/>
      <family val="2"/>
      <scheme val="minor"/>
    </font>
    <font>
      <u/>
      <sz val="10"/>
      <color theme="10"/>
      <name val="Arial"/>
      <family val="2"/>
      <charset val="186"/>
    </font>
    <font>
      <sz val="10"/>
      <color rgb="FF000000"/>
      <name val="Times New Roman"/>
      <family val="1"/>
      <charset val="186"/>
    </font>
    <font>
      <sz val="10"/>
      <color theme="1"/>
      <name val="Times New Roman"/>
      <family val="1"/>
      <charset val="186"/>
    </font>
    <font>
      <i/>
      <sz val="10"/>
      <color theme="1"/>
      <name val="Times New Roman"/>
      <family val="1"/>
      <charset val="186"/>
    </font>
    <font>
      <b/>
      <sz val="10"/>
      <color theme="1"/>
      <name val="Times New Roman"/>
      <family val="1"/>
      <charset val="186"/>
    </font>
    <font>
      <u/>
      <sz val="10"/>
      <color theme="1"/>
      <name val="Times New Roman"/>
      <family val="1"/>
      <charset val="186"/>
    </font>
    <font>
      <b/>
      <sz val="10"/>
      <color rgb="FF000000"/>
      <name val="Times New Roman"/>
      <family val="1"/>
      <charset val="186"/>
    </font>
    <font>
      <b/>
      <sz val="10"/>
      <color rgb="FFFF0000"/>
      <name val="Times New Roman"/>
      <family val="1"/>
      <charset val="186"/>
    </font>
    <font>
      <b/>
      <u/>
      <sz val="10"/>
      <color theme="1"/>
      <name val="Times New Roman"/>
      <family val="1"/>
      <charset val="186"/>
    </font>
    <font>
      <b/>
      <i/>
      <sz val="10"/>
      <color rgb="FFFF0000"/>
      <name val="Times New Roman"/>
      <family val="1"/>
      <charset val="186"/>
    </font>
    <font>
      <sz val="10"/>
      <color rgb="FFFF0000"/>
      <name val="Times New Roman"/>
      <family val="1"/>
      <charset val="186"/>
    </font>
    <font>
      <u/>
      <sz val="10"/>
      <color theme="10"/>
      <name val="Times New Roman"/>
      <family val="1"/>
      <charset val="186"/>
    </font>
    <font>
      <b/>
      <sz val="14"/>
      <color rgb="FF000000"/>
      <name val="Times New Roman"/>
      <family val="1"/>
      <charset val="186"/>
    </font>
    <font>
      <u/>
      <sz val="14"/>
      <color rgb="FF000000"/>
      <name val="Times New Roman"/>
      <family val="1"/>
      <charset val="186"/>
    </font>
    <font>
      <sz val="12"/>
      <color rgb="FF000000"/>
      <name val="Times New Roman"/>
      <family val="1"/>
      <charset val="186"/>
    </font>
    <font>
      <sz val="16"/>
      <name val="Times New Roman"/>
      <family val="1"/>
      <charset val="186"/>
    </font>
    <font>
      <sz val="16"/>
      <color rgb="FF000000"/>
      <name val="Times New Roman"/>
      <family val="1"/>
      <charset val="186"/>
    </font>
  </fonts>
  <fills count="7">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4" fillId="0" borderId="0"/>
    <xf numFmtId="0" fontId="5" fillId="0" borderId="0"/>
    <xf numFmtId="0" fontId="2" fillId="0" borderId="0"/>
    <xf numFmtId="9" fontId="2" fillId="0" borderId="0" applyFont="0" applyFill="0" applyBorder="0" applyAlignment="0" applyProtection="0"/>
    <xf numFmtId="0" fontId="6" fillId="0" borderId="0" applyNumberFormat="0" applyFill="0" applyBorder="0" applyAlignment="0" applyProtection="0"/>
  </cellStyleXfs>
  <cellXfs count="98">
    <xf numFmtId="0" fontId="0" fillId="0" borderId="0" xfId="0"/>
    <xf numFmtId="0" fontId="7" fillId="0" borderId="0" xfId="5" applyFont="1"/>
    <xf numFmtId="3" fontId="7" fillId="0" borderId="0" xfId="5" applyNumberFormat="1" applyFont="1"/>
    <xf numFmtId="0" fontId="7" fillId="0" borderId="0" xfId="5" applyFont="1" applyAlignment="1">
      <alignment horizontal="center"/>
    </xf>
    <xf numFmtId="0" fontId="7" fillId="0" borderId="0" xfId="5" applyFont="1" applyAlignment="1">
      <alignment vertical="top" wrapText="1"/>
    </xf>
    <xf numFmtId="0" fontId="12" fillId="0" borderId="0" xfId="5" applyFont="1"/>
    <xf numFmtId="0" fontId="10" fillId="5" borderId="2" xfId="5" applyFont="1" applyFill="1" applyBorder="1" applyAlignment="1">
      <alignment horizontal="center" vertical="center" wrapText="1"/>
    </xf>
    <xf numFmtId="0" fontId="12" fillId="0" borderId="2" xfId="5" applyFont="1" applyBorder="1" applyAlignment="1">
      <alignment horizontal="center" vertical="center" wrapText="1"/>
    </xf>
    <xf numFmtId="0" fontId="12" fillId="0" borderId="9" xfId="5" applyFont="1" applyBorder="1" applyAlignment="1">
      <alignment horizontal="center" vertical="center" wrapText="1"/>
    </xf>
    <xf numFmtId="0" fontId="8" fillId="3" borderId="8" xfId="5" applyFont="1" applyFill="1" applyBorder="1" applyAlignment="1">
      <alignment horizontal="center" vertical="center" wrapText="1"/>
    </xf>
    <xf numFmtId="0" fontId="8" fillId="3" borderId="2" xfId="5" applyFont="1" applyFill="1" applyBorder="1" applyAlignment="1">
      <alignment horizontal="center" vertical="center" wrapText="1"/>
    </xf>
    <xf numFmtId="0" fontId="10" fillId="5" borderId="9" xfId="5" applyFont="1" applyFill="1" applyBorder="1" applyAlignment="1">
      <alignment horizontal="center" vertical="center" wrapText="1"/>
    </xf>
    <xf numFmtId="0" fontId="10" fillId="3" borderId="8" xfId="5" applyFont="1" applyFill="1" applyBorder="1" applyAlignment="1">
      <alignment horizontal="center" vertical="center" wrapText="1"/>
    </xf>
    <xf numFmtId="0" fontId="10" fillId="3" borderId="2" xfId="5" applyFont="1" applyFill="1" applyBorder="1" applyAlignment="1">
      <alignment horizontal="center" vertical="center" wrapText="1"/>
    </xf>
    <xf numFmtId="0" fontId="10" fillId="4" borderId="2" xfId="5" applyFont="1" applyFill="1" applyBorder="1" applyAlignment="1">
      <alignment horizontal="center" vertical="center" wrapText="1"/>
    </xf>
    <xf numFmtId="0" fontId="10" fillId="5" borderId="18" xfId="5" applyFont="1" applyFill="1" applyBorder="1" applyAlignment="1">
      <alignment horizontal="center" vertical="center" wrapText="1"/>
    </xf>
    <xf numFmtId="3" fontId="8" fillId="3" borderId="2" xfId="5" applyNumberFormat="1" applyFont="1" applyFill="1" applyBorder="1" applyAlignment="1">
      <alignment horizontal="center" vertical="center" wrapText="1"/>
    </xf>
    <xf numFmtId="9" fontId="8" fillId="3" borderId="2" xfId="6" applyFont="1" applyFill="1" applyBorder="1" applyAlignment="1">
      <alignment horizontal="center" vertical="center" wrapText="1"/>
    </xf>
    <xf numFmtId="3" fontId="10" fillId="5" borderId="9" xfId="5" applyNumberFormat="1" applyFont="1" applyFill="1" applyBorder="1" applyAlignment="1">
      <alignment horizontal="center" vertical="center" wrapText="1"/>
    </xf>
    <xf numFmtId="3" fontId="10" fillId="3" borderId="8" xfId="5" applyNumberFormat="1" applyFont="1" applyFill="1" applyBorder="1" applyAlignment="1">
      <alignment horizontal="center" vertical="center" wrapText="1"/>
    </xf>
    <xf numFmtId="3" fontId="10" fillId="3" borderId="2" xfId="5" applyNumberFormat="1" applyFont="1" applyFill="1" applyBorder="1" applyAlignment="1">
      <alignment horizontal="center" vertical="center" wrapText="1"/>
    </xf>
    <xf numFmtId="164" fontId="10" fillId="3" borderId="2" xfId="1" applyNumberFormat="1" applyFont="1" applyFill="1" applyBorder="1" applyAlignment="1">
      <alignment horizontal="center" vertical="center" wrapText="1"/>
    </xf>
    <xf numFmtId="3" fontId="10" fillId="4" borderId="2" xfId="5" applyNumberFormat="1" applyFont="1" applyFill="1" applyBorder="1" applyAlignment="1">
      <alignment horizontal="center" vertical="center" wrapText="1"/>
    </xf>
    <xf numFmtId="3" fontId="10" fillId="5" borderId="2" xfId="5" applyNumberFormat="1" applyFont="1" applyFill="1" applyBorder="1" applyAlignment="1">
      <alignment horizontal="center" vertical="center" wrapText="1"/>
    </xf>
    <xf numFmtId="164" fontId="7" fillId="0" borderId="2" xfId="1" applyNumberFormat="1" applyFont="1" applyBorder="1" applyAlignment="1">
      <alignment horizontal="center" vertical="center"/>
    </xf>
    <xf numFmtId="164" fontId="7" fillId="0" borderId="9" xfId="1" applyNumberFormat="1" applyFont="1" applyBorder="1" applyAlignment="1">
      <alignment horizontal="center" vertical="center"/>
    </xf>
    <xf numFmtId="164" fontId="7" fillId="0" borderId="0" xfId="1" applyNumberFormat="1" applyFont="1"/>
    <xf numFmtId="3" fontId="7" fillId="0" borderId="2" xfId="5" applyNumberFormat="1" applyFont="1" applyBorder="1" applyAlignment="1">
      <alignment horizontal="center" vertical="center"/>
    </xf>
    <xf numFmtId="3" fontId="7" fillId="0" borderId="2" xfId="6" applyNumberFormat="1" applyFont="1" applyBorder="1" applyAlignment="1">
      <alignment horizontal="center" vertical="center"/>
    </xf>
    <xf numFmtId="9" fontId="7" fillId="0" borderId="2" xfId="1" applyFont="1" applyBorder="1" applyAlignment="1">
      <alignment horizontal="center" vertical="center"/>
    </xf>
    <xf numFmtId="3" fontId="7" fillId="0" borderId="2" xfId="1" applyNumberFormat="1" applyFont="1" applyBorder="1" applyAlignment="1">
      <alignment horizontal="center" vertical="center"/>
    </xf>
    <xf numFmtId="3" fontId="12" fillId="5" borderId="9" xfId="6" applyNumberFormat="1" applyFont="1" applyFill="1" applyBorder="1" applyAlignment="1">
      <alignment horizontal="center" vertical="center"/>
    </xf>
    <xf numFmtId="3" fontId="7" fillId="0" borderId="8" xfId="6" applyNumberFormat="1" applyFont="1" applyBorder="1" applyAlignment="1">
      <alignment horizontal="center" vertical="center"/>
    </xf>
    <xf numFmtId="3" fontId="7" fillId="4" borderId="2" xfId="6" applyNumberFormat="1" applyFont="1" applyFill="1" applyBorder="1" applyAlignment="1">
      <alignment horizontal="center" vertical="center"/>
    </xf>
    <xf numFmtId="3" fontId="7" fillId="5" borderId="2" xfId="6" applyNumberFormat="1" applyFont="1" applyFill="1" applyBorder="1" applyAlignment="1">
      <alignment horizontal="center" vertical="center" wrapText="1"/>
    </xf>
    <xf numFmtId="3" fontId="16" fillId="5" borderId="2" xfId="6" applyNumberFormat="1" applyFont="1" applyFill="1" applyBorder="1" applyAlignment="1">
      <alignment horizontal="center" vertical="center" wrapText="1"/>
    </xf>
    <xf numFmtId="3" fontId="7" fillId="0" borderId="11" xfId="5" applyNumberFormat="1" applyFont="1" applyBorder="1" applyAlignment="1">
      <alignment horizontal="center" vertical="center"/>
    </xf>
    <xf numFmtId="3" fontId="7" fillId="0" borderId="11" xfId="6" applyNumberFormat="1" applyFont="1" applyBorder="1" applyAlignment="1">
      <alignment horizontal="center" vertical="center"/>
    </xf>
    <xf numFmtId="9" fontId="7" fillId="0" borderId="11" xfId="1" applyFont="1" applyBorder="1" applyAlignment="1">
      <alignment horizontal="center" vertical="center"/>
    </xf>
    <xf numFmtId="3" fontId="7" fillId="0" borderId="11" xfId="1" applyNumberFormat="1" applyFont="1" applyBorder="1" applyAlignment="1">
      <alignment horizontal="center" vertical="center"/>
    </xf>
    <xf numFmtId="3" fontId="12" fillId="5" borderId="12" xfId="6" applyNumberFormat="1" applyFont="1" applyFill="1" applyBorder="1" applyAlignment="1">
      <alignment horizontal="center" vertical="center"/>
    </xf>
    <xf numFmtId="3" fontId="7" fillId="0" borderId="10" xfId="6" applyNumberFormat="1" applyFont="1" applyBorder="1" applyAlignment="1">
      <alignment horizontal="center" vertical="center"/>
    </xf>
    <xf numFmtId="164" fontId="7" fillId="0" borderId="11" xfId="1" applyNumberFormat="1" applyFont="1" applyBorder="1" applyAlignment="1">
      <alignment horizontal="center" vertical="center"/>
    </xf>
    <xf numFmtId="3" fontId="7" fillId="4" borderId="11" xfId="6" applyNumberFormat="1" applyFont="1" applyFill="1" applyBorder="1" applyAlignment="1">
      <alignment horizontal="center" vertical="center"/>
    </xf>
    <xf numFmtId="3" fontId="16" fillId="5" borderId="11" xfId="6" applyNumberFormat="1" applyFont="1" applyFill="1" applyBorder="1" applyAlignment="1">
      <alignment horizontal="center" vertical="center" wrapText="1"/>
    </xf>
    <xf numFmtId="164" fontId="7" fillId="0" borderId="12" xfId="1" applyNumberFormat="1" applyFont="1" applyBorder="1" applyAlignment="1">
      <alignment horizontal="center" vertical="center"/>
    </xf>
    <xf numFmtId="0" fontId="17" fillId="0" borderId="0" xfId="7" applyFont="1"/>
    <xf numFmtId="0" fontId="10" fillId="0" borderId="0" xfId="5" applyFont="1" applyFill="1" applyBorder="1" applyAlignment="1">
      <alignment horizontal="center" vertical="top" wrapText="1"/>
    </xf>
    <xf numFmtId="0" fontId="8" fillId="2" borderId="8" xfId="5" applyFont="1" applyFill="1" applyBorder="1" applyAlignment="1">
      <alignment horizontal="center" vertical="center" wrapText="1"/>
    </xf>
    <xf numFmtId="0" fontId="8" fillId="2" borderId="2" xfId="5" applyFont="1" applyFill="1" applyBorder="1" applyAlignment="1">
      <alignment horizontal="center" vertical="center" wrapText="1"/>
    </xf>
    <xf numFmtId="0" fontId="8" fillId="2" borderId="10" xfId="5" applyFont="1" applyFill="1" applyBorder="1" applyAlignment="1">
      <alignment horizontal="center" vertical="center" wrapText="1"/>
    </xf>
    <xf numFmtId="0" fontId="8" fillId="2" borderId="11" xfId="5" applyFont="1" applyFill="1" applyBorder="1" applyAlignment="1">
      <alignment horizontal="center" vertical="center" wrapText="1"/>
    </xf>
    <xf numFmtId="0" fontId="7" fillId="0" borderId="0" xfId="5" applyFont="1" applyBorder="1" applyAlignment="1">
      <alignment horizontal="left" vertical="center" wrapText="1"/>
    </xf>
    <xf numFmtId="0" fontId="7" fillId="0" borderId="0" xfId="5" applyFont="1" applyAlignment="1">
      <alignment horizontal="left" wrapText="1"/>
    </xf>
    <xf numFmtId="0" fontId="21" fillId="0" borderId="0" xfId="0" applyFont="1" applyFill="1" applyAlignment="1">
      <alignment horizontal="left" vertical="top"/>
    </xf>
    <xf numFmtId="0" fontId="22" fillId="0" borderId="0" xfId="5" applyFont="1"/>
    <xf numFmtId="3" fontId="20" fillId="0" borderId="0" xfId="5" applyNumberFormat="1" applyFont="1" applyAlignment="1">
      <alignment horizontal="right" wrapText="1"/>
    </xf>
    <xf numFmtId="0" fontId="7" fillId="0" borderId="0" xfId="5" applyFont="1" applyAlignment="1">
      <alignment horizontal="left" wrapText="1"/>
    </xf>
    <xf numFmtId="0" fontId="7" fillId="0" borderId="0" xfId="5" applyFont="1" applyAlignment="1">
      <alignment horizontal="left"/>
    </xf>
    <xf numFmtId="0" fontId="8" fillId="3" borderId="2" xfId="5" applyFont="1" applyFill="1" applyBorder="1" applyAlignment="1">
      <alignment horizontal="center" vertical="center" wrapText="1"/>
    </xf>
    <xf numFmtId="0" fontId="10" fillId="6" borderId="16" xfId="5" applyFont="1" applyFill="1" applyBorder="1" applyAlignment="1">
      <alignment horizontal="center" vertical="center" wrapText="1"/>
    </xf>
    <xf numFmtId="0" fontId="10" fillId="6" borderId="17" xfId="5" applyFont="1" applyFill="1" applyBorder="1" applyAlignment="1">
      <alignment horizontal="center" vertical="center" wrapText="1"/>
    </xf>
    <xf numFmtId="0" fontId="10" fillId="6" borderId="1" xfId="5" applyFont="1" applyFill="1" applyBorder="1" applyAlignment="1">
      <alignment horizontal="center" vertical="center" wrapText="1"/>
    </xf>
    <xf numFmtId="0" fontId="10" fillId="4" borderId="2" xfId="5" applyFont="1" applyFill="1" applyBorder="1" applyAlignment="1">
      <alignment horizontal="center" vertical="center" wrapText="1"/>
    </xf>
    <xf numFmtId="0" fontId="10" fillId="4" borderId="9" xfId="5" applyFont="1" applyFill="1" applyBorder="1" applyAlignment="1">
      <alignment horizontal="center" vertical="center" wrapText="1"/>
    </xf>
    <xf numFmtId="0" fontId="8" fillId="3" borderId="13" xfId="5" applyFont="1" applyFill="1" applyBorder="1" applyAlignment="1">
      <alignment horizontal="center" vertical="center" wrapText="1"/>
    </xf>
    <xf numFmtId="0" fontId="8" fillId="3" borderId="8" xfId="5" applyFont="1" applyFill="1" applyBorder="1" applyAlignment="1">
      <alignment horizontal="center" vertical="center" wrapText="1"/>
    </xf>
    <xf numFmtId="0" fontId="8" fillId="3" borderId="7" xfId="5" applyFont="1" applyFill="1" applyBorder="1" applyAlignment="1">
      <alignment horizontal="center" vertical="center" wrapText="1"/>
    </xf>
    <xf numFmtId="0" fontId="8" fillId="3" borderId="7" xfId="5" applyFont="1" applyFill="1" applyBorder="1" applyAlignment="1">
      <alignment horizontal="center" vertical="center" textRotation="90" wrapText="1"/>
    </xf>
    <xf numFmtId="0" fontId="8" fillId="3" borderId="2" xfId="5" applyFont="1" applyFill="1" applyBorder="1" applyAlignment="1">
      <alignment horizontal="center" vertical="center" textRotation="90" wrapText="1"/>
    </xf>
    <xf numFmtId="0" fontId="7" fillId="0" borderId="3" xfId="5" applyFont="1" applyBorder="1" applyAlignment="1">
      <alignment horizontal="left" vertical="center" wrapText="1"/>
    </xf>
    <xf numFmtId="0" fontId="7" fillId="0" borderId="6" xfId="5" applyFont="1" applyBorder="1" applyAlignment="1">
      <alignment horizontal="left" vertical="center" wrapText="1"/>
    </xf>
    <xf numFmtId="0" fontId="8" fillId="2" borderId="4" xfId="5" applyFont="1" applyFill="1" applyBorder="1" applyAlignment="1">
      <alignment horizontal="left" vertical="top" wrapText="1"/>
    </xf>
    <xf numFmtId="0" fontId="8" fillId="2" borderId="5" xfId="5" applyFont="1" applyFill="1" applyBorder="1" applyAlignment="1">
      <alignment horizontal="left" vertical="top" wrapText="1"/>
    </xf>
    <xf numFmtId="0" fontId="8" fillId="2" borderId="4" xfId="5" applyFont="1" applyFill="1" applyBorder="1" applyAlignment="1">
      <alignment horizontal="left" vertical="center"/>
    </xf>
    <xf numFmtId="0" fontId="8" fillId="2" borderId="5" xfId="5" applyFont="1" applyFill="1" applyBorder="1" applyAlignment="1">
      <alignment horizontal="left" vertical="center"/>
    </xf>
    <xf numFmtId="0" fontId="18" fillId="0" borderId="0" xfId="5" applyFont="1" applyAlignment="1">
      <alignment horizontal="center" vertical="center" wrapText="1"/>
    </xf>
    <xf numFmtId="0" fontId="8" fillId="6" borderId="20" xfId="5" applyFont="1" applyFill="1" applyBorder="1" applyAlignment="1">
      <alignment horizontal="center" vertical="center" wrapText="1"/>
    </xf>
    <xf numFmtId="0" fontId="8" fillId="6" borderId="15" xfId="5" applyFont="1" applyFill="1" applyBorder="1" applyAlignment="1">
      <alignment horizontal="center" vertical="center" wrapText="1"/>
    </xf>
    <xf numFmtId="0" fontId="12" fillId="0" borderId="20" xfId="5" applyFont="1" applyBorder="1" applyAlignment="1">
      <alignment horizontal="center" vertical="center" wrapText="1"/>
    </xf>
    <xf numFmtId="0" fontId="12" fillId="0" borderId="15" xfId="5" applyFont="1" applyBorder="1" applyAlignment="1">
      <alignment horizontal="center" vertical="center" wrapText="1"/>
    </xf>
    <xf numFmtId="0" fontId="14" fillId="5" borderId="18" xfId="5" applyFont="1" applyFill="1" applyBorder="1" applyAlignment="1">
      <alignment horizontal="center" vertical="center" wrapText="1"/>
    </xf>
    <xf numFmtId="0" fontId="14" fillId="5" borderId="17" xfId="5" applyFont="1" applyFill="1" applyBorder="1" applyAlignment="1">
      <alignment horizontal="center" vertical="center" wrapText="1"/>
    </xf>
    <xf numFmtId="0" fontId="14" fillId="5" borderId="22" xfId="5" applyFont="1" applyFill="1" applyBorder="1" applyAlignment="1">
      <alignment horizontal="center" vertical="center" wrapText="1"/>
    </xf>
    <xf numFmtId="0" fontId="10" fillId="4" borderId="20" xfId="5" applyFont="1" applyFill="1" applyBorder="1" applyAlignment="1">
      <alignment horizontal="center" vertical="center" wrapText="1"/>
    </xf>
    <xf numFmtId="0" fontId="10" fillId="4" borderId="15" xfId="5" applyFont="1" applyFill="1" applyBorder="1" applyAlignment="1">
      <alignment horizontal="center" vertical="center" wrapText="1"/>
    </xf>
    <xf numFmtId="0" fontId="10" fillId="5" borderId="14" xfId="5" applyFont="1" applyFill="1" applyBorder="1" applyAlignment="1">
      <alignment horizontal="center" vertical="center" wrapText="1"/>
    </xf>
    <xf numFmtId="0" fontId="10" fillId="5" borderId="9" xfId="5" applyFont="1" applyFill="1" applyBorder="1" applyAlignment="1">
      <alignment horizontal="center" vertical="center" wrapText="1"/>
    </xf>
    <xf numFmtId="0" fontId="10" fillId="4" borderId="13" xfId="5" applyFont="1" applyFill="1" applyBorder="1" applyAlignment="1">
      <alignment horizontal="center" vertical="center" wrapText="1"/>
    </xf>
    <xf numFmtId="0" fontId="10" fillId="4" borderId="7" xfId="5" applyFont="1" applyFill="1" applyBorder="1" applyAlignment="1">
      <alignment horizontal="center" vertical="center" wrapText="1"/>
    </xf>
    <xf numFmtId="0" fontId="10" fillId="4" borderId="14" xfId="5" applyFont="1" applyFill="1" applyBorder="1" applyAlignment="1">
      <alignment horizontal="center" vertical="center" wrapText="1"/>
    </xf>
    <xf numFmtId="0" fontId="7" fillId="0" borderId="0" xfId="5" applyFont="1" applyAlignment="1">
      <alignment horizontal="center"/>
    </xf>
    <xf numFmtId="0" fontId="10" fillId="0" borderId="0" xfId="5" applyFont="1" applyFill="1" applyBorder="1" applyAlignment="1">
      <alignment horizontal="center" vertical="top" wrapText="1"/>
    </xf>
    <xf numFmtId="0" fontId="8" fillId="3" borderId="16" xfId="5" applyFont="1" applyFill="1" applyBorder="1" applyAlignment="1">
      <alignment horizontal="center" vertical="center" wrapText="1"/>
    </xf>
    <xf numFmtId="0" fontId="8" fillId="3" borderId="17"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10" fillId="6" borderId="21" xfId="5" applyFont="1" applyFill="1" applyBorder="1" applyAlignment="1">
      <alignment horizontal="center" vertical="center" wrapText="1"/>
    </xf>
    <xf numFmtId="0" fontId="10" fillId="6" borderId="19" xfId="5" applyFont="1" applyFill="1" applyBorder="1" applyAlignment="1">
      <alignment horizontal="center" vertical="center" wrapText="1"/>
    </xf>
  </cellXfs>
  <cellStyles count="8">
    <cellStyle name="Hyperlink" xfId="7" builtinId="8"/>
    <cellStyle name="Normal" xfId="0" builtinId="0"/>
    <cellStyle name="Normal 2" xfId="2"/>
    <cellStyle name="Normal 2 2" xfId="3"/>
    <cellStyle name="Normal 3" xfId="4"/>
    <cellStyle name="Normal 4" xfId="5"/>
    <cellStyle name="Percent" xfId="1" builtinId="5"/>
    <cellStyle name="Percent 2" xfId="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abSelected="1" view="pageBreakPreview" zoomScaleNormal="100" zoomScaleSheetLayoutView="100" workbookViewId="0">
      <selection activeCell="F61" sqref="F61:F71"/>
    </sheetView>
  </sheetViews>
  <sheetFormatPr defaultColWidth="9.140625" defaultRowHeight="12.75" x14ac:dyDescent="0.2"/>
  <cols>
    <col min="1" max="1" width="4.42578125" style="1" customWidth="1"/>
    <col min="2" max="2" width="16.85546875" style="1" customWidth="1"/>
    <col min="3" max="3" width="5.85546875" style="1" customWidth="1"/>
    <col min="4" max="4" width="14.85546875" style="1" customWidth="1"/>
    <col min="5" max="5" width="12.140625" style="1" customWidth="1"/>
    <col min="6" max="6" width="13" style="1" customWidth="1"/>
    <col min="7" max="7" width="14" style="1" customWidth="1"/>
    <col min="8" max="8" width="12" style="1" customWidth="1"/>
    <col min="9" max="9" width="12.85546875" style="1" customWidth="1"/>
    <col min="10" max="10" width="6.7109375" style="1" customWidth="1"/>
    <col min="11" max="11" width="13.42578125" style="1" customWidth="1"/>
    <col min="12" max="12" width="14.85546875" style="1" customWidth="1"/>
    <col min="13" max="13" width="13.5703125" style="1" customWidth="1"/>
    <col min="14" max="14" width="16.5703125" style="1" customWidth="1"/>
    <col min="15" max="15" width="15.85546875" style="1" customWidth="1"/>
    <col min="16" max="16" width="17.42578125" style="1" customWidth="1"/>
    <col min="17" max="17" width="15.5703125" style="1" customWidth="1"/>
    <col min="18" max="19" width="18.7109375" style="1" customWidth="1"/>
    <col min="20" max="20" width="13.28515625" style="1" customWidth="1"/>
    <col min="21" max="21" width="16.140625" style="1" customWidth="1"/>
    <col min="22" max="22" width="12.42578125" style="1" customWidth="1"/>
    <col min="23" max="23" width="9.140625" style="1"/>
    <col min="24" max="24" width="10.28515625" style="1" bestFit="1" customWidth="1"/>
    <col min="25" max="16384" width="9.140625" style="1"/>
  </cols>
  <sheetData>
    <row r="1" spans="1:24" ht="44.25" customHeight="1" x14ac:dyDescent="0.25">
      <c r="A1" s="1" t="s">
        <v>66</v>
      </c>
      <c r="L1" s="2"/>
      <c r="M1" s="2"/>
      <c r="N1" s="56" t="s">
        <v>61</v>
      </c>
      <c r="O1" s="56"/>
      <c r="P1" s="56"/>
      <c r="Q1" s="56"/>
      <c r="R1" s="56"/>
      <c r="S1" s="56"/>
      <c r="T1" s="56"/>
      <c r="U1" s="56"/>
    </row>
    <row r="2" spans="1:24" ht="75.75" customHeight="1" thickBot="1" x14ac:dyDescent="0.25">
      <c r="A2" s="76" t="s">
        <v>78</v>
      </c>
      <c r="B2" s="76"/>
      <c r="C2" s="76"/>
      <c r="D2" s="76"/>
      <c r="E2" s="76"/>
      <c r="F2" s="76"/>
      <c r="G2" s="76"/>
      <c r="H2" s="76"/>
      <c r="I2" s="76"/>
      <c r="J2" s="76"/>
      <c r="K2" s="76"/>
      <c r="L2" s="76"/>
      <c r="M2" s="76"/>
      <c r="N2" s="76"/>
      <c r="O2" s="76"/>
      <c r="P2" s="76"/>
      <c r="Q2" s="76"/>
      <c r="R2" s="76"/>
      <c r="S2" s="76"/>
      <c r="T2" s="76"/>
      <c r="U2" s="76"/>
    </row>
    <row r="3" spans="1:24" ht="12" hidden="1" customHeight="1" x14ac:dyDescent="0.2">
      <c r="A3" s="91"/>
      <c r="B3" s="91"/>
      <c r="C3" s="91"/>
      <c r="D3" s="91"/>
      <c r="E3" s="91"/>
      <c r="F3" s="91"/>
      <c r="G3" s="91"/>
      <c r="H3" s="91"/>
      <c r="I3" s="91"/>
      <c r="J3" s="91"/>
      <c r="K3" s="91"/>
      <c r="L3" s="91"/>
      <c r="M3" s="91"/>
      <c r="N3" s="91"/>
      <c r="O3" s="3"/>
      <c r="P3" s="3"/>
      <c r="Q3" s="3"/>
    </row>
    <row r="4" spans="1:24" ht="20.25" hidden="1" customHeight="1" thickBot="1" x14ac:dyDescent="0.25">
      <c r="A4" s="4"/>
      <c r="B4" s="4"/>
      <c r="C4" s="4"/>
      <c r="F4" s="92"/>
      <c r="G4" s="92"/>
      <c r="H4" s="47"/>
      <c r="I4" s="47"/>
      <c r="J4" s="47"/>
      <c r="K4" s="47"/>
      <c r="L4" s="47"/>
      <c r="M4" s="47"/>
      <c r="N4" s="47"/>
      <c r="O4" s="47"/>
      <c r="P4" s="47"/>
      <c r="Q4" s="47"/>
    </row>
    <row r="5" spans="1:24" s="5" customFormat="1" ht="31.5" customHeight="1" x14ac:dyDescent="0.2">
      <c r="A5" s="65" t="s">
        <v>29</v>
      </c>
      <c r="B5" s="67" t="s">
        <v>49</v>
      </c>
      <c r="C5" s="68" t="s">
        <v>3</v>
      </c>
      <c r="D5" s="67" t="s">
        <v>67</v>
      </c>
      <c r="E5" s="67"/>
      <c r="F5" s="67" t="s">
        <v>68</v>
      </c>
      <c r="G5" s="67"/>
      <c r="H5" s="67"/>
      <c r="I5" s="67"/>
      <c r="J5" s="67"/>
      <c r="K5" s="67"/>
      <c r="L5" s="86" t="s">
        <v>69</v>
      </c>
      <c r="M5" s="88" t="s">
        <v>70</v>
      </c>
      <c r="N5" s="89"/>
      <c r="O5" s="89"/>
      <c r="P5" s="89"/>
      <c r="Q5" s="89"/>
      <c r="R5" s="89"/>
      <c r="S5" s="89"/>
      <c r="T5" s="89"/>
      <c r="U5" s="90"/>
    </row>
    <row r="6" spans="1:24" s="5" customFormat="1" ht="32.25" customHeight="1" x14ac:dyDescent="0.2">
      <c r="A6" s="66"/>
      <c r="B6" s="59"/>
      <c r="C6" s="69"/>
      <c r="D6" s="59" t="s">
        <v>37</v>
      </c>
      <c r="E6" s="59" t="s">
        <v>39</v>
      </c>
      <c r="F6" s="59" t="s">
        <v>40</v>
      </c>
      <c r="G6" s="59" t="s">
        <v>41</v>
      </c>
      <c r="H6" s="59" t="s">
        <v>42</v>
      </c>
      <c r="I6" s="59" t="s">
        <v>43</v>
      </c>
      <c r="J6" s="59"/>
      <c r="K6" s="59"/>
      <c r="L6" s="87"/>
      <c r="M6" s="60" t="s">
        <v>71</v>
      </c>
      <c r="N6" s="61"/>
      <c r="O6" s="61"/>
      <c r="P6" s="62"/>
      <c r="Q6" s="63" t="s">
        <v>72</v>
      </c>
      <c r="R6" s="63"/>
      <c r="S6" s="63"/>
      <c r="T6" s="63"/>
      <c r="U6" s="64"/>
    </row>
    <row r="7" spans="1:24" s="5" customFormat="1" ht="18" customHeight="1" x14ac:dyDescent="0.2">
      <c r="A7" s="66"/>
      <c r="B7" s="59"/>
      <c r="C7" s="69"/>
      <c r="D7" s="59"/>
      <c r="E7" s="59"/>
      <c r="F7" s="59"/>
      <c r="G7" s="59"/>
      <c r="H7" s="59"/>
      <c r="I7" s="59" t="s">
        <v>73</v>
      </c>
      <c r="J7" s="59"/>
      <c r="K7" s="59" t="s">
        <v>74</v>
      </c>
      <c r="L7" s="87"/>
      <c r="M7" s="96" t="s">
        <v>4</v>
      </c>
      <c r="N7" s="77" t="s">
        <v>47</v>
      </c>
      <c r="O7" s="77" t="s">
        <v>48</v>
      </c>
      <c r="P7" s="79" t="s">
        <v>54</v>
      </c>
      <c r="Q7" s="84" t="s">
        <v>75</v>
      </c>
      <c r="R7" s="81" t="s">
        <v>59</v>
      </c>
      <c r="S7" s="82"/>
      <c r="T7" s="82"/>
      <c r="U7" s="83"/>
    </row>
    <row r="8" spans="1:24" s="5" customFormat="1" ht="72" customHeight="1" x14ac:dyDescent="0.2">
      <c r="A8" s="66"/>
      <c r="B8" s="59"/>
      <c r="C8" s="69"/>
      <c r="D8" s="59"/>
      <c r="E8" s="59"/>
      <c r="F8" s="59"/>
      <c r="G8" s="59"/>
      <c r="H8" s="59"/>
      <c r="I8" s="59"/>
      <c r="J8" s="59"/>
      <c r="K8" s="59"/>
      <c r="L8" s="87"/>
      <c r="M8" s="97"/>
      <c r="N8" s="78"/>
      <c r="O8" s="78"/>
      <c r="P8" s="80"/>
      <c r="Q8" s="85"/>
      <c r="R8" s="6" t="s">
        <v>76</v>
      </c>
      <c r="S8" s="6" t="s">
        <v>77</v>
      </c>
      <c r="T8" s="7" t="s">
        <v>57</v>
      </c>
      <c r="U8" s="8" t="s">
        <v>58</v>
      </c>
    </row>
    <row r="9" spans="1:24" s="5" customFormat="1" x14ac:dyDescent="0.2">
      <c r="A9" s="9">
        <v>1</v>
      </c>
      <c r="B9" s="10">
        <v>2</v>
      </c>
      <c r="C9" s="10">
        <v>3</v>
      </c>
      <c r="D9" s="10">
        <v>4</v>
      </c>
      <c r="E9" s="10">
        <v>5</v>
      </c>
      <c r="F9" s="10">
        <v>6</v>
      </c>
      <c r="G9" s="10">
        <v>7</v>
      </c>
      <c r="H9" s="10" t="s">
        <v>44</v>
      </c>
      <c r="I9" s="10" t="s">
        <v>45</v>
      </c>
      <c r="J9" s="10">
        <v>10</v>
      </c>
      <c r="K9" s="10">
        <v>11</v>
      </c>
      <c r="L9" s="11" t="s">
        <v>46</v>
      </c>
      <c r="M9" s="12" t="s">
        <v>36</v>
      </c>
      <c r="N9" s="13">
        <v>14</v>
      </c>
      <c r="O9" s="13">
        <v>15</v>
      </c>
      <c r="P9" s="13" t="s">
        <v>51</v>
      </c>
      <c r="Q9" s="14">
        <v>17</v>
      </c>
      <c r="R9" s="6" t="s">
        <v>52</v>
      </c>
      <c r="S9" s="15" t="s">
        <v>53</v>
      </c>
      <c r="T9" s="6" t="s">
        <v>55</v>
      </c>
      <c r="U9" s="11" t="s">
        <v>56</v>
      </c>
    </row>
    <row r="10" spans="1:24" x14ac:dyDescent="0.2">
      <c r="A10" s="93" t="s">
        <v>60</v>
      </c>
      <c r="B10" s="94"/>
      <c r="C10" s="95"/>
      <c r="D10" s="16">
        <f t="shared" ref="D10:I10" si="0">D11+D12+D13+D14+D15+D16+D17+D18+D19+D20+D21+D22+D23+D24+D25+D26+D27+D28</f>
        <v>4484502302</v>
      </c>
      <c r="E10" s="16">
        <f t="shared" si="0"/>
        <v>66269088</v>
      </c>
      <c r="F10" s="16">
        <f t="shared" si="0"/>
        <v>3406989659.3799996</v>
      </c>
      <c r="G10" s="16">
        <f t="shared" si="0"/>
        <v>3692679946.7321486</v>
      </c>
      <c r="H10" s="16">
        <f t="shared" si="0"/>
        <v>285690287.35214913</v>
      </c>
      <c r="I10" s="16">
        <f t="shared" si="0"/>
        <v>1011243554.6200002</v>
      </c>
      <c r="J10" s="17">
        <f>I10/(D10-E10)</f>
        <v>0.22887962351459526</v>
      </c>
      <c r="K10" s="16">
        <f t="shared" ref="K10:S10" si="1">K11+K12+K13+K14+K15+K16+K17+K18+K19+K20+K21+K22+K23+K24+K25+K26+K27+K28</f>
        <v>670639055.5711081</v>
      </c>
      <c r="L10" s="18">
        <f t="shared" si="1"/>
        <v>406873587.04889184</v>
      </c>
      <c r="M10" s="19">
        <f t="shared" si="1"/>
        <v>181928684.90904415</v>
      </c>
      <c r="N10" s="20">
        <f t="shared" si="1"/>
        <v>73817265.632811278</v>
      </c>
      <c r="O10" s="20">
        <f t="shared" si="1"/>
        <v>108111419.2762329</v>
      </c>
      <c r="P10" s="21">
        <f>M10/D10</f>
        <v>4.0568311187599911E-2</v>
      </c>
      <c r="Q10" s="22">
        <f t="shared" si="1"/>
        <v>224944902.13984767</v>
      </c>
      <c r="R10" s="23">
        <f t="shared" si="1"/>
        <v>224944902.1398477</v>
      </c>
      <c r="S10" s="23">
        <f t="shared" si="1"/>
        <v>158675814.1398477</v>
      </c>
      <c r="T10" s="24">
        <f>R10/(D10-E10)</f>
        <v>5.0912862957769547E-2</v>
      </c>
      <c r="U10" s="25">
        <f t="shared" ref="U10:U28" si="2">S10/(D10-E10)</f>
        <v>3.5913861141836888E-2</v>
      </c>
      <c r="V10" s="26"/>
    </row>
    <row r="11" spans="1:24" ht="45" customHeight="1" x14ac:dyDescent="0.2">
      <c r="A11" s="48" t="s">
        <v>5</v>
      </c>
      <c r="B11" s="49" t="s">
        <v>6</v>
      </c>
      <c r="C11" s="49" t="s">
        <v>0</v>
      </c>
      <c r="D11" s="27">
        <v>467519706</v>
      </c>
      <c r="E11" s="27">
        <v>0</v>
      </c>
      <c r="F11" s="27">
        <v>389555654.19999999</v>
      </c>
      <c r="G11" s="28">
        <v>436929019.22000003</v>
      </c>
      <c r="H11" s="27">
        <v>47373365.019999921</v>
      </c>
      <c r="I11" s="27">
        <v>77964051.800000012</v>
      </c>
      <c r="J11" s="29">
        <f>I11/(D11-E11)</f>
        <v>0.16676099595254282</v>
      </c>
      <c r="K11" s="30">
        <v>27273938.046696603</v>
      </c>
      <c r="L11" s="31">
        <v>50690113.753303289</v>
      </c>
      <c r="M11" s="32">
        <f>N11+O11</f>
        <v>26356883.281046033</v>
      </c>
      <c r="N11" s="28">
        <v>3365951.5728979111</v>
      </c>
      <c r="O11" s="28">
        <v>22990931.708148122</v>
      </c>
      <c r="P11" s="24">
        <f>M11/D11</f>
        <v>5.6375983606231209E-2</v>
      </c>
      <c r="Q11" s="33">
        <v>20110525.417751938</v>
      </c>
      <c r="R11" s="34">
        <f>L11-M11</f>
        <v>24333230.472257257</v>
      </c>
      <c r="S11" s="34">
        <f>R11-E11</f>
        <v>24333230.472257257</v>
      </c>
      <c r="T11" s="24">
        <f>R11/(D11-E11)</f>
        <v>5.2047496950336586E-2</v>
      </c>
      <c r="U11" s="25">
        <f t="shared" si="2"/>
        <v>5.2047496950336586E-2</v>
      </c>
      <c r="V11" s="26"/>
      <c r="X11" s="2"/>
    </row>
    <row r="12" spans="1:24" ht="45" customHeight="1" x14ac:dyDescent="0.2">
      <c r="A12" s="48" t="s">
        <v>7</v>
      </c>
      <c r="B12" s="49" t="s">
        <v>8</v>
      </c>
      <c r="C12" s="49" t="s">
        <v>0</v>
      </c>
      <c r="D12" s="27">
        <v>172783829</v>
      </c>
      <c r="E12" s="27">
        <v>0</v>
      </c>
      <c r="F12" s="27">
        <v>141265475.99000001</v>
      </c>
      <c r="G12" s="28">
        <v>141265476.04499999</v>
      </c>
      <c r="H12" s="27">
        <v>5.4999977350234985E-2</v>
      </c>
      <c r="I12" s="27">
        <v>31518353.00999999</v>
      </c>
      <c r="J12" s="29">
        <f t="shared" ref="J12:J28" si="3">I12/(D12-E12)</f>
        <v>0.18241494700293967</v>
      </c>
      <c r="K12" s="30">
        <v>31518352.942728728</v>
      </c>
      <c r="L12" s="31">
        <v>6.7271262407302856E-2</v>
      </c>
      <c r="M12" s="32">
        <f t="shared" ref="M12:M28" si="4">N12+O12</f>
        <v>4222705.1217765808</v>
      </c>
      <c r="N12" s="28">
        <v>3716404.8755861521</v>
      </c>
      <c r="O12" s="28">
        <v>506300.24619042873</v>
      </c>
      <c r="P12" s="24">
        <f>M12/D12</f>
        <v>2.4439238013278318E-2</v>
      </c>
      <c r="Q12" s="33">
        <v>0</v>
      </c>
      <c r="R12" s="35">
        <f>L12-M12</f>
        <v>-4222705.0545053184</v>
      </c>
      <c r="S12" s="35">
        <f t="shared" ref="S12:S28" si="5">R12-E12</f>
        <v>-4222705.0545053184</v>
      </c>
      <c r="T12" s="24">
        <f t="shared" ref="T12:T26" si="6">R12/(D12-E12)</f>
        <v>-2.4439237623940596E-2</v>
      </c>
      <c r="U12" s="25">
        <f t="shared" si="2"/>
        <v>-2.4439237623940596E-2</v>
      </c>
      <c r="V12" s="26"/>
      <c r="X12" s="2"/>
    </row>
    <row r="13" spans="1:24" ht="45" customHeight="1" x14ac:dyDescent="0.2">
      <c r="A13" s="48" t="s">
        <v>9</v>
      </c>
      <c r="B13" s="49" t="s">
        <v>10</v>
      </c>
      <c r="C13" s="49" t="s">
        <v>0</v>
      </c>
      <c r="D13" s="27">
        <v>301393850</v>
      </c>
      <c r="E13" s="27">
        <v>5202550</v>
      </c>
      <c r="F13" s="27">
        <v>240837649.95999998</v>
      </c>
      <c r="G13" s="28">
        <v>265170163.37</v>
      </c>
      <c r="H13" s="27">
        <v>24332513.410000026</v>
      </c>
      <c r="I13" s="27">
        <v>55353650.040000021</v>
      </c>
      <c r="J13" s="29">
        <f t="shared" si="3"/>
        <v>0.18688479384775994</v>
      </c>
      <c r="K13" s="30">
        <v>28174578.731290698</v>
      </c>
      <c r="L13" s="31">
        <v>32381621.308709323</v>
      </c>
      <c r="M13" s="32">
        <f t="shared" si="4"/>
        <v>16603006.585300922</v>
      </c>
      <c r="N13" s="28">
        <v>6868358.9084028602</v>
      </c>
      <c r="O13" s="28">
        <v>9734647.6768980622</v>
      </c>
      <c r="P13" s="24">
        <f t="shared" ref="P13:P28" si="7">M13/D13</f>
        <v>5.5087409996258788E-2</v>
      </c>
      <c r="Q13" s="33">
        <v>15778614.723408401</v>
      </c>
      <c r="R13" s="34">
        <f t="shared" ref="R13:R28" si="8">L13-M13</f>
        <v>15778614.723408401</v>
      </c>
      <c r="S13" s="34">
        <f>R13-E13</f>
        <v>10576064.723408401</v>
      </c>
      <c r="T13" s="24">
        <f t="shared" si="6"/>
        <v>5.3271702185068909E-2</v>
      </c>
      <c r="U13" s="25">
        <f t="shared" si="2"/>
        <v>3.5706871617797016E-2</v>
      </c>
      <c r="V13" s="26"/>
      <c r="X13" s="2"/>
    </row>
    <row r="14" spans="1:24" ht="45" customHeight="1" x14ac:dyDescent="0.2">
      <c r="A14" s="48" t="s">
        <v>9</v>
      </c>
      <c r="B14" s="49" t="s">
        <v>10</v>
      </c>
      <c r="C14" s="49" t="s">
        <v>1</v>
      </c>
      <c r="D14" s="27">
        <v>18063357</v>
      </c>
      <c r="E14" s="27">
        <v>0</v>
      </c>
      <c r="F14" s="27">
        <v>16939358.57</v>
      </c>
      <c r="G14" s="28">
        <v>16939358.535</v>
      </c>
      <c r="H14" s="27">
        <v>-3.5000000149011612E-2</v>
      </c>
      <c r="I14" s="27">
        <v>1123998.4299999997</v>
      </c>
      <c r="J14" s="29">
        <f t="shared" si="3"/>
        <v>6.2225334415967073E-2</v>
      </c>
      <c r="K14" s="30">
        <v>1123998.467322398</v>
      </c>
      <c r="L14" s="31">
        <v>-3.7322398275136948E-2</v>
      </c>
      <c r="M14" s="32">
        <f t="shared" si="4"/>
        <v>781145.13787304237</v>
      </c>
      <c r="N14" s="28">
        <v>781145.13787304237</v>
      </c>
      <c r="O14" s="28">
        <v>0</v>
      </c>
      <c r="P14" s="24">
        <f t="shared" si="7"/>
        <v>4.3244737834337348E-2</v>
      </c>
      <c r="Q14" s="33">
        <v>0</v>
      </c>
      <c r="R14" s="35">
        <f t="shared" si="8"/>
        <v>-781145.17519544065</v>
      </c>
      <c r="S14" s="35">
        <f t="shared" si="5"/>
        <v>-781145.17519544065</v>
      </c>
      <c r="T14" s="24">
        <f t="shared" si="6"/>
        <v>-4.3244739900531258E-2</v>
      </c>
      <c r="U14" s="25">
        <f t="shared" si="2"/>
        <v>-4.3244739900531258E-2</v>
      </c>
      <c r="V14" s="26"/>
      <c r="X14" s="2"/>
    </row>
    <row r="15" spans="1:24" ht="51.75" customHeight="1" x14ac:dyDescent="0.2">
      <c r="A15" s="48" t="s">
        <v>11</v>
      </c>
      <c r="B15" s="49" t="s">
        <v>12</v>
      </c>
      <c r="C15" s="49" t="s">
        <v>0</v>
      </c>
      <c r="D15" s="27">
        <v>301946965</v>
      </c>
      <c r="E15" s="27">
        <v>15602736</v>
      </c>
      <c r="F15" s="27">
        <v>219430990.75</v>
      </c>
      <c r="G15" s="28">
        <v>231730543.09750003</v>
      </c>
      <c r="H15" s="27">
        <v>12299552.347500026</v>
      </c>
      <c r="I15" s="27">
        <v>66913238.25</v>
      </c>
      <c r="J15" s="29">
        <f t="shared" si="3"/>
        <v>0.23368111340564157</v>
      </c>
      <c r="K15" s="30">
        <v>51714957.579211593</v>
      </c>
      <c r="L15" s="31">
        <v>30801016.670788407</v>
      </c>
      <c r="M15" s="32">
        <f t="shared" si="4"/>
        <v>19701580.941016078</v>
      </c>
      <c r="N15" s="28">
        <v>4800349.6413264871</v>
      </c>
      <c r="O15" s="28">
        <v>14901231.299689591</v>
      </c>
      <c r="P15" s="24">
        <f t="shared" si="7"/>
        <v>6.5248481437844813E-2</v>
      </c>
      <c r="Q15" s="33">
        <v>11099435.729772329</v>
      </c>
      <c r="R15" s="34">
        <f t="shared" si="8"/>
        <v>11099435.729772329</v>
      </c>
      <c r="S15" s="35">
        <f>R15-E15</f>
        <v>-4503300.2702276707</v>
      </c>
      <c r="T15" s="24">
        <f t="shared" si="6"/>
        <v>3.8762561300903081E-2</v>
      </c>
      <c r="U15" s="25">
        <f t="shared" si="2"/>
        <v>-1.5726876305328544E-2</v>
      </c>
      <c r="V15" s="26"/>
      <c r="X15" s="2"/>
    </row>
    <row r="16" spans="1:24" ht="58.5" customHeight="1" x14ac:dyDescent="0.2">
      <c r="A16" s="48" t="s">
        <v>11</v>
      </c>
      <c r="B16" s="49" t="s">
        <v>12</v>
      </c>
      <c r="C16" s="49" t="s">
        <v>2</v>
      </c>
      <c r="D16" s="27">
        <v>194266292</v>
      </c>
      <c r="E16" s="27">
        <v>0</v>
      </c>
      <c r="F16" s="27">
        <v>98327085.720000014</v>
      </c>
      <c r="G16" s="28">
        <v>105030552.68000001</v>
      </c>
      <c r="H16" s="27">
        <v>6703466.9599999934</v>
      </c>
      <c r="I16" s="27">
        <v>95939206.279999986</v>
      </c>
      <c r="J16" s="29">
        <f t="shared" si="3"/>
        <v>0.49385410763901327</v>
      </c>
      <c r="K16" s="30">
        <v>83540360.071589187</v>
      </c>
      <c r="L16" s="31">
        <v>12398846.2084108</v>
      </c>
      <c r="M16" s="32">
        <f t="shared" si="4"/>
        <v>7866409.4154864252</v>
      </c>
      <c r="N16" s="28">
        <v>0</v>
      </c>
      <c r="O16" s="28">
        <v>7866409.4154864252</v>
      </c>
      <c r="P16" s="24">
        <f t="shared" si="7"/>
        <v>4.0492919973406531E-2</v>
      </c>
      <c r="Q16" s="33">
        <v>4532436.7929243743</v>
      </c>
      <c r="R16" s="34">
        <f t="shared" si="8"/>
        <v>4532436.7929243743</v>
      </c>
      <c r="S16" s="34">
        <f t="shared" si="5"/>
        <v>4532436.7929243743</v>
      </c>
      <c r="T16" s="24">
        <f t="shared" si="6"/>
        <v>2.3331051137396364E-2</v>
      </c>
      <c r="U16" s="25">
        <f t="shared" si="2"/>
        <v>2.3331051137396364E-2</v>
      </c>
      <c r="V16" s="26"/>
      <c r="X16" s="2"/>
    </row>
    <row r="17" spans="1:24" ht="51.75" customHeight="1" x14ac:dyDescent="0.2">
      <c r="A17" s="48" t="s">
        <v>13</v>
      </c>
      <c r="B17" s="49" t="s">
        <v>14</v>
      </c>
      <c r="C17" s="49" t="s">
        <v>0</v>
      </c>
      <c r="D17" s="27">
        <v>474285407</v>
      </c>
      <c r="E17" s="27">
        <v>41368368</v>
      </c>
      <c r="F17" s="27">
        <v>314504420.00999999</v>
      </c>
      <c r="G17" s="28">
        <v>345988550.35600001</v>
      </c>
      <c r="H17" s="27">
        <v>31484130.346000016</v>
      </c>
      <c r="I17" s="27">
        <v>118412618.99000001</v>
      </c>
      <c r="J17" s="29">
        <f t="shared" si="3"/>
        <v>0.27352265751314075</v>
      </c>
      <c r="K17" s="30">
        <v>79018204.143451035</v>
      </c>
      <c r="L17" s="31">
        <v>80762782.846548975</v>
      </c>
      <c r="M17" s="32">
        <f t="shared" si="4"/>
        <v>31982639.145264745</v>
      </c>
      <c r="N17" s="28">
        <v>24349291.131293118</v>
      </c>
      <c r="O17" s="28">
        <v>7633348.0139716268</v>
      </c>
      <c r="P17" s="24">
        <f t="shared" si="7"/>
        <v>6.7433318995759745E-2</v>
      </c>
      <c r="Q17" s="33">
        <v>48780143.70128423</v>
      </c>
      <c r="R17" s="34">
        <f t="shared" si="8"/>
        <v>48780143.70128423</v>
      </c>
      <c r="S17" s="34">
        <f>R17-E17</f>
        <v>7411775.7012842298</v>
      </c>
      <c r="T17" s="24">
        <f t="shared" si="6"/>
        <v>0.11267780961904858</v>
      </c>
      <c r="U17" s="25">
        <f t="shared" si="2"/>
        <v>1.7120545124314754E-2</v>
      </c>
      <c r="V17" s="26"/>
      <c r="X17" s="2"/>
    </row>
    <row r="18" spans="1:24" ht="50.25" customHeight="1" x14ac:dyDescent="0.2">
      <c r="A18" s="48" t="s">
        <v>13</v>
      </c>
      <c r="B18" s="49" t="s">
        <v>14</v>
      </c>
      <c r="C18" s="49" t="s">
        <v>2</v>
      </c>
      <c r="D18" s="27">
        <v>190138398</v>
      </c>
      <c r="E18" s="27">
        <v>0</v>
      </c>
      <c r="F18" s="27">
        <v>170932492.72</v>
      </c>
      <c r="G18" s="28">
        <v>175361676.11999997</v>
      </c>
      <c r="H18" s="27">
        <v>4429183.3999999762</v>
      </c>
      <c r="I18" s="27">
        <v>19205905.280000001</v>
      </c>
      <c r="J18" s="29">
        <f t="shared" si="3"/>
        <v>0.10101013515428904</v>
      </c>
      <c r="K18" s="30">
        <v>14403500.018157601</v>
      </c>
      <c r="L18" s="31">
        <v>4802405.2618423998</v>
      </c>
      <c r="M18" s="32">
        <f t="shared" si="4"/>
        <v>18123614.858593106</v>
      </c>
      <c r="N18" s="28">
        <v>5268819.9108539224</v>
      </c>
      <c r="O18" s="28">
        <v>12854794.947739184</v>
      </c>
      <c r="P18" s="24">
        <f t="shared" si="7"/>
        <v>9.5318015977988335E-2</v>
      </c>
      <c r="Q18" s="33">
        <v>0</v>
      </c>
      <c r="R18" s="35">
        <f>L18-M18</f>
        <v>-13321209.596750706</v>
      </c>
      <c r="S18" s="35">
        <f t="shared" si="5"/>
        <v>-13321209.596750706</v>
      </c>
      <c r="T18" s="24">
        <f t="shared" si="6"/>
        <v>-7.0060596580553428E-2</v>
      </c>
      <c r="U18" s="25">
        <f t="shared" si="2"/>
        <v>-7.0060596580553428E-2</v>
      </c>
      <c r="V18" s="26"/>
      <c r="X18" s="2"/>
    </row>
    <row r="19" spans="1:24" ht="45" customHeight="1" x14ac:dyDescent="0.2">
      <c r="A19" s="48" t="s">
        <v>15</v>
      </c>
      <c r="B19" s="49" t="s">
        <v>16</v>
      </c>
      <c r="C19" s="49" t="s">
        <v>0</v>
      </c>
      <c r="D19" s="27">
        <v>235477563</v>
      </c>
      <c r="E19" s="27">
        <v>0</v>
      </c>
      <c r="F19" s="27">
        <v>234801745.02000001</v>
      </c>
      <c r="G19" s="28">
        <v>234801745.02649996</v>
      </c>
      <c r="H19" s="27">
        <v>6.499946117401123E-3</v>
      </c>
      <c r="I19" s="27">
        <v>675817.97999998927</v>
      </c>
      <c r="J19" s="29">
        <f t="shared" si="3"/>
        <v>2.8699888490012499E-3</v>
      </c>
      <c r="K19" s="30">
        <v>675817.9734813273</v>
      </c>
      <c r="L19" s="31">
        <v>6.5186619758605957E-3</v>
      </c>
      <c r="M19" s="32">
        <f t="shared" si="4"/>
        <v>0</v>
      </c>
      <c r="N19" s="28">
        <v>0</v>
      </c>
      <c r="O19" s="28">
        <v>0</v>
      </c>
      <c r="P19" s="24">
        <f t="shared" si="7"/>
        <v>0</v>
      </c>
      <c r="Q19" s="33">
        <v>6.5186619758605957E-3</v>
      </c>
      <c r="R19" s="34">
        <f t="shared" si="8"/>
        <v>6.5186619758605957E-3</v>
      </c>
      <c r="S19" s="34">
        <f t="shared" si="5"/>
        <v>6.5186619758605957E-3</v>
      </c>
      <c r="T19" s="24">
        <f t="shared" si="6"/>
        <v>2.7682730757072578E-11</v>
      </c>
      <c r="U19" s="25">
        <f t="shared" si="2"/>
        <v>2.7682730757072578E-11</v>
      </c>
      <c r="V19" s="26"/>
      <c r="X19" s="2"/>
    </row>
    <row r="20" spans="1:24" ht="45" customHeight="1" x14ac:dyDescent="0.2">
      <c r="A20" s="48" t="s">
        <v>15</v>
      </c>
      <c r="B20" s="49" t="s">
        <v>16</v>
      </c>
      <c r="C20" s="49" t="s">
        <v>2</v>
      </c>
      <c r="D20" s="27">
        <v>924294295</v>
      </c>
      <c r="E20" s="27">
        <v>0</v>
      </c>
      <c r="F20" s="27">
        <v>513933958.20999998</v>
      </c>
      <c r="G20" s="28">
        <v>576742824.38950002</v>
      </c>
      <c r="H20" s="27">
        <v>62808866.179500043</v>
      </c>
      <c r="I20" s="27">
        <v>410360336.79000002</v>
      </c>
      <c r="J20" s="29">
        <f t="shared" si="3"/>
        <v>0.44397151319645439</v>
      </c>
      <c r="K20" s="30">
        <v>309702167.79313022</v>
      </c>
      <c r="L20" s="31">
        <v>100658168.9968698</v>
      </c>
      <c r="M20" s="32">
        <f t="shared" si="4"/>
        <v>33142255.435413957</v>
      </c>
      <c r="N20" s="28">
        <v>6494259.9329653978</v>
      </c>
      <c r="O20" s="28">
        <v>26647995.502448559</v>
      </c>
      <c r="P20" s="24">
        <f t="shared" si="7"/>
        <v>3.5856821376803974E-2</v>
      </c>
      <c r="Q20" s="33">
        <v>54149742.095338665</v>
      </c>
      <c r="R20" s="34">
        <f t="shared" si="8"/>
        <v>67515913.561455846</v>
      </c>
      <c r="S20" s="34">
        <f t="shared" si="5"/>
        <v>67515913.561455846</v>
      </c>
      <c r="T20" s="24">
        <f t="shared" si="6"/>
        <v>7.3045905321157317E-2</v>
      </c>
      <c r="U20" s="25">
        <f t="shared" si="2"/>
        <v>7.3045905321157317E-2</v>
      </c>
      <c r="V20" s="26"/>
      <c r="X20" s="2"/>
    </row>
    <row r="21" spans="1:24" ht="45" customHeight="1" x14ac:dyDescent="0.2">
      <c r="A21" s="48" t="s">
        <v>17</v>
      </c>
      <c r="B21" s="49" t="s">
        <v>18</v>
      </c>
      <c r="C21" s="49" t="s">
        <v>30</v>
      </c>
      <c r="D21" s="27">
        <v>170169618</v>
      </c>
      <c r="E21" s="27">
        <v>0</v>
      </c>
      <c r="F21" s="27">
        <v>162518627.31</v>
      </c>
      <c r="G21" s="27">
        <v>166736828.56514916</v>
      </c>
      <c r="H21" s="27">
        <v>4218201.2551491559</v>
      </c>
      <c r="I21" s="27">
        <v>7650990.6899999976</v>
      </c>
      <c r="J21" s="29">
        <f t="shared" si="3"/>
        <v>4.4960967650523827E-2</v>
      </c>
      <c r="K21" s="30">
        <v>3345944.8137352765</v>
      </c>
      <c r="L21" s="31">
        <v>4305045.8762647212</v>
      </c>
      <c r="M21" s="32">
        <v>339243.47885388136</v>
      </c>
      <c r="N21" s="28">
        <v>339243.47885388136</v>
      </c>
      <c r="O21" s="28">
        <v>0</v>
      </c>
      <c r="P21" s="24">
        <f t="shared" si="7"/>
        <v>1.9935607944649753E-3</v>
      </c>
      <c r="Q21" s="33">
        <v>3965802.3974108398</v>
      </c>
      <c r="R21" s="34">
        <f t="shared" si="8"/>
        <v>3965802.3974108398</v>
      </c>
      <c r="S21" s="34">
        <f t="shared" si="5"/>
        <v>3965802.3974108398</v>
      </c>
      <c r="T21" s="24">
        <f t="shared" si="6"/>
        <v>2.3304996767465506E-2</v>
      </c>
      <c r="U21" s="25">
        <f t="shared" si="2"/>
        <v>2.3304996767465506E-2</v>
      </c>
      <c r="V21" s="26"/>
      <c r="X21" s="2"/>
    </row>
    <row r="22" spans="1:24" ht="45" customHeight="1" x14ac:dyDescent="0.2">
      <c r="A22" s="48" t="s">
        <v>19</v>
      </c>
      <c r="B22" s="49" t="s">
        <v>20</v>
      </c>
      <c r="C22" s="49" t="s">
        <v>0</v>
      </c>
      <c r="D22" s="27">
        <v>281556220</v>
      </c>
      <c r="E22" s="27">
        <v>4095434</v>
      </c>
      <c r="F22" s="27">
        <v>257454681.78999996</v>
      </c>
      <c r="G22" s="28">
        <v>321532761.47549999</v>
      </c>
      <c r="H22" s="27">
        <v>64078079.685500026</v>
      </c>
      <c r="I22" s="27">
        <v>20006104.210000038</v>
      </c>
      <c r="J22" s="29">
        <f t="shared" si="3"/>
        <v>7.2104258401401763E-2</v>
      </c>
      <c r="K22" s="30">
        <v>-35288896.751400262</v>
      </c>
      <c r="L22" s="31">
        <v>59390434.9614003</v>
      </c>
      <c r="M22" s="32">
        <f t="shared" si="4"/>
        <v>12112250.655908525</v>
      </c>
      <c r="N22" s="28">
        <v>12112250.655908525</v>
      </c>
      <c r="O22" s="28">
        <v>0</v>
      </c>
      <c r="P22" s="24">
        <f t="shared" si="7"/>
        <v>4.3018941850791026E-2</v>
      </c>
      <c r="Q22" s="33">
        <v>47278184.305491775</v>
      </c>
      <c r="R22" s="34">
        <f t="shared" si="8"/>
        <v>47278184.305491775</v>
      </c>
      <c r="S22" s="34">
        <f t="shared" si="5"/>
        <v>43182750.305491775</v>
      </c>
      <c r="T22" s="24">
        <f>R22/(D22-E22)</f>
        <v>0.17039591427342016</v>
      </c>
      <c r="U22" s="25">
        <f t="shared" si="2"/>
        <v>0.15563550773438584</v>
      </c>
      <c r="V22" s="26"/>
      <c r="X22" s="2"/>
    </row>
    <row r="23" spans="1:24" ht="45" customHeight="1" x14ac:dyDescent="0.2">
      <c r="A23" s="48" t="s">
        <v>19</v>
      </c>
      <c r="B23" s="49" t="s">
        <v>20</v>
      </c>
      <c r="C23" s="49" t="s">
        <v>1</v>
      </c>
      <c r="D23" s="27">
        <v>232752302</v>
      </c>
      <c r="E23" s="27">
        <v>0</v>
      </c>
      <c r="F23" s="27">
        <v>203094875.42999998</v>
      </c>
      <c r="G23" s="28">
        <v>203094879.86300001</v>
      </c>
      <c r="H23" s="27">
        <v>4.4330000281333923</v>
      </c>
      <c r="I23" s="27">
        <v>29657426.570000023</v>
      </c>
      <c r="J23" s="29">
        <f t="shared" si="3"/>
        <v>0.1274205510113495</v>
      </c>
      <c r="K23" s="30">
        <v>29657421.489660412</v>
      </c>
      <c r="L23" s="31">
        <v>5.0803396105766296</v>
      </c>
      <c r="M23" s="32">
        <f t="shared" si="4"/>
        <v>2280751.2464298308</v>
      </c>
      <c r="N23" s="28">
        <v>2098910.9774526358</v>
      </c>
      <c r="O23" s="28">
        <v>181840.26897719502</v>
      </c>
      <c r="P23" s="24">
        <f t="shared" si="7"/>
        <v>9.7990491472339149E-3</v>
      </c>
      <c r="Q23" s="33">
        <v>0</v>
      </c>
      <c r="R23" s="35">
        <f t="shared" si="8"/>
        <v>-2280746.1660902202</v>
      </c>
      <c r="S23" s="35">
        <f t="shared" si="5"/>
        <v>-2280746.1660902202</v>
      </c>
      <c r="T23" s="24">
        <f t="shared" si="6"/>
        <v>-9.7990273199971192E-3</v>
      </c>
      <c r="U23" s="25">
        <f t="shared" si="2"/>
        <v>-9.7990273199971192E-3</v>
      </c>
      <c r="V23" s="26"/>
      <c r="X23" s="2"/>
    </row>
    <row r="24" spans="1:24" ht="45" customHeight="1" x14ac:dyDescent="0.2">
      <c r="A24" s="48" t="s">
        <v>21</v>
      </c>
      <c r="B24" s="49" t="s">
        <v>22</v>
      </c>
      <c r="C24" s="49" t="s">
        <v>0</v>
      </c>
      <c r="D24" s="27">
        <v>193377447</v>
      </c>
      <c r="E24" s="27">
        <v>0</v>
      </c>
      <c r="F24" s="27">
        <v>158438174.34999999</v>
      </c>
      <c r="G24" s="28">
        <v>173818867.51349998</v>
      </c>
      <c r="H24" s="27">
        <v>15380693.163499981</v>
      </c>
      <c r="I24" s="27">
        <v>34939272.650000006</v>
      </c>
      <c r="J24" s="29">
        <f t="shared" si="3"/>
        <v>0.18067914946669042</v>
      </c>
      <c r="K24" s="30">
        <v>17827901.372558117</v>
      </c>
      <c r="L24" s="31">
        <v>17111371.277441889</v>
      </c>
      <c r="M24" s="32">
        <f t="shared" si="4"/>
        <v>6387949.8484297693</v>
      </c>
      <c r="N24" s="28">
        <v>1683995.1992637813</v>
      </c>
      <c r="O24" s="28">
        <v>4703954.649165988</v>
      </c>
      <c r="P24" s="24">
        <f t="shared" si="7"/>
        <v>3.3033582496462315E-2</v>
      </c>
      <c r="Q24" s="33">
        <v>10610811.78899432</v>
      </c>
      <c r="R24" s="34">
        <f t="shared" si="8"/>
        <v>10723421.42901212</v>
      </c>
      <c r="S24" s="34">
        <f t="shared" si="5"/>
        <v>10723421.42901212</v>
      </c>
      <c r="T24" s="24">
        <f t="shared" si="6"/>
        <v>5.5453319895220871E-2</v>
      </c>
      <c r="U24" s="25">
        <f t="shared" si="2"/>
        <v>5.5453319895220871E-2</v>
      </c>
      <c r="V24" s="26"/>
      <c r="X24" s="2"/>
    </row>
    <row r="25" spans="1:24" ht="45" customHeight="1" x14ac:dyDescent="0.2">
      <c r="A25" s="48" t="s">
        <v>21</v>
      </c>
      <c r="B25" s="49" t="s">
        <v>22</v>
      </c>
      <c r="C25" s="49" t="s">
        <v>1</v>
      </c>
      <c r="D25" s="27">
        <v>225160750</v>
      </c>
      <c r="E25" s="27">
        <v>0</v>
      </c>
      <c r="F25" s="27">
        <v>196161626.98999998</v>
      </c>
      <c r="G25" s="28">
        <v>208743857.7265</v>
      </c>
      <c r="H25" s="27">
        <v>12582230.736500025</v>
      </c>
      <c r="I25" s="27">
        <v>28999123.01000002</v>
      </c>
      <c r="J25" s="29">
        <f t="shared" si="3"/>
        <v>0.12879297572956219</v>
      </c>
      <c r="K25" s="30">
        <v>15427348.778370768</v>
      </c>
      <c r="L25" s="31">
        <v>13571774.231629252</v>
      </c>
      <c r="M25" s="32">
        <f t="shared" si="4"/>
        <v>1803519.6805312634</v>
      </c>
      <c r="N25" s="28">
        <v>1713554.1330135465</v>
      </c>
      <c r="O25" s="28">
        <v>89965.547517716885</v>
      </c>
      <c r="P25" s="24">
        <f t="shared" si="7"/>
        <v>8.0099203814664125E-3</v>
      </c>
      <c r="Q25" s="33">
        <v>8639205.1809521392</v>
      </c>
      <c r="R25" s="34">
        <f t="shared" si="8"/>
        <v>11768254.551097989</v>
      </c>
      <c r="S25" s="34">
        <f t="shared" si="5"/>
        <v>11768254.551097989</v>
      </c>
      <c r="T25" s="24">
        <f t="shared" si="6"/>
        <v>5.226601239824432E-2</v>
      </c>
      <c r="U25" s="25">
        <f t="shared" si="2"/>
        <v>5.226601239824432E-2</v>
      </c>
      <c r="V25" s="26"/>
      <c r="X25" s="2"/>
    </row>
    <row r="26" spans="1:24" ht="51" customHeight="1" x14ac:dyDescent="0.2">
      <c r="A26" s="48" t="s">
        <v>23</v>
      </c>
      <c r="B26" s="49" t="s">
        <v>24</v>
      </c>
      <c r="C26" s="49" t="s">
        <v>1</v>
      </c>
      <c r="D26" s="27">
        <v>21420040</v>
      </c>
      <c r="E26" s="27">
        <v>0</v>
      </c>
      <c r="F26" s="27">
        <v>15867947.23</v>
      </c>
      <c r="G26" s="28">
        <v>15867947.713000001</v>
      </c>
      <c r="H26" s="27">
        <v>0.48300000093877316</v>
      </c>
      <c r="I26" s="27">
        <v>5552092.7699999996</v>
      </c>
      <c r="J26" s="29">
        <f t="shared" si="3"/>
        <v>0.25920085910203716</v>
      </c>
      <c r="K26" s="30">
        <v>5552092.1180014201</v>
      </c>
      <c r="L26" s="31">
        <v>0.65199857950210571</v>
      </c>
      <c r="M26" s="32">
        <f t="shared" si="4"/>
        <v>67158.680858768523</v>
      </c>
      <c r="N26" s="28">
        <v>67158.680858768523</v>
      </c>
      <c r="O26" s="28">
        <v>0</v>
      </c>
      <c r="P26" s="24">
        <f t="shared" si="7"/>
        <v>3.1353200488313058E-3</v>
      </c>
      <c r="Q26" s="33">
        <v>0</v>
      </c>
      <c r="R26" s="35">
        <f t="shared" si="8"/>
        <v>-67158.028860189021</v>
      </c>
      <c r="S26" s="35">
        <f t="shared" si="5"/>
        <v>-67158.028860189021</v>
      </c>
      <c r="T26" s="24">
        <f t="shared" si="6"/>
        <v>-3.1352896101122605E-3</v>
      </c>
      <c r="U26" s="25">
        <f t="shared" si="2"/>
        <v>-3.1352896101122605E-3</v>
      </c>
      <c r="V26" s="26"/>
      <c r="X26" s="2"/>
    </row>
    <row r="27" spans="1:24" ht="55.5" customHeight="1" x14ac:dyDescent="0.2">
      <c r="A27" s="48" t="s">
        <v>25</v>
      </c>
      <c r="B27" s="49" t="s">
        <v>26</v>
      </c>
      <c r="C27" s="49" t="s">
        <v>0</v>
      </c>
      <c r="D27" s="27">
        <v>39180553</v>
      </c>
      <c r="E27" s="27">
        <v>0</v>
      </c>
      <c r="F27" s="27">
        <v>34900653.329999998</v>
      </c>
      <c r="G27" s="28">
        <v>34900653.089500003</v>
      </c>
      <c r="H27" s="27">
        <v>-0.24049999564886093</v>
      </c>
      <c r="I27" s="27">
        <v>4279899.6700000018</v>
      </c>
      <c r="J27" s="29">
        <f t="shared" si="3"/>
        <v>0.1092353053311933</v>
      </c>
      <c r="K27" s="30">
        <v>4279899.9399927408</v>
      </c>
      <c r="L27" s="31">
        <v>-0.26999273896217346</v>
      </c>
      <c r="M27" s="32">
        <f t="shared" si="4"/>
        <v>112609.37002506107</v>
      </c>
      <c r="N27" s="28">
        <v>112609.37002506107</v>
      </c>
      <c r="O27" s="28">
        <v>0</v>
      </c>
      <c r="P27" s="24">
        <f t="shared" si="7"/>
        <v>2.8741138499260351E-3</v>
      </c>
      <c r="Q27" s="33">
        <v>0</v>
      </c>
      <c r="R27" s="35">
        <f t="shared" si="8"/>
        <v>-112609.64001780003</v>
      </c>
      <c r="S27" s="35">
        <f t="shared" si="5"/>
        <v>-112609.64001780003</v>
      </c>
      <c r="T27" s="24">
        <f>R27/(D27-E27)</f>
        <v>-2.8741207409145051E-3</v>
      </c>
      <c r="U27" s="25">
        <f t="shared" si="2"/>
        <v>-2.8741207409145051E-3</v>
      </c>
      <c r="V27" s="26"/>
      <c r="X27" s="2"/>
    </row>
    <row r="28" spans="1:24" ht="61.5" customHeight="1" thickBot="1" x14ac:dyDescent="0.25">
      <c r="A28" s="50" t="s">
        <v>27</v>
      </c>
      <c r="B28" s="51" t="s">
        <v>28</v>
      </c>
      <c r="C28" s="51" t="s">
        <v>2</v>
      </c>
      <c r="D28" s="36">
        <v>40715710</v>
      </c>
      <c r="E28" s="36">
        <v>0</v>
      </c>
      <c r="F28" s="36">
        <v>38024241.799999997</v>
      </c>
      <c r="G28" s="37">
        <v>38024241.946499996</v>
      </c>
      <c r="H28" s="36">
        <v>0.14649999886751175</v>
      </c>
      <c r="I28" s="36">
        <v>2691468.200000003</v>
      </c>
      <c r="J28" s="38">
        <f t="shared" si="3"/>
        <v>6.6103924013605639E-2</v>
      </c>
      <c r="K28" s="39">
        <v>2691468.0431303009</v>
      </c>
      <c r="L28" s="40">
        <v>0.15686970204114914</v>
      </c>
      <c r="M28" s="41">
        <f t="shared" si="4"/>
        <v>44962.026236176491</v>
      </c>
      <c r="N28" s="37">
        <v>44962.026236176491</v>
      </c>
      <c r="O28" s="37">
        <v>0</v>
      </c>
      <c r="P28" s="42">
        <f t="shared" si="7"/>
        <v>1.1042918381179278E-3</v>
      </c>
      <c r="Q28" s="43">
        <v>0</v>
      </c>
      <c r="R28" s="44">
        <f t="shared" si="8"/>
        <v>-44961.86936647445</v>
      </c>
      <c r="S28" s="44">
        <f t="shared" si="5"/>
        <v>-44961.86936647445</v>
      </c>
      <c r="T28" s="42">
        <f>R28/(D28-E28)</f>
        <v>-1.1042879853126581E-3</v>
      </c>
      <c r="U28" s="45">
        <f t="shared" si="2"/>
        <v>-1.1042879853126581E-3</v>
      </c>
      <c r="V28" s="26"/>
      <c r="X28" s="2"/>
    </row>
    <row r="30" spans="1:24" ht="12.75" customHeight="1" x14ac:dyDescent="0.2">
      <c r="A30" s="70" t="s">
        <v>31</v>
      </c>
      <c r="B30" s="70"/>
      <c r="C30" s="70"/>
      <c r="D30" s="70"/>
      <c r="E30" s="70"/>
      <c r="F30" s="70"/>
      <c r="G30" s="70"/>
      <c r="H30" s="70"/>
      <c r="I30" s="70"/>
      <c r="J30" s="70"/>
      <c r="K30" s="70"/>
      <c r="L30" s="70"/>
      <c r="M30" s="70"/>
      <c r="N30" s="70"/>
    </row>
    <row r="31" spans="1:24" ht="37.5" customHeight="1" x14ac:dyDescent="0.2">
      <c r="A31" s="72" t="s">
        <v>32</v>
      </c>
      <c r="B31" s="73"/>
      <c r="C31" s="73"/>
      <c r="D31" s="73"/>
      <c r="E31" s="73"/>
      <c r="F31" s="73"/>
      <c r="G31" s="73"/>
      <c r="H31" s="73"/>
      <c r="I31" s="73"/>
      <c r="J31" s="73"/>
      <c r="K31" s="73"/>
      <c r="L31" s="73"/>
      <c r="M31" s="73"/>
      <c r="N31" s="73"/>
    </row>
    <row r="32" spans="1:24" x14ac:dyDescent="0.2">
      <c r="A32" s="74" t="s">
        <v>33</v>
      </c>
      <c r="B32" s="75"/>
      <c r="C32" s="75"/>
      <c r="D32" s="75"/>
      <c r="E32" s="75"/>
      <c r="F32" s="75"/>
      <c r="G32" s="75"/>
      <c r="H32" s="75"/>
      <c r="I32" s="75"/>
      <c r="J32" s="75"/>
      <c r="K32" s="75"/>
      <c r="L32" s="75"/>
      <c r="M32" s="75"/>
      <c r="N32" s="75"/>
    </row>
    <row r="33" spans="1:21" ht="12.75" customHeight="1" x14ac:dyDescent="0.2">
      <c r="A33" s="71" t="s">
        <v>34</v>
      </c>
      <c r="B33" s="71"/>
      <c r="C33" s="71"/>
      <c r="D33" s="71"/>
      <c r="E33" s="71"/>
      <c r="F33" s="71"/>
      <c r="G33" s="71"/>
      <c r="H33" s="71"/>
      <c r="I33" s="71"/>
      <c r="J33" s="71"/>
      <c r="K33" s="71"/>
      <c r="L33" s="71"/>
      <c r="M33" s="71"/>
      <c r="N33" s="71"/>
      <c r="O33" s="52"/>
      <c r="P33" s="52"/>
      <c r="Q33" s="52"/>
    </row>
    <row r="34" spans="1:21" x14ac:dyDescent="0.2">
      <c r="A34" s="58" t="s">
        <v>35</v>
      </c>
      <c r="B34" s="58"/>
      <c r="C34" s="58"/>
      <c r="D34" s="58"/>
      <c r="E34" s="58"/>
      <c r="F34" s="58"/>
      <c r="G34" s="58"/>
      <c r="H34" s="58"/>
      <c r="I34" s="58"/>
      <c r="J34" s="58"/>
      <c r="K34" s="58"/>
      <c r="L34" s="58"/>
      <c r="M34" s="58"/>
      <c r="N34" s="58"/>
    </row>
    <row r="35" spans="1:21" x14ac:dyDescent="0.2">
      <c r="A35" s="58" t="s">
        <v>38</v>
      </c>
      <c r="B35" s="58"/>
      <c r="C35" s="58"/>
      <c r="D35" s="58"/>
      <c r="E35" s="58"/>
      <c r="F35" s="58"/>
      <c r="G35" s="58"/>
      <c r="H35" s="58"/>
      <c r="I35" s="58"/>
      <c r="J35" s="58"/>
      <c r="K35" s="58"/>
      <c r="L35" s="58"/>
      <c r="M35" s="58"/>
      <c r="N35" s="58"/>
    </row>
    <row r="36" spans="1:21" ht="23.25" customHeight="1" x14ac:dyDescent="0.2">
      <c r="A36" s="57" t="s">
        <v>50</v>
      </c>
      <c r="B36" s="57"/>
      <c r="C36" s="57"/>
      <c r="D36" s="57"/>
      <c r="E36" s="57"/>
      <c r="F36" s="57"/>
      <c r="G36" s="57"/>
      <c r="H36" s="57"/>
      <c r="I36" s="57"/>
      <c r="J36" s="57"/>
      <c r="K36" s="57"/>
      <c r="L36" s="57"/>
      <c r="M36" s="57"/>
      <c r="N36" s="57"/>
      <c r="O36" s="57"/>
      <c r="P36" s="57"/>
      <c r="Q36" s="57"/>
      <c r="R36" s="57"/>
      <c r="S36" s="53"/>
    </row>
    <row r="39" spans="1:21" ht="20.25" x14ac:dyDescent="0.3">
      <c r="B39" s="54" t="s">
        <v>62</v>
      </c>
      <c r="C39" s="55"/>
      <c r="D39" s="55"/>
      <c r="E39" s="55"/>
      <c r="F39" s="55"/>
      <c r="G39" s="55"/>
      <c r="H39" s="55"/>
      <c r="I39" s="55"/>
      <c r="J39" s="55"/>
      <c r="K39" s="55"/>
      <c r="L39" s="55"/>
      <c r="M39" s="55"/>
      <c r="N39" s="55"/>
      <c r="O39" s="55"/>
      <c r="P39" s="55"/>
      <c r="Q39" s="55"/>
      <c r="R39" s="55"/>
      <c r="S39" s="55"/>
      <c r="T39" s="55"/>
      <c r="U39" s="55" t="s">
        <v>63</v>
      </c>
    </row>
    <row r="41" spans="1:21" ht="36" customHeight="1" x14ac:dyDescent="0.2"/>
    <row r="42" spans="1:21" x14ac:dyDescent="0.2">
      <c r="B42" s="1" t="s">
        <v>64</v>
      </c>
    </row>
    <row r="43" spans="1:21" x14ac:dyDescent="0.2">
      <c r="B43" s="46" t="s">
        <v>65</v>
      </c>
    </row>
  </sheetData>
  <mergeCells count="35">
    <mergeCell ref="A10:C10"/>
    <mergeCell ref="M7:M8"/>
    <mergeCell ref="N7:N8"/>
    <mergeCell ref="A2:U2"/>
    <mergeCell ref="O7:O8"/>
    <mergeCell ref="P7:P8"/>
    <mergeCell ref="E6:E8"/>
    <mergeCell ref="D5:E5"/>
    <mergeCell ref="R7:U7"/>
    <mergeCell ref="Q7:Q8"/>
    <mergeCell ref="F6:F8"/>
    <mergeCell ref="G6:G8"/>
    <mergeCell ref="I7:J8"/>
    <mergeCell ref="K7:K8"/>
    <mergeCell ref="L5:L8"/>
    <mergeCell ref="M5:U5"/>
    <mergeCell ref="F5:K5"/>
    <mergeCell ref="A3:N3"/>
    <mergeCell ref="F4:G4"/>
    <mergeCell ref="N1:U1"/>
    <mergeCell ref="A36:R36"/>
    <mergeCell ref="A34:N34"/>
    <mergeCell ref="I6:K6"/>
    <mergeCell ref="A35:N35"/>
    <mergeCell ref="M6:P6"/>
    <mergeCell ref="Q6:U6"/>
    <mergeCell ref="A5:A8"/>
    <mergeCell ref="B5:B8"/>
    <mergeCell ref="H6:H8"/>
    <mergeCell ref="C5:C8"/>
    <mergeCell ref="D6:D8"/>
    <mergeCell ref="A30:N30"/>
    <mergeCell ref="A33:N33"/>
    <mergeCell ref="A31:N31"/>
    <mergeCell ref="A32:N32"/>
  </mergeCells>
  <conditionalFormatting sqref="T10:T28">
    <cfRule type="cellIs" dxfId="3" priority="3" operator="greaterThan">
      <formula>0.05</formula>
    </cfRule>
    <cfRule type="cellIs" dxfId="2" priority="4" operator="greaterThan">
      <formula>5</formula>
    </cfRule>
  </conditionalFormatting>
  <conditionalFormatting sqref="U10:U28">
    <cfRule type="cellIs" dxfId="1" priority="1" operator="greaterThan">
      <formula>0.05</formula>
    </cfRule>
    <cfRule type="cellIs" dxfId="0" priority="2" operator="greaterThan">
      <formula>5</formula>
    </cfRule>
  </conditionalFormatting>
  <hyperlinks>
    <hyperlink ref="B43" r:id="rId1"/>
  </hyperlinks>
  <pageMargins left="0.23622047244094491" right="0.23622047244094491" top="0.74803149606299213" bottom="0.74803149606299213" header="0.31496062992125984" footer="0.31496062992125984"/>
  <pageSetup paperSize="9" scale="50" fitToHeight="0" orientation="landscape" r:id="rId2"/>
  <headerFooter>
    <oddFooter>&amp;L&amp;"Times New Roman,Regular"FMzinp2_02102019_deklar_progn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2014-2020 maksājumu rezerve</vt:lpstr>
      <vt:lpstr>'2014-2020 maksājumu rezerve'!Print_Area</vt:lpstr>
      <vt:lpstr>'2014-2020 maksājumu rezerve'!Print_Titles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pielikums Nr.2</dc:title>
  <dc:creator>reinis.dzelzkalejs@fm.gov.lv</dc:creator>
  <dc:description>Tālr.: 67083940, E-pasts: reinis.dzelzkalejs@fm.gov.lv</dc:description>
  <cp:lastModifiedBy>Jolanta Baldunčika</cp:lastModifiedBy>
  <cp:lastPrinted>2019-10-04T08:37:20Z</cp:lastPrinted>
  <dcterms:created xsi:type="dcterms:W3CDTF">2019-07-08T10:31:36Z</dcterms:created>
  <dcterms:modified xsi:type="dcterms:W3CDTF">2019-10-04T10:54:16Z</dcterms:modified>
</cp:coreProperties>
</file>