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proj2020_ietvars2022 tekstam" sheetId="5" r:id="rId1"/>
    <sheet name="KNAB" sheetId="32" r:id="rId2"/>
    <sheet name="SPRK" sheetId="33" r:id="rId3"/>
    <sheet name="ĀM" sheetId="1" r:id="rId4"/>
    <sheet name="FM" sheetId="10" r:id="rId5"/>
    <sheet name="IeM" sheetId="9" r:id="rId6"/>
    <sheet name="IZM" sheetId="14" r:id="rId7"/>
    <sheet name="ZM" sheetId="37" r:id="rId8"/>
    <sheet name="LM" sheetId="17" r:id="rId9"/>
    <sheet name="TM" sheetId="18" r:id="rId10"/>
    <sheet name="VARAM" sheetId="19" r:id="rId11"/>
    <sheet name="KM" sheetId="20" r:id="rId12"/>
    <sheet name="VM" sheetId="34" r:id="rId13"/>
    <sheet name="RTV" sheetId="22" r:id="rId14"/>
    <sheet name="62res" sheetId="23" r:id="rId15"/>
    <sheet name="74res" sheetId="36" r:id="rId16"/>
    <sheet name="6piel" sheetId="24" r:id="rId17"/>
    <sheet name="7piel" sheetId="25" r:id="rId18"/>
    <sheet name="8piel" sheetId="26" r:id="rId19"/>
    <sheet name="9piel" sheetId="27" r:id="rId20"/>
    <sheet name="12piel" sheetId="35" r:id="rId21"/>
  </sheets>
  <externalReferences>
    <externalReference r:id="rId22"/>
    <externalReference r:id="rId23"/>
    <externalReference r:id="rId24"/>
  </externalReferences>
  <definedNames>
    <definedName name="BEx3ATHHUCGCIRND8KLAREDV3L40" localSheetId="20" hidden="1">[1]HEADER!#REF!</definedName>
    <definedName name="BEx3ATHHUCGCIRND8KLAREDV3L40" localSheetId="16" hidden="1">[2]HEADER!#REF!</definedName>
    <definedName name="BEx3ATHHUCGCIRND8KLAREDV3L40" localSheetId="15" hidden="1">[1]HEADER!#REF!</definedName>
    <definedName name="BEx3ATHHUCGCIRND8KLAREDV3L40" localSheetId="11" hidden="1">[1]HEADER!#REF!</definedName>
    <definedName name="BEx3ATHHUCGCIRND8KLAREDV3L40" localSheetId="1" hidden="1">[1]HEADER!#REF!</definedName>
    <definedName name="BEx3ATHHUCGCIRND8KLAREDV3L40" localSheetId="8" hidden="1">[3]HEADER!#REF!</definedName>
    <definedName name="BEx3ATHHUCGCIRND8KLAREDV3L40" localSheetId="2" hidden="1">[1]HEADER!#REF!</definedName>
    <definedName name="BEx3ATHHUCGCIRND8KLAREDV3L40" localSheetId="9" hidden="1">[1]HEADER!#REF!</definedName>
    <definedName name="BEx3ATHHUCGCIRND8KLAREDV3L40" localSheetId="12" hidden="1">[1]HEADER!#REF!</definedName>
    <definedName name="BEx3ATHHUCGCIRND8KLAREDV3L40" localSheetId="7" hidden="1">[1]HEADER!#REF!</definedName>
    <definedName name="BEx3ATHHUCGCIRND8KLAREDV3L40" hidden="1">[1]HEADER!#REF!</definedName>
    <definedName name="BEx3QB2RILYEXIROLAFCWQMOJXMN" localSheetId="20" hidden="1">[1]HEADER!#REF!</definedName>
    <definedName name="BEx3QB2RILYEXIROLAFCWQMOJXMN" localSheetId="16" hidden="1">[2]HEADER!#REF!</definedName>
    <definedName name="BEx3QB2RILYEXIROLAFCWQMOJXMN" localSheetId="15" hidden="1">[1]HEADER!#REF!</definedName>
    <definedName name="BEx3QB2RILYEXIROLAFCWQMOJXMN" localSheetId="11" hidden="1">[1]HEADER!#REF!</definedName>
    <definedName name="BEx3QB2RILYEXIROLAFCWQMOJXMN" localSheetId="1" hidden="1">[1]HEADER!#REF!</definedName>
    <definedName name="BEx3QB2RILYEXIROLAFCWQMOJXMN" localSheetId="8" hidden="1">[3]HEADER!#REF!</definedName>
    <definedName name="BEx3QB2RILYEXIROLAFCWQMOJXMN" localSheetId="2" hidden="1">[1]HEADER!#REF!</definedName>
    <definedName name="BEx3QB2RILYEXIROLAFCWQMOJXMN" localSheetId="9" hidden="1">[1]HEADER!#REF!</definedName>
    <definedName name="BEx3QB2RILYEXIROLAFCWQMOJXMN" localSheetId="12" hidden="1">[1]HEADER!#REF!</definedName>
    <definedName name="BEx3QB2RILYEXIROLAFCWQMOJXMN" localSheetId="7" hidden="1">[1]HEADER!#REF!</definedName>
    <definedName name="BEx3QB2RILYEXIROLAFCWQMOJXMN" hidden="1">[1]HEADER!#REF!</definedName>
    <definedName name="BEx3RIJ9LXPXWNF4BFBFA4ILG6AY" localSheetId="20" hidden="1">[1]HEADER!#REF!</definedName>
    <definedName name="BEx3RIJ9LXPXWNF4BFBFA4ILG6AY" localSheetId="16" hidden="1">[2]HEADER!#REF!</definedName>
    <definedName name="BEx3RIJ9LXPXWNF4BFBFA4ILG6AY" localSheetId="15" hidden="1">[1]HEADER!#REF!</definedName>
    <definedName name="BEx3RIJ9LXPXWNF4BFBFA4ILG6AY" localSheetId="11" hidden="1">[1]HEADER!#REF!</definedName>
    <definedName name="BEx3RIJ9LXPXWNF4BFBFA4ILG6AY" localSheetId="1" hidden="1">[1]HEADER!#REF!</definedName>
    <definedName name="BEx3RIJ9LXPXWNF4BFBFA4ILG6AY" localSheetId="8" hidden="1">[3]HEADER!#REF!</definedName>
    <definedName name="BEx3RIJ9LXPXWNF4BFBFA4ILG6AY" localSheetId="2" hidden="1">[1]HEADER!#REF!</definedName>
    <definedName name="BEx3RIJ9LXPXWNF4BFBFA4ILG6AY" localSheetId="9" hidden="1">[1]HEADER!#REF!</definedName>
    <definedName name="BEx3RIJ9LXPXWNF4BFBFA4ILG6AY" localSheetId="12" hidden="1">[1]HEADER!#REF!</definedName>
    <definedName name="BEx3RIJ9LXPXWNF4BFBFA4ILG6AY" localSheetId="7" hidden="1">[1]HEADER!#REF!</definedName>
    <definedName name="BEx3RIJ9LXPXWNF4BFBFA4ILG6AY" hidden="1">[1]HEADER!#REF!</definedName>
    <definedName name="BEx3T3XEKJ0I8634YNR6MPN3OBQL" localSheetId="20" hidden="1">[1]HEADER!#REF!</definedName>
    <definedName name="BEx3T3XEKJ0I8634YNR6MPN3OBQL" localSheetId="16" hidden="1">[2]HEADER!#REF!</definedName>
    <definedName name="BEx3T3XEKJ0I8634YNR6MPN3OBQL" localSheetId="15" hidden="1">[1]HEADER!#REF!</definedName>
    <definedName name="BEx3T3XEKJ0I8634YNR6MPN3OBQL" localSheetId="11" hidden="1">[1]HEADER!#REF!</definedName>
    <definedName name="BEx3T3XEKJ0I8634YNR6MPN3OBQL" localSheetId="1" hidden="1">[1]HEADER!#REF!</definedName>
    <definedName name="BEx3T3XEKJ0I8634YNR6MPN3OBQL" localSheetId="8" hidden="1">[3]HEADER!#REF!</definedName>
    <definedName name="BEx3T3XEKJ0I8634YNR6MPN3OBQL" localSheetId="2" hidden="1">[1]HEADER!#REF!</definedName>
    <definedName name="BEx3T3XEKJ0I8634YNR6MPN3OBQL" localSheetId="9" hidden="1">[1]HEADER!#REF!</definedName>
    <definedName name="BEx3T3XEKJ0I8634YNR6MPN3OBQL" localSheetId="12" hidden="1">[1]HEADER!#REF!</definedName>
    <definedName name="BEx3T3XEKJ0I8634YNR6MPN3OBQL" localSheetId="7" hidden="1">[1]HEADER!#REF!</definedName>
    <definedName name="BEx3T3XEKJ0I8634YNR6MPN3OBQL" hidden="1">[1]HEADER!#REF!</definedName>
    <definedName name="BEx73MBHXPGN5MLC2IC6RCMRLO6D" localSheetId="20" hidden="1">[1]HEADER!#REF!</definedName>
    <definedName name="BEx73MBHXPGN5MLC2IC6RCMRLO6D" localSheetId="16" hidden="1">[2]HEADER!#REF!</definedName>
    <definedName name="BEx73MBHXPGN5MLC2IC6RCMRLO6D" localSheetId="15" hidden="1">[1]HEADER!#REF!</definedName>
    <definedName name="BEx73MBHXPGN5MLC2IC6RCMRLO6D" localSheetId="11" hidden="1">[1]HEADER!#REF!</definedName>
    <definedName name="BEx73MBHXPGN5MLC2IC6RCMRLO6D" localSheetId="1" hidden="1">[1]HEADER!#REF!</definedName>
    <definedName name="BEx73MBHXPGN5MLC2IC6RCMRLO6D" localSheetId="8" hidden="1">[3]HEADER!#REF!</definedName>
    <definedName name="BEx73MBHXPGN5MLC2IC6RCMRLO6D" localSheetId="2" hidden="1">[1]HEADER!#REF!</definedName>
    <definedName name="BEx73MBHXPGN5MLC2IC6RCMRLO6D" localSheetId="9" hidden="1">[1]HEADER!#REF!</definedName>
    <definedName name="BEx73MBHXPGN5MLC2IC6RCMRLO6D" localSheetId="12" hidden="1">[1]HEADER!#REF!</definedName>
    <definedName name="BEx73MBHXPGN5MLC2IC6RCMRLO6D" localSheetId="7" hidden="1">[1]HEADER!#REF!</definedName>
    <definedName name="BEx73MBHXPGN5MLC2IC6RCMRLO6D" hidden="1">[1]HEADER!#REF!</definedName>
    <definedName name="BEx7KKYHXVDNTR0VZKUAIUQCSOP9" localSheetId="20" hidden="1">[1]HEADER!#REF!</definedName>
    <definedName name="BEx7KKYHXVDNTR0VZKUAIUQCSOP9" localSheetId="16" hidden="1">[2]HEADER!#REF!</definedName>
    <definedName name="BEx7KKYHXVDNTR0VZKUAIUQCSOP9" localSheetId="15" hidden="1">[1]HEADER!#REF!</definedName>
    <definedName name="BEx7KKYHXVDNTR0VZKUAIUQCSOP9" localSheetId="11" hidden="1">[1]HEADER!#REF!</definedName>
    <definedName name="BEx7KKYHXVDNTR0VZKUAIUQCSOP9" localSheetId="1" hidden="1">[1]HEADER!#REF!</definedName>
    <definedName name="BEx7KKYHXVDNTR0VZKUAIUQCSOP9" localSheetId="8" hidden="1">[3]HEADER!#REF!</definedName>
    <definedName name="BEx7KKYHXVDNTR0VZKUAIUQCSOP9" localSheetId="2" hidden="1">[1]HEADER!#REF!</definedName>
    <definedName name="BEx7KKYHXVDNTR0VZKUAIUQCSOP9" localSheetId="9" hidden="1">[1]HEADER!#REF!</definedName>
    <definedName name="BEx7KKYHXVDNTR0VZKUAIUQCSOP9" localSheetId="12" hidden="1">[1]HEADER!#REF!</definedName>
    <definedName name="BEx7KKYHXVDNTR0VZKUAIUQCSOP9" localSheetId="7" hidden="1">[1]HEADER!#REF!</definedName>
    <definedName name="BEx7KKYHXVDNTR0VZKUAIUQCSOP9" hidden="1">[1]HEADER!#REF!</definedName>
    <definedName name="BEx9EDPXWEPLE7S1KH5K8GGFZKC0" localSheetId="20" hidden="1">[1]HEADER!#REF!</definedName>
    <definedName name="BEx9EDPXWEPLE7S1KH5K8GGFZKC0" localSheetId="16" hidden="1">[2]HEADER!#REF!</definedName>
    <definedName name="BEx9EDPXWEPLE7S1KH5K8GGFZKC0" localSheetId="15" hidden="1">[1]HEADER!#REF!</definedName>
    <definedName name="BEx9EDPXWEPLE7S1KH5K8GGFZKC0" localSheetId="11" hidden="1">[1]HEADER!#REF!</definedName>
    <definedName name="BEx9EDPXWEPLE7S1KH5K8GGFZKC0" localSheetId="1" hidden="1">[1]HEADER!#REF!</definedName>
    <definedName name="BEx9EDPXWEPLE7S1KH5K8GGFZKC0" localSheetId="8" hidden="1">[3]HEADER!#REF!</definedName>
    <definedName name="BEx9EDPXWEPLE7S1KH5K8GGFZKC0" localSheetId="2" hidden="1">[1]HEADER!#REF!</definedName>
    <definedName name="BEx9EDPXWEPLE7S1KH5K8GGFZKC0" localSheetId="9" hidden="1">[1]HEADER!#REF!</definedName>
    <definedName name="BEx9EDPXWEPLE7S1KH5K8GGFZKC0" localSheetId="12" hidden="1">[1]HEADER!#REF!</definedName>
    <definedName name="BEx9EDPXWEPLE7S1KH5K8GGFZKC0" localSheetId="7" hidden="1">[1]HEADER!#REF!</definedName>
    <definedName name="BEx9EDPXWEPLE7S1KH5K8GGFZKC0" hidden="1">[1]HEADER!#REF!</definedName>
    <definedName name="BExBE9K6C6Q27ZVX3WOCP2J41BHY" localSheetId="20" hidden="1">[1]HEADER!#REF!</definedName>
    <definedName name="BExBE9K6C6Q27ZVX3WOCP2J41BHY" localSheetId="16" hidden="1">[2]HEADER!#REF!</definedName>
    <definedName name="BExBE9K6C6Q27ZVX3WOCP2J41BHY" localSheetId="15" hidden="1">[1]HEADER!#REF!</definedName>
    <definedName name="BExBE9K6C6Q27ZVX3WOCP2J41BHY" localSheetId="11" hidden="1">[1]HEADER!#REF!</definedName>
    <definedName name="BExBE9K6C6Q27ZVX3WOCP2J41BHY" localSheetId="1" hidden="1">[1]HEADER!#REF!</definedName>
    <definedName name="BExBE9K6C6Q27ZVX3WOCP2J41BHY" localSheetId="8" hidden="1">[3]HEADER!#REF!</definedName>
    <definedName name="BExBE9K6C6Q27ZVX3WOCP2J41BHY" localSheetId="2" hidden="1">[1]HEADER!#REF!</definedName>
    <definedName name="BExBE9K6C6Q27ZVX3WOCP2J41BHY" localSheetId="9" hidden="1">[1]HEADER!#REF!</definedName>
    <definedName name="BExBE9K6C6Q27ZVX3WOCP2J41BHY" localSheetId="12" hidden="1">[1]HEADER!#REF!</definedName>
    <definedName name="BExBE9K6C6Q27ZVX3WOCP2J41BHY" localSheetId="7" hidden="1">[1]HEADER!#REF!</definedName>
    <definedName name="BExBE9K6C6Q27ZVX3WOCP2J41BHY" hidden="1">[1]HEADER!#REF!</definedName>
    <definedName name="BEXcq" localSheetId="20" hidden="1">[1]ZQZBC_PLN__04_03_10!#REF!</definedName>
    <definedName name="BEXcq" localSheetId="16" hidden="1">[2]ZQZBC_PLN__04_03_10!#REF!</definedName>
    <definedName name="BEXcq" localSheetId="15" hidden="1">[1]ZQZBC_PLN__04_03_10!#REF!</definedName>
    <definedName name="BEXcq" localSheetId="11" hidden="1">[1]ZQZBC_PLN__04_03_10!#REF!</definedName>
    <definedName name="BEXcq" localSheetId="1" hidden="1">[1]ZQZBC_PLN__04_03_10!#REF!</definedName>
    <definedName name="BEXcq" localSheetId="8" hidden="1">[1]ZQZBC_PLN__04_03_10!#REF!</definedName>
    <definedName name="BEXcq" localSheetId="2" hidden="1">[1]ZQZBC_PLN__04_03_10!#REF!</definedName>
    <definedName name="BEXcq" localSheetId="9" hidden="1">[1]ZQZBC_PLN__04_03_10!#REF!</definedName>
    <definedName name="BEXcq" localSheetId="12" hidden="1">[1]ZQZBC_PLN__04_03_10!#REF!</definedName>
    <definedName name="BEXcq" localSheetId="7" hidden="1">[1]ZQZBC_PLN__04_03_10!#REF!</definedName>
    <definedName name="BEXcq" hidden="1">[1]ZQZBC_PLN__04_03_10!#REF!</definedName>
    <definedName name="BExCQGR4Z3D1E5XRGMT5VWBAFBXW" localSheetId="20" hidden="1">[1]ZQZBC_PLN__04_03_10!#REF!</definedName>
    <definedName name="BExCQGR4Z3D1E5XRGMT5VWBAFBXW" localSheetId="16" hidden="1">[2]ZQZBC_PLN__04_03_10!#REF!</definedName>
    <definedName name="BExCQGR4Z3D1E5XRGMT5VWBAFBXW" localSheetId="15" hidden="1">[1]ZQZBC_PLN__04_03_10!#REF!</definedName>
    <definedName name="BExCQGR4Z3D1E5XRGMT5VWBAFBXW" localSheetId="11" hidden="1">[1]ZQZBC_PLN__04_03_10!#REF!</definedName>
    <definedName name="BExCQGR4Z3D1E5XRGMT5VWBAFBXW" localSheetId="1" hidden="1">[1]ZQZBC_PLN__04_03_10!#REF!</definedName>
    <definedName name="BExCQGR4Z3D1E5XRGMT5VWBAFBXW" localSheetId="8" hidden="1">[3]ZQZBC_PLN__04_03_10!#REF!</definedName>
    <definedName name="BExCQGR4Z3D1E5XRGMT5VWBAFBXW" localSheetId="2" hidden="1">[1]ZQZBC_PLN__04_03_10!#REF!</definedName>
    <definedName name="BExCQGR4Z3D1E5XRGMT5VWBAFBXW" localSheetId="9" hidden="1">[1]ZQZBC_PLN__04_03_10!#REF!</definedName>
    <definedName name="BExCQGR4Z3D1E5XRGMT5VWBAFBXW" localSheetId="12" hidden="1">[1]ZQZBC_PLN__04_03_10!#REF!</definedName>
    <definedName name="BExCQGR4Z3D1E5XRGMT5VWBAFBXW" localSheetId="7" hidden="1">[1]ZQZBC_PLN__04_03_10!#REF!</definedName>
    <definedName name="BExCQGR4Z3D1E5XRGMT5VWBAFBXW" hidden="1">[1]ZQZBC_PLN__04_03_10!#REF!</definedName>
    <definedName name="BExMP7OQLL0R8VO1CGH6H677G4ZU" localSheetId="20" hidden="1">[1]HEADER!#REF!</definedName>
    <definedName name="BExMP7OQLL0R8VO1CGH6H677G4ZU" localSheetId="16" hidden="1">[2]HEADER!#REF!</definedName>
    <definedName name="BExMP7OQLL0R8VO1CGH6H677G4ZU" localSheetId="15" hidden="1">[1]HEADER!#REF!</definedName>
    <definedName name="BExMP7OQLL0R8VO1CGH6H677G4ZU" localSheetId="11" hidden="1">[1]HEADER!#REF!</definedName>
    <definedName name="BExMP7OQLL0R8VO1CGH6H677G4ZU" localSheetId="1" hidden="1">[1]HEADER!#REF!</definedName>
    <definedName name="BExMP7OQLL0R8VO1CGH6H677G4ZU" localSheetId="8" hidden="1">[3]HEADER!#REF!</definedName>
    <definedName name="BExMP7OQLL0R8VO1CGH6H677G4ZU" localSheetId="2" hidden="1">[1]HEADER!#REF!</definedName>
    <definedName name="BExMP7OQLL0R8VO1CGH6H677G4ZU" localSheetId="9" hidden="1">[1]HEADER!#REF!</definedName>
    <definedName name="BExMP7OQLL0R8VO1CGH6H677G4ZU" localSheetId="12" hidden="1">[1]HEADER!#REF!</definedName>
    <definedName name="BExMP7OQLL0R8VO1CGH6H677G4ZU" localSheetId="7" hidden="1">[1]HEADER!#REF!</definedName>
    <definedName name="BExMP7OQLL0R8VO1CGH6H677G4ZU" hidden="1">[1]HEADER!#REF!</definedName>
    <definedName name="BExO50CMJCMLOGHRH7OH9FMGVTSS" localSheetId="20" hidden="1">[1]HEADER!#REF!</definedName>
    <definedName name="BExO50CMJCMLOGHRH7OH9FMGVTSS" localSheetId="16" hidden="1">[2]HEADER!#REF!</definedName>
    <definedName name="BExO50CMJCMLOGHRH7OH9FMGVTSS" localSheetId="15" hidden="1">[1]HEADER!#REF!</definedName>
    <definedName name="BExO50CMJCMLOGHRH7OH9FMGVTSS" localSheetId="11" hidden="1">[1]HEADER!#REF!</definedName>
    <definedName name="BExO50CMJCMLOGHRH7OH9FMGVTSS" localSheetId="1" hidden="1">[1]HEADER!#REF!</definedName>
    <definedName name="BExO50CMJCMLOGHRH7OH9FMGVTSS" localSheetId="8" hidden="1">[3]HEADER!#REF!</definedName>
    <definedName name="BExO50CMJCMLOGHRH7OH9FMGVTSS" localSheetId="2" hidden="1">[1]HEADER!#REF!</definedName>
    <definedName name="BExO50CMJCMLOGHRH7OH9FMGVTSS" localSheetId="9" hidden="1">[1]HEADER!#REF!</definedName>
    <definedName name="BExO50CMJCMLOGHRH7OH9FMGVTSS" localSheetId="12" hidden="1">[1]HEADER!#REF!</definedName>
    <definedName name="BExO50CMJCMLOGHRH7OH9FMGVTSS" localSheetId="7" hidden="1">[1]HEADER!#REF!</definedName>
    <definedName name="BExO50CMJCMLOGHRH7OH9FMGVTSS" hidden="1">[1]HEADER!#REF!</definedName>
    <definedName name="BExOA3RQ9DFFMJC5QYZ23ZT9RUN8" localSheetId="20" hidden="1">[1]HEADER!#REF!</definedName>
    <definedName name="BExOA3RQ9DFFMJC5QYZ23ZT9RUN8" localSheetId="16" hidden="1">[2]HEADER!#REF!</definedName>
    <definedName name="BExOA3RQ9DFFMJC5QYZ23ZT9RUN8" localSheetId="15" hidden="1">[1]HEADER!#REF!</definedName>
    <definedName name="BExOA3RQ9DFFMJC5QYZ23ZT9RUN8" localSheetId="11" hidden="1">[1]HEADER!#REF!</definedName>
    <definedName name="BExOA3RQ9DFFMJC5QYZ23ZT9RUN8" localSheetId="1" hidden="1">[1]HEADER!#REF!</definedName>
    <definedName name="BExOA3RQ9DFFMJC5QYZ23ZT9RUN8" localSheetId="8" hidden="1">[3]HEADER!#REF!</definedName>
    <definedName name="BExOA3RQ9DFFMJC5QYZ23ZT9RUN8" localSheetId="2" hidden="1">[1]HEADER!#REF!</definedName>
    <definedName name="BExOA3RQ9DFFMJC5QYZ23ZT9RUN8" localSheetId="9" hidden="1">[1]HEADER!#REF!</definedName>
    <definedName name="BExOA3RQ9DFFMJC5QYZ23ZT9RUN8" localSheetId="12" hidden="1">[1]HEADER!#REF!</definedName>
    <definedName name="BExOA3RQ9DFFMJC5QYZ23ZT9RUN8" localSheetId="7" hidden="1">[1]HEADER!#REF!</definedName>
    <definedName name="BExOA3RQ9DFFMJC5QYZ23ZT9RUN8" hidden="1">[1]HEADER!#REF!</definedName>
    <definedName name="BExS6S40JMF44ZTMXW3UE4WW9B54" localSheetId="20" hidden="1">[1]HEADER!#REF!</definedName>
    <definedName name="BExS6S40JMF44ZTMXW3UE4WW9B54" localSheetId="16" hidden="1">[2]HEADER!#REF!</definedName>
    <definedName name="BExS6S40JMF44ZTMXW3UE4WW9B54" localSheetId="15" hidden="1">[1]HEADER!#REF!</definedName>
    <definedName name="BExS6S40JMF44ZTMXW3UE4WW9B54" localSheetId="11" hidden="1">[1]HEADER!#REF!</definedName>
    <definedName name="BExS6S40JMF44ZTMXW3UE4WW9B54" localSheetId="1" hidden="1">[1]HEADER!#REF!</definedName>
    <definedName name="BExS6S40JMF44ZTMXW3UE4WW9B54" localSheetId="8" hidden="1">[3]HEADER!#REF!</definedName>
    <definedName name="BExS6S40JMF44ZTMXW3UE4WW9B54" localSheetId="2" hidden="1">[1]HEADER!#REF!</definedName>
    <definedName name="BExS6S40JMF44ZTMXW3UE4WW9B54" localSheetId="9" hidden="1">[1]HEADER!#REF!</definedName>
    <definedName name="BExS6S40JMF44ZTMXW3UE4WW9B54" localSheetId="12" hidden="1">[1]HEADER!#REF!</definedName>
    <definedName name="BExS6S40JMF44ZTMXW3UE4WW9B54" localSheetId="7" hidden="1">[1]HEADER!#REF!</definedName>
    <definedName name="BExS6S40JMF44ZTMXW3UE4WW9B54" hidden="1">[1]HEADER!#REF!</definedName>
    <definedName name="BExU5I577AMALET6AIZ4P1LRV9CU" localSheetId="20" hidden="1">[1]ZQZBC_PLN__04_03_10!#REF!</definedName>
    <definedName name="BExU5I577AMALET6AIZ4P1LRV9CU" localSheetId="16" hidden="1">[2]ZQZBC_PLN__04_03_10!#REF!</definedName>
    <definedName name="BExU5I577AMALET6AIZ4P1LRV9CU" localSheetId="15" hidden="1">[1]ZQZBC_PLN__04_03_10!#REF!</definedName>
    <definedName name="BExU5I577AMALET6AIZ4P1LRV9CU" localSheetId="11" hidden="1">[1]ZQZBC_PLN__04_03_10!#REF!</definedName>
    <definedName name="BExU5I577AMALET6AIZ4P1LRV9CU" localSheetId="1" hidden="1">[1]ZQZBC_PLN__04_03_10!#REF!</definedName>
    <definedName name="BExU5I577AMALET6AIZ4P1LRV9CU" localSheetId="8" hidden="1">[3]ZQZBC_PLN__04_03_10!#REF!</definedName>
    <definedName name="BExU5I577AMALET6AIZ4P1LRV9CU" localSheetId="2" hidden="1">[1]ZQZBC_PLN__04_03_10!#REF!</definedName>
    <definedName name="BExU5I577AMALET6AIZ4P1LRV9CU" localSheetId="9" hidden="1">[1]ZQZBC_PLN__04_03_10!#REF!</definedName>
    <definedName name="BExU5I577AMALET6AIZ4P1LRV9CU" localSheetId="12" hidden="1">[1]ZQZBC_PLN__04_03_10!#REF!</definedName>
    <definedName name="BExU5I577AMALET6AIZ4P1LRV9CU" localSheetId="7" hidden="1">[1]ZQZBC_PLN__04_03_10!#REF!</definedName>
    <definedName name="BExU5I577AMALET6AIZ4P1LRV9CU" hidden="1">[1]ZQZBC_PLN__04_03_10!#REF!</definedName>
    <definedName name="BExU7EBQBMZVYUSS9YS0I4JESH9L" localSheetId="20" hidden="1">[1]HEADER!#REF!</definedName>
    <definedName name="BExU7EBQBMZVYUSS9YS0I4JESH9L" localSheetId="16" hidden="1">[2]HEADER!#REF!</definedName>
    <definedName name="BExU7EBQBMZVYUSS9YS0I4JESH9L" localSheetId="15" hidden="1">[1]HEADER!#REF!</definedName>
    <definedName name="BExU7EBQBMZVYUSS9YS0I4JESH9L" localSheetId="11" hidden="1">[1]HEADER!#REF!</definedName>
    <definedName name="BExU7EBQBMZVYUSS9YS0I4JESH9L" localSheetId="1" hidden="1">[1]HEADER!#REF!</definedName>
    <definedName name="BExU7EBQBMZVYUSS9YS0I4JESH9L" localSheetId="8" hidden="1">[3]HEADER!#REF!</definedName>
    <definedName name="BExU7EBQBMZVYUSS9YS0I4JESH9L" localSheetId="2" hidden="1">[1]HEADER!#REF!</definedName>
    <definedName name="BExU7EBQBMZVYUSS9YS0I4JESH9L" localSheetId="9" hidden="1">[1]HEADER!#REF!</definedName>
    <definedName name="BExU7EBQBMZVYUSS9YS0I4JESH9L" localSheetId="12" hidden="1">[1]HEADER!#REF!</definedName>
    <definedName name="BExU7EBQBMZVYUSS9YS0I4JESH9L" localSheetId="7" hidden="1">[1]HEADER!#REF!</definedName>
    <definedName name="BExU7EBQBMZVYUSS9YS0I4JESH9L" hidden="1">[1]HEADER!#REF!</definedName>
    <definedName name="BExUC9I2YXGSCVE8W0KZ56D3E9UX" localSheetId="20" hidden="1">[1]HEADER!#REF!</definedName>
    <definedName name="BExUC9I2YXGSCVE8W0KZ56D3E9UX" localSheetId="16" hidden="1">[2]HEADER!#REF!</definedName>
    <definedName name="BExUC9I2YXGSCVE8W0KZ56D3E9UX" localSheetId="15" hidden="1">[1]HEADER!#REF!</definedName>
    <definedName name="BExUC9I2YXGSCVE8W0KZ56D3E9UX" localSheetId="11" hidden="1">[1]HEADER!#REF!</definedName>
    <definedName name="BExUC9I2YXGSCVE8W0KZ56D3E9UX" localSheetId="1" hidden="1">[1]HEADER!#REF!</definedName>
    <definedName name="BExUC9I2YXGSCVE8W0KZ56D3E9UX" localSheetId="8" hidden="1">[3]HEADER!#REF!</definedName>
    <definedName name="BExUC9I2YXGSCVE8W0KZ56D3E9UX" localSheetId="2" hidden="1">[1]HEADER!#REF!</definedName>
    <definedName name="BExUC9I2YXGSCVE8W0KZ56D3E9UX" localSheetId="9" hidden="1">[1]HEADER!#REF!</definedName>
    <definedName name="BExUC9I2YXGSCVE8W0KZ56D3E9UX" localSheetId="12" hidden="1">[1]HEADER!#REF!</definedName>
    <definedName name="BExUC9I2YXGSCVE8W0KZ56D3E9UX" localSheetId="7" hidden="1">[1]HEADER!#REF!</definedName>
    <definedName name="BExUC9I2YXGSCVE8W0KZ56D3E9UX" hidden="1">[1]HEADER!#REF!</definedName>
    <definedName name="BExZJQJI4H09EC94GXCLZDAB05VB" localSheetId="20" hidden="1">[1]HEADER!#REF!</definedName>
    <definedName name="BExZJQJI4H09EC94GXCLZDAB05VB" localSheetId="16" hidden="1">[2]HEADER!#REF!</definedName>
    <definedName name="BExZJQJI4H09EC94GXCLZDAB05VB" localSheetId="15" hidden="1">[1]HEADER!#REF!</definedName>
    <definedName name="BExZJQJI4H09EC94GXCLZDAB05VB" localSheetId="11" hidden="1">[1]HEADER!#REF!</definedName>
    <definedName name="BExZJQJI4H09EC94GXCLZDAB05VB" localSheetId="1" hidden="1">[1]HEADER!#REF!</definedName>
    <definedName name="BExZJQJI4H09EC94GXCLZDAB05VB" localSheetId="8" hidden="1">[3]HEADER!#REF!</definedName>
    <definedName name="BExZJQJI4H09EC94GXCLZDAB05VB" localSheetId="2" hidden="1">[1]HEADER!#REF!</definedName>
    <definedName name="BExZJQJI4H09EC94GXCLZDAB05VB" localSheetId="9" hidden="1">[1]HEADER!#REF!</definedName>
    <definedName name="BExZJQJI4H09EC94GXCLZDAB05VB" localSheetId="12" hidden="1">[1]HEADER!#REF!</definedName>
    <definedName name="BExZJQJI4H09EC94GXCLZDAB05VB" localSheetId="7" hidden="1">[1]HEADER!#REF!</definedName>
    <definedName name="BExZJQJI4H09EC94GXCLZDAB05VB" hidden="1">[1]HEADER!#REF!</definedName>
    <definedName name="lapa" localSheetId="20" hidden="1">[1]HEADER!#REF!</definedName>
    <definedName name="lapa" localSheetId="16" hidden="1">[2]HEADER!#REF!</definedName>
    <definedName name="lapa" localSheetId="15" hidden="1">[1]HEADER!#REF!</definedName>
    <definedName name="lapa" localSheetId="11" hidden="1">[1]HEADER!#REF!</definedName>
    <definedName name="lapa" localSheetId="1" hidden="1">[1]HEADER!#REF!</definedName>
    <definedName name="lapa" localSheetId="8" hidden="1">[1]HEADER!#REF!</definedName>
    <definedName name="lapa" localSheetId="2" hidden="1">[1]HEADER!#REF!</definedName>
    <definedName name="lapa" localSheetId="9" hidden="1">[1]HEADER!#REF!</definedName>
    <definedName name="lapa" localSheetId="12" hidden="1">[1]HEADER!#REF!</definedName>
    <definedName name="lapa" localSheetId="7" hidden="1">[1]HEADER!#REF!</definedName>
    <definedName name="lapa" hidden="1">[1]HEADER!#REF!</definedName>
    <definedName name="_xlnm.Print_Area" localSheetId="10">VARAM!$A:$H</definedName>
    <definedName name="_xlnm.Print_Titles" localSheetId="20">'12piel'!$1:$2</definedName>
    <definedName name="_xlnm.Print_Titles" localSheetId="14">'62res'!$1:$2</definedName>
    <definedName name="_xlnm.Print_Titles" localSheetId="15">'74res'!$1:$2</definedName>
    <definedName name="_xlnm.Print_Titles" localSheetId="3">ĀM!$1:$2</definedName>
    <definedName name="_xlnm.Print_Titles" localSheetId="4">FM!$1:$2</definedName>
    <definedName name="_xlnm.Print_Titles" localSheetId="5">IeM!$1:$2</definedName>
    <definedName name="_xlnm.Print_Titles" localSheetId="6">IZM!$1:$2</definedName>
    <definedName name="_xlnm.Print_Titles" localSheetId="11">KM!$1:$2</definedName>
    <definedName name="_xlnm.Print_Titles" localSheetId="1">KNAB!$1:$2</definedName>
    <definedName name="_xlnm.Print_Titles" localSheetId="8">LM!$1:$2</definedName>
    <definedName name="_xlnm.Print_Titles" localSheetId="0">'proj2020_ietvars2022 tekstam'!$4:$5</definedName>
    <definedName name="_xlnm.Print_Titles" localSheetId="13">RTV!$1:$2</definedName>
    <definedName name="_xlnm.Print_Titles" localSheetId="2">SPRK!$1:$2</definedName>
    <definedName name="_xlnm.Print_Titles" localSheetId="9">TM!$1:$2</definedName>
    <definedName name="_xlnm.Print_Titles" localSheetId="10">VARAM!$1:$2</definedName>
    <definedName name="_xlnm.Print_Titles" localSheetId="12">VM!$1:$2</definedName>
    <definedName name="_xlnm.Print_Titles" localSheetId="7">ZM!$1:$2</definedName>
    <definedName name="Z_306384B7_B5AC_4805_BD39_98BB7D257D42_.wvu.PrintArea" localSheetId="10" hidden="1">VARAM!$A:$H</definedName>
    <definedName name="Z_306384B7_B5AC_4805_BD39_98BB7D257D42_.wvu.PrintTitles" localSheetId="14" hidden="1">'62res'!$1:$2</definedName>
    <definedName name="Z_306384B7_B5AC_4805_BD39_98BB7D257D42_.wvu.PrintTitles" localSheetId="15" hidden="1">'74res'!$1:$2</definedName>
    <definedName name="Z_306384B7_B5AC_4805_BD39_98BB7D257D42_.wvu.PrintTitles" localSheetId="6" hidden="1">IZM!$1:$2</definedName>
    <definedName name="Z_306384B7_B5AC_4805_BD39_98BB7D257D42_.wvu.PrintTitles" localSheetId="11" hidden="1">KM!$1:$2</definedName>
    <definedName name="Z_306384B7_B5AC_4805_BD39_98BB7D257D42_.wvu.PrintTitles" localSheetId="8" hidden="1">LM!$1:$2</definedName>
    <definedName name="Z_306384B7_B5AC_4805_BD39_98BB7D257D42_.wvu.PrintTitles" localSheetId="13" hidden="1">RTV!$1:$2</definedName>
    <definedName name="Z_306384B7_B5AC_4805_BD39_98BB7D257D42_.wvu.PrintTitles" localSheetId="9" hidden="1">TM!$1:$2</definedName>
    <definedName name="Z_306384B7_B5AC_4805_BD39_98BB7D257D42_.wvu.PrintTitles" localSheetId="10" hidden="1">VARAM!$1:$2</definedName>
    <definedName name="Z_306384B7_B5AC_4805_BD39_98BB7D257D42_.wvu.PrintTitles" localSheetId="7" hidden="1">ZM!$1:$2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6" l="1"/>
  <c r="G38" i="37" l="1"/>
  <c r="G22" i="37"/>
  <c r="K66" i="26" l="1"/>
  <c r="K72" i="26" s="1"/>
  <c r="J66" i="26"/>
  <c r="I66" i="26"/>
  <c r="H66" i="26"/>
  <c r="G66" i="26"/>
  <c r="F66" i="26"/>
  <c r="F72" i="26" s="1"/>
  <c r="G1115" i="34" l="1"/>
  <c r="F1115" i="34"/>
  <c r="D1679" i="34" l="1"/>
  <c r="D1678" i="34" s="1"/>
  <c r="D1677" i="34" s="1"/>
  <c r="D1676" i="34" s="1"/>
  <c r="D1675" i="34" s="1"/>
  <c r="D1674" i="34" s="1"/>
  <c r="D1673" i="34" s="1"/>
  <c r="D1663" i="34"/>
  <c r="D1662" i="34" s="1"/>
  <c r="D1661" i="34" s="1"/>
  <c r="D1660" i="34" s="1"/>
  <c r="F1648" i="34"/>
  <c r="F1647" i="34" s="1"/>
  <c r="F1644" i="34"/>
  <c r="F1638" i="34"/>
  <c r="F1635" i="34"/>
  <c r="G1633" i="34"/>
  <c r="G1632" i="34" s="1"/>
  <c r="G1631" i="34" s="1"/>
  <c r="G1630" i="34" s="1"/>
  <c r="F1632" i="34"/>
  <c r="G1629" i="34"/>
  <c r="G1628" i="34" s="1"/>
  <c r="G1621" i="34" s="1"/>
  <c r="F1628" i="34"/>
  <c r="D1627" i="34"/>
  <c r="D1626" i="34" s="1"/>
  <c r="D1625" i="34" s="1"/>
  <c r="D1624" i="34" s="1"/>
  <c r="F1626" i="34"/>
  <c r="F1625" i="34" s="1"/>
  <c r="F1624" i="34" s="1"/>
  <c r="F1623" i="34" s="1"/>
  <c r="C1626" i="34"/>
  <c r="C1625" i="34" s="1"/>
  <c r="C1624" i="34" s="1"/>
  <c r="D1623" i="34"/>
  <c r="D1622" i="34" s="1"/>
  <c r="D1621" i="34" s="1"/>
  <c r="C1622" i="34"/>
  <c r="C1621" i="34" s="1"/>
  <c r="F1611" i="34"/>
  <c r="G1608" i="34"/>
  <c r="G1607" i="34" s="1"/>
  <c r="G1606" i="34" s="1"/>
  <c r="F1608" i="34"/>
  <c r="F1607" i="34" s="1"/>
  <c r="D1608" i="34"/>
  <c r="D1607" i="34" s="1"/>
  <c r="D1606" i="34" s="1"/>
  <c r="D1605" i="34" s="1"/>
  <c r="C1607" i="34"/>
  <c r="C1606" i="34" s="1"/>
  <c r="C1605" i="34" s="1"/>
  <c r="G1604" i="34"/>
  <c r="G1602" i="34" s="1"/>
  <c r="F1604" i="34"/>
  <c r="F1602" i="34" s="1"/>
  <c r="D1604" i="34"/>
  <c r="D1603" i="34" s="1"/>
  <c r="D1602" i="34" s="1"/>
  <c r="C1603" i="34"/>
  <c r="C1602" i="34" s="1"/>
  <c r="F1593" i="34"/>
  <c r="F1592" i="34" s="1"/>
  <c r="F1589" i="34"/>
  <c r="F1583" i="34"/>
  <c r="F1580" i="34"/>
  <c r="G1578" i="34"/>
  <c r="G1577" i="34" s="1"/>
  <c r="G1576" i="34" s="1"/>
  <c r="G1575" i="34" s="1"/>
  <c r="F1577" i="34"/>
  <c r="G1574" i="34"/>
  <c r="G1573" i="34" s="1"/>
  <c r="G1566" i="34" s="1"/>
  <c r="F1573" i="34"/>
  <c r="D1572" i="34"/>
  <c r="D1571" i="34" s="1"/>
  <c r="D1570" i="34" s="1"/>
  <c r="D1569" i="34" s="1"/>
  <c r="F1571" i="34"/>
  <c r="F1570" i="34" s="1"/>
  <c r="F1569" i="34" s="1"/>
  <c r="F1568" i="34" s="1"/>
  <c r="C1571" i="34"/>
  <c r="C1570" i="34" s="1"/>
  <c r="C1569" i="34" s="1"/>
  <c r="D1568" i="34"/>
  <c r="D1567" i="34" s="1"/>
  <c r="D1566" i="34" s="1"/>
  <c r="C1567" i="34"/>
  <c r="C1566" i="34" s="1"/>
  <c r="F1556" i="34"/>
  <c r="G1553" i="34"/>
  <c r="G1552" i="34" s="1"/>
  <c r="G1551" i="34" s="1"/>
  <c r="F1553" i="34"/>
  <c r="F1552" i="34" s="1"/>
  <c r="D1553" i="34"/>
  <c r="D1552" i="34" s="1"/>
  <c r="D1551" i="34" s="1"/>
  <c r="D1550" i="34" s="1"/>
  <c r="C1552" i="34"/>
  <c r="C1551" i="34" s="1"/>
  <c r="C1550" i="34" s="1"/>
  <c r="G1549" i="34"/>
  <c r="G1547" i="34" s="1"/>
  <c r="F1549" i="34"/>
  <c r="F1547" i="34" s="1"/>
  <c r="D1549" i="34"/>
  <c r="D1548" i="34" s="1"/>
  <c r="D1547" i="34" s="1"/>
  <c r="C1548" i="34"/>
  <c r="C1547" i="34" s="1"/>
  <c r="F1538" i="34"/>
  <c r="F1537" i="34" s="1"/>
  <c r="F1534" i="34"/>
  <c r="F1528" i="34"/>
  <c r="G1526" i="34"/>
  <c r="G1525" i="34" s="1"/>
  <c r="F1525" i="34"/>
  <c r="G1523" i="34"/>
  <c r="G1522" i="34" s="1"/>
  <c r="F1522" i="34"/>
  <c r="G1519" i="34"/>
  <c r="G1518" i="34" s="1"/>
  <c r="G1511" i="34" s="1"/>
  <c r="F1518" i="34"/>
  <c r="F1516" i="34"/>
  <c r="F1515" i="34" s="1"/>
  <c r="F1514" i="34" s="1"/>
  <c r="F1513" i="34" s="1"/>
  <c r="C1516" i="34"/>
  <c r="C1515" i="34" s="1"/>
  <c r="C1514" i="34" s="1"/>
  <c r="D1513" i="34"/>
  <c r="D1512" i="34" s="1"/>
  <c r="D1511" i="34" s="1"/>
  <c r="C1512" i="34"/>
  <c r="C1511" i="34" s="1"/>
  <c r="F1501" i="34"/>
  <c r="G1499" i="34"/>
  <c r="F1499" i="34"/>
  <c r="G1496" i="34"/>
  <c r="F1496" i="34"/>
  <c r="C1495" i="34"/>
  <c r="C1494" i="34" s="1"/>
  <c r="C1493" i="34" s="1"/>
  <c r="G1492" i="34"/>
  <c r="G1490" i="34" s="1"/>
  <c r="F1492" i="34"/>
  <c r="F1490" i="34" s="1"/>
  <c r="D1492" i="34"/>
  <c r="D1491" i="34" s="1"/>
  <c r="D1490" i="34" s="1"/>
  <c r="C1491" i="34"/>
  <c r="C1490" i="34" s="1"/>
  <c r="F1481" i="34"/>
  <c r="F1480" i="34" s="1"/>
  <c r="F1477" i="34"/>
  <c r="F1471" i="34"/>
  <c r="F1468" i="34"/>
  <c r="G1466" i="34"/>
  <c r="G1465" i="34" s="1"/>
  <c r="G1464" i="34" s="1"/>
  <c r="G1463" i="34" s="1"/>
  <c r="F1465" i="34"/>
  <c r="G1462" i="34"/>
  <c r="G1461" i="34" s="1"/>
  <c r="G1454" i="34" s="1"/>
  <c r="F1461" i="34"/>
  <c r="D1460" i="34"/>
  <c r="D1459" i="34" s="1"/>
  <c r="D1458" i="34" s="1"/>
  <c r="D1457" i="34" s="1"/>
  <c r="F1459" i="34"/>
  <c r="F1458" i="34" s="1"/>
  <c r="F1457" i="34" s="1"/>
  <c r="F1456" i="34" s="1"/>
  <c r="C1459" i="34"/>
  <c r="C1458" i="34" s="1"/>
  <c r="C1457" i="34" s="1"/>
  <c r="D1456" i="34"/>
  <c r="D1455" i="34" s="1"/>
  <c r="D1454" i="34" s="1"/>
  <c r="C1455" i="34"/>
  <c r="C1454" i="34" s="1"/>
  <c r="F1444" i="34"/>
  <c r="G1441" i="34"/>
  <c r="G1440" i="34" s="1"/>
  <c r="G1439" i="34" s="1"/>
  <c r="F1441" i="34"/>
  <c r="F1440" i="34" s="1"/>
  <c r="D1441" i="34"/>
  <c r="D1440" i="34" s="1"/>
  <c r="D1439" i="34" s="1"/>
  <c r="D1438" i="34" s="1"/>
  <c r="C1440" i="34"/>
  <c r="C1439" i="34"/>
  <c r="C1438" i="34" s="1"/>
  <c r="G1437" i="34"/>
  <c r="F1437" i="34"/>
  <c r="D1437" i="34"/>
  <c r="D1436" i="34" s="1"/>
  <c r="D1435" i="34" s="1"/>
  <c r="C1436" i="34"/>
  <c r="C1435" i="34" s="1"/>
  <c r="G1435" i="34"/>
  <c r="F1435" i="34"/>
  <c r="F1426" i="34"/>
  <c r="F1425" i="34" s="1"/>
  <c r="F1422" i="34"/>
  <c r="F1416" i="34"/>
  <c r="F1413" i="34"/>
  <c r="G1411" i="34"/>
  <c r="G1410" i="34" s="1"/>
  <c r="G1409" i="34" s="1"/>
  <c r="G1408" i="34" s="1"/>
  <c r="F1410" i="34"/>
  <c r="G1407" i="34"/>
  <c r="G1406" i="34" s="1"/>
  <c r="G1399" i="34" s="1"/>
  <c r="F1406" i="34"/>
  <c r="D1405" i="34"/>
  <c r="D1404" i="34" s="1"/>
  <c r="D1403" i="34" s="1"/>
  <c r="D1402" i="34" s="1"/>
  <c r="F1404" i="34"/>
  <c r="F1403" i="34" s="1"/>
  <c r="F1402" i="34" s="1"/>
  <c r="F1401" i="34" s="1"/>
  <c r="C1404" i="34"/>
  <c r="C1403" i="34" s="1"/>
  <c r="C1402" i="34" s="1"/>
  <c r="D1401" i="34"/>
  <c r="D1400" i="34" s="1"/>
  <c r="D1399" i="34" s="1"/>
  <c r="C1400" i="34"/>
  <c r="C1399" i="34" s="1"/>
  <c r="F1389" i="34"/>
  <c r="G1386" i="34"/>
  <c r="G1385" i="34" s="1"/>
  <c r="G1384" i="34" s="1"/>
  <c r="F1386" i="34"/>
  <c r="F1385" i="34" s="1"/>
  <c r="D1386" i="34"/>
  <c r="D1385" i="34" s="1"/>
  <c r="D1384" i="34" s="1"/>
  <c r="D1383" i="34" s="1"/>
  <c r="C1385" i="34"/>
  <c r="C1384" i="34" s="1"/>
  <c r="C1383" i="34" s="1"/>
  <c r="G1382" i="34"/>
  <c r="F1382" i="34"/>
  <c r="F1380" i="34" s="1"/>
  <c r="D1382" i="34"/>
  <c r="D1381" i="34" s="1"/>
  <c r="D1380" i="34" s="1"/>
  <c r="C1381" i="34"/>
  <c r="C1380" i="34" s="1"/>
  <c r="G1380" i="34"/>
  <c r="F1371" i="34"/>
  <c r="F1370" i="34" s="1"/>
  <c r="F1367" i="34"/>
  <c r="F1361" i="34"/>
  <c r="G1359" i="34"/>
  <c r="G1358" i="34" s="1"/>
  <c r="G1354" i="34" s="1"/>
  <c r="G1353" i="34" s="1"/>
  <c r="F1358" i="34"/>
  <c r="F1355" i="34"/>
  <c r="G1352" i="34"/>
  <c r="G1351" i="34" s="1"/>
  <c r="G1344" i="34" s="1"/>
  <c r="F1351" i="34"/>
  <c r="D1350" i="34"/>
  <c r="D1349" i="34" s="1"/>
  <c r="D1348" i="34" s="1"/>
  <c r="D1347" i="34" s="1"/>
  <c r="F1349" i="34"/>
  <c r="F1348" i="34" s="1"/>
  <c r="F1347" i="34" s="1"/>
  <c r="F1346" i="34" s="1"/>
  <c r="C1349" i="34"/>
  <c r="C1348" i="34" s="1"/>
  <c r="C1347" i="34" s="1"/>
  <c r="D1346" i="34"/>
  <c r="D1345" i="34" s="1"/>
  <c r="D1344" i="34" s="1"/>
  <c r="C1345" i="34"/>
  <c r="C1344" i="34" s="1"/>
  <c r="F1334" i="34"/>
  <c r="F1333" i="34" s="1"/>
  <c r="G1331" i="34"/>
  <c r="G1330" i="34" s="1"/>
  <c r="G1329" i="34" s="1"/>
  <c r="F1331" i="34"/>
  <c r="F1330" i="34" s="1"/>
  <c r="F1329" i="34" s="1"/>
  <c r="D1331" i="34"/>
  <c r="D1330" i="34" s="1"/>
  <c r="D1329" i="34" s="1"/>
  <c r="D1328" i="34" s="1"/>
  <c r="C1330" i="34"/>
  <c r="C1329" i="34" s="1"/>
  <c r="C1328" i="34" s="1"/>
  <c r="G1327" i="34"/>
  <c r="F1327" i="34"/>
  <c r="F1325" i="34" s="1"/>
  <c r="D1327" i="34"/>
  <c r="D1326" i="34" s="1"/>
  <c r="D1325" i="34" s="1"/>
  <c r="C1326" i="34"/>
  <c r="C1325" i="34" s="1"/>
  <c r="G1325" i="34"/>
  <c r="F1316" i="34"/>
  <c r="F1315" i="34" s="1"/>
  <c r="F1312" i="34"/>
  <c r="F1306" i="34"/>
  <c r="G1304" i="34"/>
  <c r="G1303" i="34" s="1"/>
  <c r="G1299" i="34" s="1"/>
  <c r="G1298" i="34" s="1"/>
  <c r="F1303" i="34"/>
  <c r="F1300" i="34"/>
  <c r="G1297" i="34"/>
  <c r="G1296" i="34" s="1"/>
  <c r="G1289" i="34" s="1"/>
  <c r="F1296" i="34"/>
  <c r="D1295" i="34"/>
  <c r="D1294" i="34" s="1"/>
  <c r="D1293" i="34" s="1"/>
  <c r="D1292" i="34" s="1"/>
  <c r="F1294" i="34"/>
  <c r="F1293" i="34" s="1"/>
  <c r="F1292" i="34" s="1"/>
  <c r="F1291" i="34" s="1"/>
  <c r="C1294" i="34"/>
  <c r="C1293" i="34" s="1"/>
  <c r="C1292" i="34" s="1"/>
  <c r="D1291" i="34"/>
  <c r="D1290" i="34" s="1"/>
  <c r="D1289" i="34" s="1"/>
  <c r="C1290" i="34"/>
  <c r="C1289" i="34" s="1"/>
  <c r="F1279" i="34"/>
  <c r="F1278" i="34" s="1"/>
  <c r="G1276" i="34"/>
  <c r="G1275" i="34" s="1"/>
  <c r="G1274" i="34" s="1"/>
  <c r="F1276" i="34"/>
  <c r="D1276" i="34"/>
  <c r="D1275" i="34" s="1"/>
  <c r="D1274" i="34" s="1"/>
  <c r="D1273" i="34" s="1"/>
  <c r="C1275" i="34"/>
  <c r="C1274" i="34" s="1"/>
  <c r="C1273" i="34" s="1"/>
  <c r="G1272" i="34"/>
  <c r="F1272" i="34"/>
  <c r="F1270" i="34" s="1"/>
  <c r="D1272" i="34"/>
  <c r="D1271" i="34" s="1"/>
  <c r="D1270" i="34" s="1"/>
  <c r="C1271" i="34"/>
  <c r="C1270" i="34" s="1"/>
  <c r="G1270" i="34"/>
  <c r="F1261" i="34"/>
  <c r="F1260" i="34" s="1"/>
  <c r="F1257" i="34"/>
  <c r="F1251" i="34"/>
  <c r="G1249" i="34"/>
  <c r="G1248" i="34" s="1"/>
  <c r="G1244" i="34" s="1"/>
  <c r="G1243" i="34" s="1"/>
  <c r="F1248" i="34"/>
  <c r="F1245" i="34"/>
  <c r="G1242" i="34"/>
  <c r="G1241" i="34" s="1"/>
  <c r="G1234" i="34" s="1"/>
  <c r="F1241" i="34"/>
  <c r="D1240" i="34"/>
  <c r="D1239" i="34" s="1"/>
  <c r="D1238" i="34" s="1"/>
  <c r="D1237" i="34" s="1"/>
  <c r="F1239" i="34"/>
  <c r="F1238" i="34" s="1"/>
  <c r="F1237" i="34" s="1"/>
  <c r="F1236" i="34" s="1"/>
  <c r="C1239" i="34"/>
  <c r="C1238" i="34" s="1"/>
  <c r="C1237" i="34" s="1"/>
  <c r="D1236" i="34"/>
  <c r="D1235" i="34" s="1"/>
  <c r="D1234" i="34" s="1"/>
  <c r="C1235" i="34"/>
  <c r="C1234" i="34" s="1"/>
  <c r="F1224" i="34"/>
  <c r="F1223" i="34" s="1"/>
  <c r="D1222" i="34"/>
  <c r="D1221" i="34" s="1"/>
  <c r="D1220" i="34" s="1"/>
  <c r="D1219" i="34" s="1"/>
  <c r="G1221" i="34"/>
  <c r="G1220" i="34" s="1"/>
  <c r="G1219" i="34" s="1"/>
  <c r="F1221" i="34"/>
  <c r="C1221" i="34"/>
  <c r="C1220" i="34" s="1"/>
  <c r="C1219" i="34" s="1"/>
  <c r="D1218" i="34"/>
  <c r="D1217" i="34" s="1"/>
  <c r="D1216" i="34" s="1"/>
  <c r="G1217" i="34"/>
  <c r="G1216" i="34" s="1"/>
  <c r="F1217" i="34"/>
  <c r="F1216" i="34" s="1"/>
  <c r="C1217" i="34"/>
  <c r="C1216" i="34" s="1"/>
  <c r="F1207" i="34"/>
  <c r="F1206" i="34" s="1"/>
  <c r="F1203" i="34"/>
  <c r="F1197" i="34"/>
  <c r="G1195" i="34"/>
  <c r="G1194" i="34" s="1"/>
  <c r="G1190" i="34" s="1"/>
  <c r="G1189" i="34" s="1"/>
  <c r="F1194" i="34"/>
  <c r="F1191" i="34"/>
  <c r="G1188" i="34"/>
  <c r="G1187" i="34" s="1"/>
  <c r="G1180" i="34" s="1"/>
  <c r="F1187" i="34"/>
  <c r="D1186" i="34"/>
  <c r="D1185" i="34" s="1"/>
  <c r="D1184" i="34" s="1"/>
  <c r="D1183" i="34" s="1"/>
  <c r="F1185" i="34"/>
  <c r="F1184" i="34" s="1"/>
  <c r="F1183" i="34" s="1"/>
  <c r="F1182" i="34" s="1"/>
  <c r="C1185" i="34"/>
  <c r="C1184" i="34" s="1"/>
  <c r="C1183" i="34" s="1"/>
  <c r="D1182" i="34"/>
  <c r="D1181" i="34" s="1"/>
  <c r="D1180" i="34" s="1"/>
  <c r="C1181" i="34"/>
  <c r="C1180" i="34" s="1"/>
  <c r="F1170" i="34"/>
  <c r="F1169" i="34" s="1"/>
  <c r="G1167" i="34"/>
  <c r="G1166" i="34" s="1"/>
  <c r="G1165" i="34" s="1"/>
  <c r="F1167" i="34"/>
  <c r="D1167" i="34"/>
  <c r="D1166" i="34" s="1"/>
  <c r="D1165" i="34" s="1"/>
  <c r="D1164" i="34" s="1"/>
  <c r="C1166" i="34"/>
  <c r="C1165" i="34" s="1"/>
  <c r="C1164" i="34" s="1"/>
  <c r="G1163" i="34"/>
  <c r="F1163" i="34"/>
  <c r="F1161" i="34" s="1"/>
  <c r="D1163" i="34"/>
  <c r="D1162" i="34" s="1"/>
  <c r="D1161" i="34" s="1"/>
  <c r="C1162" i="34"/>
  <c r="C1161" i="34" s="1"/>
  <c r="G1161" i="34"/>
  <c r="F1152" i="34"/>
  <c r="F1151" i="34" s="1"/>
  <c r="F1148" i="34"/>
  <c r="G1147" i="34"/>
  <c r="G1145" i="34" s="1"/>
  <c r="G1144" i="34" s="1"/>
  <c r="G1135" i="34" s="1"/>
  <c r="G1134" i="34" s="1"/>
  <c r="F1142" i="34"/>
  <c r="F1139" i="34"/>
  <c r="F1136" i="34"/>
  <c r="G1133" i="34"/>
  <c r="G1132" i="34" s="1"/>
  <c r="G1125" i="34" s="1"/>
  <c r="F1132" i="34"/>
  <c r="D1131" i="34"/>
  <c r="D1130" i="34" s="1"/>
  <c r="D1129" i="34" s="1"/>
  <c r="D1128" i="34" s="1"/>
  <c r="F1130" i="34"/>
  <c r="F1129" i="34" s="1"/>
  <c r="F1128" i="34" s="1"/>
  <c r="F1127" i="34" s="1"/>
  <c r="C1130" i="34"/>
  <c r="C1129" i="34" s="1"/>
  <c r="C1128" i="34" s="1"/>
  <c r="D1127" i="34"/>
  <c r="D1126" i="34" s="1"/>
  <c r="D1125" i="34" s="1"/>
  <c r="C1126" i="34"/>
  <c r="C1125" i="34" s="1"/>
  <c r="G1114" i="34"/>
  <c r="G1110" i="34" s="1"/>
  <c r="G1109" i="34" s="1"/>
  <c r="F1114" i="34"/>
  <c r="F1111" i="34"/>
  <c r="D1111" i="34"/>
  <c r="D1110" i="34" s="1"/>
  <c r="D1109" i="34" s="1"/>
  <c r="C1111" i="34"/>
  <c r="C1110" i="34" s="1"/>
  <c r="C1109" i="34" s="1"/>
  <c r="G1107" i="34"/>
  <c r="G1106" i="34" s="1"/>
  <c r="F1107" i="34"/>
  <c r="F1106" i="34" s="1"/>
  <c r="D1107" i="34"/>
  <c r="D1106" i="34" s="1"/>
  <c r="C1107" i="34"/>
  <c r="C1106" i="34" s="1"/>
  <c r="D1097" i="34"/>
  <c r="D1096" i="34" s="1"/>
  <c r="C1097" i="34"/>
  <c r="C1096" i="34" s="1"/>
  <c r="C1093" i="34"/>
  <c r="C1090" i="34"/>
  <c r="C1089" i="34" s="1"/>
  <c r="C1087" i="34"/>
  <c r="C1084" i="34"/>
  <c r="D1081" i="34"/>
  <c r="D1080" i="34" s="1"/>
  <c r="D1079" i="34" s="1"/>
  <c r="D1095" i="34" s="1"/>
  <c r="C1081" i="34"/>
  <c r="C1077" i="34"/>
  <c r="C1073" i="34"/>
  <c r="F1062" i="34"/>
  <c r="F1063" i="34" s="1"/>
  <c r="D1060" i="34"/>
  <c r="D1059" i="34" s="1"/>
  <c r="C1060" i="34"/>
  <c r="C1059" i="34" s="1"/>
  <c r="F1058" i="34"/>
  <c r="F1056" i="34"/>
  <c r="D1056" i="34"/>
  <c r="D1055" i="34" s="1"/>
  <c r="D1052" i="34" s="1"/>
  <c r="D1051" i="34" s="1"/>
  <c r="D1058" i="34" s="1"/>
  <c r="C1056" i="34"/>
  <c r="C1055" i="34" s="1"/>
  <c r="F1054" i="34"/>
  <c r="C1053" i="34"/>
  <c r="G1051" i="34"/>
  <c r="G1050" i="34" s="1"/>
  <c r="G1049" i="34" s="1"/>
  <c r="F1051" i="34"/>
  <c r="C1049" i="34"/>
  <c r="C1047" i="34" s="1"/>
  <c r="C1046" i="34" s="1"/>
  <c r="G1044" i="34"/>
  <c r="G1043" i="34" s="1"/>
  <c r="F1044" i="34"/>
  <c r="F1043" i="34" s="1"/>
  <c r="F1041" i="34" s="1"/>
  <c r="F1040" i="34" s="1"/>
  <c r="F1037" i="34" s="1"/>
  <c r="C1043" i="34"/>
  <c r="C1041" i="34"/>
  <c r="D1028" i="34"/>
  <c r="D1027" i="34" s="1"/>
  <c r="C1028" i="34"/>
  <c r="C1027" i="34" s="1"/>
  <c r="C1024" i="34"/>
  <c r="C1021" i="34"/>
  <c r="C1020" i="34" s="1"/>
  <c r="C1018" i="34"/>
  <c r="C1015" i="34"/>
  <c r="D1012" i="34"/>
  <c r="D1011" i="34" s="1"/>
  <c r="D1010" i="34" s="1"/>
  <c r="D1026" i="34" s="1"/>
  <c r="C1012" i="34"/>
  <c r="C1008" i="34"/>
  <c r="C1004" i="34"/>
  <c r="F993" i="34"/>
  <c r="F994" i="34" s="1"/>
  <c r="F989" i="34"/>
  <c r="D989" i="34"/>
  <c r="D988" i="34" s="1"/>
  <c r="C989" i="34"/>
  <c r="C988" i="34" s="1"/>
  <c r="F987" i="34"/>
  <c r="F985" i="34"/>
  <c r="D983" i="34"/>
  <c r="C983" i="34"/>
  <c r="C982" i="34" s="1"/>
  <c r="G982" i="34"/>
  <c r="G981" i="34" s="1"/>
  <c r="G980" i="34" s="1"/>
  <c r="F982" i="34"/>
  <c r="D982" i="34"/>
  <c r="D978" i="34" s="1"/>
  <c r="D977" i="34" s="1"/>
  <c r="D987" i="34" s="1"/>
  <c r="C979" i="34"/>
  <c r="G975" i="34"/>
  <c r="G974" i="34" s="1"/>
  <c r="G968" i="34" s="1"/>
  <c r="F975" i="34"/>
  <c r="F974" i="34" s="1"/>
  <c r="F972" i="34" s="1"/>
  <c r="F971" i="34" s="1"/>
  <c r="F968" i="34" s="1"/>
  <c r="C974" i="34"/>
  <c r="C972" i="34"/>
  <c r="D959" i="34"/>
  <c r="D958" i="34" s="1"/>
  <c r="C959" i="34"/>
  <c r="C958" i="34" s="1"/>
  <c r="C955" i="34"/>
  <c r="C952" i="34"/>
  <c r="C951" i="34" s="1"/>
  <c r="C949" i="34"/>
  <c r="C946" i="34"/>
  <c r="D943" i="34"/>
  <c r="D942" i="34" s="1"/>
  <c r="D941" i="34" s="1"/>
  <c r="D957" i="34" s="1"/>
  <c r="C943" i="34"/>
  <c r="C939" i="34"/>
  <c r="C935" i="34"/>
  <c r="D924" i="34"/>
  <c r="D923" i="34" s="1"/>
  <c r="C924" i="34"/>
  <c r="C923" i="34" s="1"/>
  <c r="C920" i="34"/>
  <c r="F918" i="34"/>
  <c r="F919" i="34" s="1"/>
  <c r="D918" i="34"/>
  <c r="C918" i="34"/>
  <c r="F914" i="34"/>
  <c r="C914" i="34"/>
  <c r="F912" i="34"/>
  <c r="C911" i="34"/>
  <c r="F910" i="34"/>
  <c r="G907" i="34"/>
  <c r="G906" i="34" s="1"/>
  <c r="G905" i="34" s="1"/>
  <c r="F907" i="34"/>
  <c r="C906" i="34"/>
  <c r="C905" i="34" s="1"/>
  <c r="C903" i="34" s="1"/>
  <c r="C902" i="34" s="1"/>
  <c r="G900" i="34"/>
  <c r="G899" i="34" s="1"/>
  <c r="F900" i="34"/>
  <c r="F899" i="34" s="1"/>
  <c r="F897" i="34" s="1"/>
  <c r="F896" i="34" s="1"/>
  <c r="F893" i="34" s="1"/>
  <c r="C899" i="34"/>
  <c r="C897" i="34"/>
  <c r="D884" i="34"/>
  <c r="D883" i="34" s="1"/>
  <c r="C884" i="34"/>
  <c r="C883" i="34" s="1"/>
  <c r="C880" i="34"/>
  <c r="C877" i="34"/>
  <c r="C876" i="34" s="1"/>
  <c r="C874" i="34"/>
  <c r="C871" i="34"/>
  <c r="D868" i="34"/>
  <c r="D867" i="34" s="1"/>
  <c r="D866" i="34" s="1"/>
  <c r="D882" i="34" s="1"/>
  <c r="C868" i="34"/>
  <c r="C864" i="34"/>
  <c r="C860" i="34"/>
  <c r="D849" i="34"/>
  <c r="D848" i="34" s="1"/>
  <c r="C849" i="34"/>
  <c r="C848" i="34" s="1"/>
  <c r="F848" i="34"/>
  <c r="F849" i="34" s="1"/>
  <c r="D845" i="34"/>
  <c r="D844" i="34" s="1"/>
  <c r="D841" i="34" s="1"/>
  <c r="D840" i="34" s="1"/>
  <c r="D847" i="34" s="1"/>
  <c r="C845" i="34"/>
  <c r="C844" i="34" s="1"/>
  <c r="F844" i="34"/>
  <c r="F842" i="34"/>
  <c r="C842" i="34"/>
  <c r="F840" i="34"/>
  <c r="G837" i="34"/>
  <c r="G836" i="34" s="1"/>
  <c r="G835" i="34" s="1"/>
  <c r="F837" i="34"/>
  <c r="C836" i="34"/>
  <c r="C835" i="34" s="1"/>
  <c r="C833" i="34" s="1"/>
  <c r="C832" i="34" s="1"/>
  <c r="G830" i="34"/>
  <c r="G829" i="34" s="1"/>
  <c r="F830" i="34"/>
  <c r="F829" i="34" s="1"/>
  <c r="F827" i="34" s="1"/>
  <c r="F826" i="34" s="1"/>
  <c r="F823" i="34" s="1"/>
  <c r="C829" i="34"/>
  <c r="C827" i="34"/>
  <c r="C825" i="34"/>
  <c r="C824" i="34" s="1"/>
  <c r="F814" i="34"/>
  <c r="F813" i="34"/>
  <c r="F811" i="34" s="1"/>
  <c r="F808" i="34"/>
  <c r="F806" i="34"/>
  <c r="F803" i="34"/>
  <c r="F800" i="34"/>
  <c r="G797" i="34"/>
  <c r="G796" i="34" s="1"/>
  <c r="G795" i="34" s="1"/>
  <c r="F797" i="34"/>
  <c r="G793" i="34"/>
  <c r="G783" i="34" s="1"/>
  <c r="F793" i="34"/>
  <c r="F791" i="34"/>
  <c r="F790" i="34" s="1"/>
  <c r="F788" i="34"/>
  <c r="F787" i="34" s="1"/>
  <c r="F786" i="34" s="1"/>
  <c r="D788" i="34"/>
  <c r="D787" i="34" s="1"/>
  <c r="D786" i="34" s="1"/>
  <c r="C788" i="34"/>
  <c r="C787" i="34" s="1"/>
  <c r="C786" i="34" s="1"/>
  <c r="D784" i="34"/>
  <c r="D783" i="34" s="1"/>
  <c r="C784" i="34"/>
  <c r="C783" i="34" s="1"/>
  <c r="F773" i="34"/>
  <c r="G770" i="34"/>
  <c r="G769" i="34" s="1"/>
  <c r="G768" i="34" s="1"/>
  <c r="F770" i="34"/>
  <c r="F769" i="34" s="1"/>
  <c r="D770" i="34"/>
  <c r="D769" i="34" s="1"/>
  <c r="D768" i="34" s="1"/>
  <c r="C770" i="34"/>
  <c r="C769" i="34" s="1"/>
  <c r="C768" i="34" s="1"/>
  <c r="G766" i="34"/>
  <c r="F766" i="34"/>
  <c r="D766" i="34"/>
  <c r="D765" i="34" s="1"/>
  <c r="C766" i="34"/>
  <c r="C765" i="34" s="1"/>
  <c r="G765" i="34"/>
  <c r="F765" i="34"/>
  <c r="F756" i="34"/>
  <c r="F755" i="34"/>
  <c r="F753" i="34" s="1"/>
  <c r="F750" i="34"/>
  <c r="F748" i="34"/>
  <c r="F745" i="34"/>
  <c r="F742" i="34"/>
  <c r="G739" i="34"/>
  <c r="G738" i="34" s="1"/>
  <c r="G737" i="34" s="1"/>
  <c r="F739" i="34"/>
  <c r="G735" i="34"/>
  <c r="G725" i="34" s="1"/>
  <c r="F735" i="34"/>
  <c r="F733" i="34"/>
  <c r="F732" i="34" s="1"/>
  <c r="F730" i="34"/>
  <c r="F729" i="34" s="1"/>
  <c r="F728" i="34" s="1"/>
  <c r="D730" i="34"/>
  <c r="D729" i="34" s="1"/>
  <c r="D728" i="34" s="1"/>
  <c r="C730" i="34"/>
  <c r="C729" i="34" s="1"/>
  <c r="C728" i="34" s="1"/>
  <c r="D726" i="34"/>
  <c r="D725" i="34" s="1"/>
  <c r="C726" i="34"/>
  <c r="C725" i="34" s="1"/>
  <c r="F715" i="34"/>
  <c r="F713" i="34"/>
  <c r="F711" i="34"/>
  <c r="G708" i="34"/>
  <c r="G707" i="34" s="1"/>
  <c r="G706" i="34" s="1"/>
  <c r="F708" i="34"/>
  <c r="G704" i="34"/>
  <c r="G697" i="34" s="1"/>
  <c r="F704" i="34"/>
  <c r="F702" i="34"/>
  <c r="F701" i="34" s="1"/>
  <c r="F700" i="34" s="1"/>
  <c r="F699" i="34" s="1"/>
  <c r="D702" i="34"/>
  <c r="D701" i="34" s="1"/>
  <c r="D700" i="34" s="1"/>
  <c r="C702" i="34"/>
  <c r="C701" i="34" s="1"/>
  <c r="C700" i="34" s="1"/>
  <c r="D698" i="34"/>
  <c r="D697" i="34" s="1"/>
  <c r="C698" i="34"/>
  <c r="C697" i="34" s="1"/>
  <c r="F687" i="34"/>
  <c r="F685" i="34" s="1"/>
  <c r="F682" i="34"/>
  <c r="F680" i="34"/>
  <c r="F677" i="34"/>
  <c r="F674" i="34"/>
  <c r="G671" i="34"/>
  <c r="G670" i="34" s="1"/>
  <c r="G669" i="34" s="1"/>
  <c r="F671" i="34"/>
  <c r="G667" i="34"/>
  <c r="G657" i="34" s="1"/>
  <c r="F667" i="34"/>
  <c r="F665" i="34"/>
  <c r="F664" i="34" s="1"/>
  <c r="F662" i="34"/>
  <c r="F661" i="34" s="1"/>
  <c r="F660" i="34" s="1"/>
  <c r="D662" i="34"/>
  <c r="D661" i="34" s="1"/>
  <c r="D660" i="34" s="1"/>
  <c r="C662" i="34"/>
  <c r="C661" i="34" s="1"/>
  <c r="C660" i="34" s="1"/>
  <c r="D658" i="34"/>
  <c r="D657" i="34" s="1"/>
  <c r="C658" i="34"/>
  <c r="C657" i="34" s="1"/>
  <c r="F647" i="34"/>
  <c r="F645" i="34"/>
  <c r="G642" i="34"/>
  <c r="G641" i="34" s="1"/>
  <c r="G640" i="34" s="1"/>
  <c r="F642" i="34"/>
  <c r="G638" i="34"/>
  <c r="G632" i="34" s="1"/>
  <c r="F638" i="34"/>
  <c r="D637" i="34"/>
  <c r="D636" i="34" s="1"/>
  <c r="D635" i="34" s="1"/>
  <c r="C637" i="34"/>
  <c r="C636" i="34" s="1"/>
  <c r="C635" i="34" s="1"/>
  <c r="F636" i="34"/>
  <c r="F635" i="34" s="1"/>
  <c r="F634" i="34" s="1"/>
  <c r="D633" i="34"/>
  <c r="D632" i="34" s="1"/>
  <c r="C633" i="34"/>
  <c r="C632" i="34" s="1"/>
  <c r="F622" i="34"/>
  <c r="F620" i="34" s="1"/>
  <c r="F617" i="34"/>
  <c r="F615" i="34"/>
  <c r="F612" i="34"/>
  <c r="G609" i="34"/>
  <c r="G605" i="34" s="1"/>
  <c r="G604" i="34" s="1"/>
  <c r="F609" i="34"/>
  <c r="F606" i="34"/>
  <c r="G602" i="34"/>
  <c r="G592" i="34" s="1"/>
  <c r="F602" i="34"/>
  <c r="F600" i="34"/>
  <c r="F599" i="34" s="1"/>
  <c r="F597" i="34"/>
  <c r="F596" i="34" s="1"/>
  <c r="F595" i="34" s="1"/>
  <c r="D597" i="34"/>
  <c r="D596" i="34" s="1"/>
  <c r="D595" i="34" s="1"/>
  <c r="C597" i="34"/>
  <c r="C596" i="34" s="1"/>
  <c r="C595" i="34" s="1"/>
  <c r="D593" i="34"/>
  <c r="D592" i="34" s="1"/>
  <c r="C593" i="34"/>
  <c r="C592" i="34" s="1"/>
  <c r="F581" i="34"/>
  <c r="F580" i="34" s="1"/>
  <c r="G577" i="34"/>
  <c r="G574" i="34" s="1"/>
  <c r="G573" i="34" s="1"/>
  <c r="F577" i="34"/>
  <c r="F575" i="34"/>
  <c r="D575" i="34"/>
  <c r="D574" i="34" s="1"/>
  <c r="D573" i="34" s="1"/>
  <c r="C575" i="34"/>
  <c r="C574" i="34" s="1"/>
  <c r="C573" i="34" s="1"/>
  <c r="G571" i="34"/>
  <c r="F571" i="34"/>
  <c r="F570" i="34" s="1"/>
  <c r="D571" i="34"/>
  <c r="D570" i="34" s="1"/>
  <c r="C571" i="34"/>
  <c r="C570" i="34" s="1"/>
  <c r="G570" i="34"/>
  <c r="G562" i="34"/>
  <c r="G561" i="34" s="1"/>
  <c r="G560" i="34" s="1"/>
  <c r="G559" i="34" s="1"/>
  <c r="G558" i="34" s="1"/>
  <c r="F561" i="34"/>
  <c r="F560" i="34" s="1"/>
  <c r="F559" i="34" s="1"/>
  <c r="F558" i="34" s="1"/>
  <c r="D561" i="34"/>
  <c r="D560" i="34" s="1"/>
  <c r="D559" i="34" s="1"/>
  <c r="D558" i="34" s="1"/>
  <c r="C560" i="34"/>
  <c r="C559" i="34" s="1"/>
  <c r="C558" i="34" s="1"/>
  <c r="G557" i="34"/>
  <c r="G556" i="34" s="1"/>
  <c r="G555" i="34" s="1"/>
  <c r="D557" i="34"/>
  <c r="D556" i="34" s="1"/>
  <c r="D555" i="34" s="1"/>
  <c r="F556" i="34"/>
  <c r="F555" i="34" s="1"/>
  <c r="C556" i="34"/>
  <c r="C555" i="34" s="1"/>
  <c r="G545" i="34"/>
  <c r="G544" i="34" s="1"/>
  <c r="G543" i="34" s="1"/>
  <c r="G542" i="34" s="1"/>
  <c r="F545" i="34"/>
  <c r="F544" i="34" s="1"/>
  <c r="F543" i="34" s="1"/>
  <c r="F542" i="34" s="1"/>
  <c r="D545" i="34"/>
  <c r="D544" i="34" s="1"/>
  <c r="D543" i="34" s="1"/>
  <c r="C545" i="34"/>
  <c r="C544" i="34" s="1"/>
  <c r="C543" i="34" s="1"/>
  <c r="D541" i="34"/>
  <c r="D540" i="34" s="1"/>
  <c r="C541" i="34"/>
  <c r="C540" i="34" s="1"/>
  <c r="G540" i="34"/>
  <c r="G539" i="34" s="1"/>
  <c r="F540" i="34"/>
  <c r="F539" i="34" s="1"/>
  <c r="F530" i="34"/>
  <c r="F528" i="34"/>
  <c r="F526" i="34"/>
  <c r="F524" i="34"/>
  <c r="F522" i="34"/>
  <c r="F521" i="34" s="1"/>
  <c r="F519" i="34" s="1"/>
  <c r="F516" i="34"/>
  <c r="F514" i="34"/>
  <c r="F513" i="34" s="1"/>
  <c r="F510" i="34"/>
  <c r="F507" i="34"/>
  <c r="G504" i="34"/>
  <c r="G503" i="34" s="1"/>
  <c r="G502" i="34" s="1"/>
  <c r="G501" i="34" s="1"/>
  <c r="F503" i="34"/>
  <c r="G500" i="34"/>
  <c r="G499" i="34" s="1"/>
  <c r="G489" i="34" s="1"/>
  <c r="F499" i="34"/>
  <c r="F497" i="34"/>
  <c r="F496" i="34" s="1"/>
  <c r="D495" i="34"/>
  <c r="D494" i="34" s="1"/>
  <c r="D493" i="34" s="1"/>
  <c r="D492" i="34" s="1"/>
  <c r="F494" i="34"/>
  <c r="F493" i="34" s="1"/>
  <c r="F492" i="34" s="1"/>
  <c r="C494" i="34"/>
  <c r="C493" i="34" s="1"/>
  <c r="C492" i="34" s="1"/>
  <c r="D491" i="34"/>
  <c r="D490" i="34" s="1"/>
  <c r="D489" i="34" s="1"/>
  <c r="C490" i="34"/>
  <c r="C489" i="34" s="1"/>
  <c r="F479" i="34"/>
  <c r="G476" i="34"/>
  <c r="G475" i="34" s="1"/>
  <c r="G474" i="34" s="1"/>
  <c r="F476" i="34"/>
  <c r="F475" i="34" s="1"/>
  <c r="D475" i="34"/>
  <c r="D474" i="34" s="1"/>
  <c r="D473" i="34" s="1"/>
  <c r="C475" i="34"/>
  <c r="C474" i="34" s="1"/>
  <c r="C473" i="34" s="1"/>
  <c r="G472" i="34"/>
  <c r="F472" i="34"/>
  <c r="D471" i="34"/>
  <c r="C471" i="34"/>
  <c r="C470" i="34" s="1"/>
  <c r="G470" i="34"/>
  <c r="F470" i="34"/>
  <c r="D470" i="34"/>
  <c r="F461" i="34"/>
  <c r="F459" i="34"/>
  <c r="F457" i="34"/>
  <c r="F455" i="34"/>
  <c r="F453" i="34"/>
  <c r="F452" i="34" s="1"/>
  <c r="F450" i="34" s="1"/>
  <c r="F447" i="34"/>
  <c r="F445" i="34"/>
  <c r="F444" i="34" s="1"/>
  <c r="F441" i="34"/>
  <c r="F438" i="34"/>
  <c r="G435" i="34"/>
  <c r="G434" i="34" s="1"/>
  <c r="G433" i="34" s="1"/>
  <c r="G432" i="34" s="1"/>
  <c r="F434" i="34"/>
  <c r="G431" i="34"/>
  <c r="G430" i="34" s="1"/>
  <c r="G420" i="34" s="1"/>
  <c r="F430" i="34"/>
  <c r="F428" i="34"/>
  <c r="F427" i="34" s="1"/>
  <c r="D426" i="34"/>
  <c r="D425" i="34" s="1"/>
  <c r="D424" i="34" s="1"/>
  <c r="D423" i="34" s="1"/>
  <c r="F425" i="34"/>
  <c r="F424" i="34" s="1"/>
  <c r="F423" i="34" s="1"/>
  <c r="C425" i="34"/>
  <c r="C424" i="34" s="1"/>
  <c r="C423" i="34" s="1"/>
  <c r="D422" i="34"/>
  <c r="D421" i="34" s="1"/>
  <c r="D420" i="34" s="1"/>
  <c r="C421" i="34"/>
  <c r="C420" i="34" s="1"/>
  <c r="F410" i="34"/>
  <c r="F408" i="34"/>
  <c r="F407" i="34" s="1"/>
  <c r="F404" i="34"/>
  <c r="G401" i="34"/>
  <c r="G400" i="34" s="1"/>
  <c r="G399" i="34" s="1"/>
  <c r="F401" i="34"/>
  <c r="G397" i="34"/>
  <c r="G390" i="34" s="1"/>
  <c r="F397" i="34"/>
  <c r="F395" i="34"/>
  <c r="F394" i="34" s="1"/>
  <c r="F393" i="34" s="1"/>
  <c r="F392" i="34" s="1"/>
  <c r="D395" i="34"/>
  <c r="D394" i="34" s="1"/>
  <c r="D393" i="34" s="1"/>
  <c r="C395" i="34"/>
  <c r="C394" i="34" s="1"/>
  <c r="C393" i="34" s="1"/>
  <c r="D391" i="34"/>
  <c r="D390" i="34" s="1"/>
  <c r="C391" i="34"/>
  <c r="C390" i="34" s="1"/>
  <c r="F381" i="34"/>
  <c r="F379" i="34"/>
  <c r="F377" i="34"/>
  <c r="F375" i="34"/>
  <c r="F373" i="34"/>
  <c r="F372" i="34" s="1"/>
  <c r="F370" i="34" s="1"/>
  <c r="F367" i="34"/>
  <c r="F365" i="34"/>
  <c r="F364" i="34" s="1"/>
  <c r="F361" i="34"/>
  <c r="F358" i="34"/>
  <c r="G355" i="34"/>
  <c r="G354" i="34" s="1"/>
  <c r="G353" i="34" s="1"/>
  <c r="G352" i="34" s="1"/>
  <c r="F354" i="34"/>
  <c r="G351" i="34"/>
  <c r="G350" i="34" s="1"/>
  <c r="G340" i="34" s="1"/>
  <c r="F350" i="34"/>
  <c r="F348" i="34"/>
  <c r="F347" i="34" s="1"/>
  <c r="D346" i="34"/>
  <c r="D345" i="34" s="1"/>
  <c r="D344" i="34" s="1"/>
  <c r="D343" i="34" s="1"/>
  <c r="F345" i="34"/>
  <c r="F344" i="34" s="1"/>
  <c r="F343" i="34" s="1"/>
  <c r="C345" i="34"/>
  <c r="C344" i="34" s="1"/>
  <c r="C343" i="34" s="1"/>
  <c r="D342" i="34"/>
  <c r="D341" i="34" s="1"/>
  <c r="D340" i="34" s="1"/>
  <c r="C341" i="34"/>
  <c r="C340" i="34" s="1"/>
  <c r="F330" i="34"/>
  <c r="G327" i="34"/>
  <c r="G326" i="34" s="1"/>
  <c r="G325" i="34" s="1"/>
  <c r="F327" i="34"/>
  <c r="F326" i="34" s="1"/>
  <c r="D326" i="34"/>
  <c r="D325" i="34" s="1"/>
  <c r="D324" i="34" s="1"/>
  <c r="C326" i="34"/>
  <c r="C325" i="34" s="1"/>
  <c r="C324" i="34" s="1"/>
  <c r="G323" i="34"/>
  <c r="F323" i="34"/>
  <c r="D322" i="34"/>
  <c r="C322" i="34"/>
  <c r="C321" i="34" s="1"/>
  <c r="G321" i="34"/>
  <c r="F321" i="34"/>
  <c r="D321" i="34"/>
  <c r="F312" i="34"/>
  <c r="F308" i="34"/>
  <c r="F306" i="34" s="1"/>
  <c r="F305" i="34" s="1"/>
  <c r="F303" i="34"/>
  <c r="F300" i="34"/>
  <c r="G297" i="34"/>
  <c r="G296" i="34" s="1"/>
  <c r="G295" i="34" s="1"/>
  <c r="F297" i="34"/>
  <c r="G293" i="34"/>
  <c r="G285" i="34" s="1"/>
  <c r="F293" i="34"/>
  <c r="F285" i="34" s="1"/>
  <c r="F290" i="34"/>
  <c r="D290" i="34"/>
  <c r="D289" i="34" s="1"/>
  <c r="D288" i="34" s="1"/>
  <c r="D286" i="34"/>
  <c r="D285" i="34" s="1"/>
  <c r="G270" i="34"/>
  <c r="G269" i="34" s="1"/>
  <c r="G268" i="34" s="1"/>
  <c r="D269" i="34"/>
  <c r="D268" i="34" s="1"/>
  <c r="D267" i="34" s="1"/>
  <c r="G266" i="34"/>
  <c r="G264" i="34" s="1"/>
  <c r="D266" i="34"/>
  <c r="D265" i="34" s="1"/>
  <c r="D264" i="34" s="1"/>
  <c r="F255" i="34"/>
  <c r="F251" i="34"/>
  <c r="F249" i="34" s="1"/>
  <c r="F248" i="34" s="1"/>
  <c r="F246" i="34"/>
  <c r="F243" i="34"/>
  <c r="G240" i="34"/>
  <c r="G239" i="34" s="1"/>
  <c r="G238" i="34" s="1"/>
  <c r="F240" i="34"/>
  <c r="G236" i="34"/>
  <c r="G228" i="34" s="1"/>
  <c r="F236" i="34"/>
  <c r="F228" i="34" s="1"/>
  <c r="F233" i="34"/>
  <c r="D233" i="34"/>
  <c r="D232" i="34" s="1"/>
  <c r="D231" i="34" s="1"/>
  <c r="D229" i="34"/>
  <c r="D228" i="34" s="1"/>
  <c r="G211" i="34"/>
  <c r="G210" i="34" s="1"/>
  <c r="G209" i="34" s="1"/>
  <c r="G208" i="34" s="1"/>
  <c r="D209" i="34"/>
  <c r="D208" i="34" s="1"/>
  <c r="D207" i="34" s="1"/>
  <c r="G207" i="34"/>
  <c r="G206" i="34" s="1"/>
  <c r="G204" i="34" s="1"/>
  <c r="D205" i="34"/>
  <c r="D204" i="34" s="1"/>
  <c r="F195" i="34"/>
  <c r="F191" i="34"/>
  <c r="F189" i="34" s="1"/>
  <c r="F188" i="34" s="1"/>
  <c r="F186" i="34"/>
  <c r="F183" i="34"/>
  <c r="G180" i="34"/>
  <c r="G179" i="34" s="1"/>
  <c r="G178" i="34" s="1"/>
  <c r="G177" i="34" s="1"/>
  <c r="G176" i="34" s="1"/>
  <c r="G168" i="34" s="1"/>
  <c r="F180" i="34"/>
  <c r="F176" i="34"/>
  <c r="F168" i="34" s="1"/>
  <c r="F173" i="34"/>
  <c r="D173" i="34"/>
  <c r="D172" i="34" s="1"/>
  <c r="D171" i="34" s="1"/>
  <c r="D169" i="34"/>
  <c r="D168" i="34" s="1"/>
  <c r="G148" i="34"/>
  <c r="G147" i="34" s="1"/>
  <c r="G146" i="34" s="1"/>
  <c r="G145" i="34" s="1"/>
  <c r="G144" i="34"/>
  <c r="G143" i="34" s="1"/>
  <c r="G136" i="34" s="1"/>
  <c r="D141" i="34"/>
  <c r="D140" i="34" s="1"/>
  <c r="D139" i="34" s="1"/>
  <c r="D137" i="34"/>
  <c r="D136" i="34" s="1"/>
  <c r="D103" i="34"/>
  <c r="D102" i="34"/>
  <c r="D101" i="34"/>
  <c r="D100" i="34"/>
  <c r="D99" i="34"/>
  <c r="D98" i="34"/>
  <c r="D97" i="34"/>
  <c r="D88" i="34"/>
  <c r="F87" i="34"/>
  <c r="F86" i="34" s="1"/>
  <c r="F85" i="34" s="1"/>
  <c r="D87" i="34"/>
  <c r="D86" i="34"/>
  <c r="D85" i="34"/>
  <c r="D84" i="34"/>
  <c r="F83" i="34"/>
  <c r="F82" i="34" s="1"/>
  <c r="D83" i="34"/>
  <c r="D82" i="34"/>
  <c r="G1657" i="34" l="1"/>
  <c r="D1659" i="34"/>
  <c r="D1658" i="34" s="1"/>
  <c r="D1657" i="34" s="1"/>
  <c r="G1673" i="34"/>
  <c r="F805" i="34"/>
  <c r="F796" i="34" s="1"/>
  <c r="F795" i="34" s="1"/>
  <c r="F390" i="34"/>
  <c r="F697" i="34"/>
  <c r="F1180" i="34"/>
  <c r="F1125" i="34"/>
  <c r="F491" i="34"/>
  <c r="F641" i="34"/>
  <c r="F640" i="34" s="1"/>
  <c r="F727" i="34"/>
  <c r="F725" i="34" s="1"/>
  <c r="F594" i="34"/>
  <c r="F592" i="34" s="1"/>
  <c r="F614" i="34"/>
  <c r="F605" i="34" s="1"/>
  <c r="F604" i="34" s="1"/>
  <c r="C917" i="34"/>
  <c r="C910" i="34" s="1"/>
  <c r="C909" i="34" s="1"/>
  <c r="F1190" i="34"/>
  <c r="F1189" i="34" s="1"/>
  <c r="F342" i="34"/>
  <c r="F340" i="34" s="1"/>
  <c r="C896" i="34"/>
  <c r="C895" i="34" s="1"/>
  <c r="C894" i="34" s="1"/>
  <c r="C893" i="34" s="1"/>
  <c r="C978" i="34"/>
  <c r="C977" i="34" s="1"/>
  <c r="C1052" i="34"/>
  <c r="C1051" i="34" s="1"/>
  <c r="F1344" i="34"/>
  <c r="F489" i="34"/>
  <c r="F325" i="34"/>
  <c r="F1384" i="34"/>
  <c r="G1521" i="34"/>
  <c r="G1520" i="34" s="1"/>
  <c r="F1551" i="34"/>
  <c r="C934" i="34"/>
  <c r="C1080" i="34"/>
  <c r="C1079" i="34" s="1"/>
  <c r="F659" i="34"/>
  <c r="F657" i="34" s="1"/>
  <c r="C841" i="34"/>
  <c r="C840" i="34" s="1"/>
  <c r="F1566" i="34"/>
  <c r="F574" i="34"/>
  <c r="F573" i="34" s="1"/>
  <c r="C1003" i="34"/>
  <c r="F1050" i="34"/>
  <c r="F1049" i="34" s="1"/>
  <c r="F1060" i="34" s="1"/>
  <c r="F1234" i="34"/>
  <c r="F1244" i="34"/>
  <c r="F1243" i="34" s="1"/>
  <c r="F1495" i="34"/>
  <c r="F1494" i="34" s="1"/>
  <c r="F1621" i="34"/>
  <c r="F679" i="34"/>
  <c r="F670" i="34" s="1"/>
  <c r="F669" i="34" s="1"/>
  <c r="C1040" i="34"/>
  <c r="C1039" i="34" s="1"/>
  <c r="C1038" i="34" s="1"/>
  <c r="C1037" i="34" s="1"/>
  <c r="C1058" i="34" s="1"/>
  <c r="F363" i="34"/>
  <c r="F353" i="34" s="1"/>
  <c r="F352" i="34" s="1"/>
  <c r="F785" i="34"/>
  <c r="F783" i="34" s="1"/>
  <c r="F981" i="34"/>
  <c r="F980" i="34" s="1"/>
  <c r="F991" i="34" s="1"/>
  <c r="F1110" i="34"/>
  <c r="F1109" i="34" s="1"/>
  <c r="F1220" i="34"/>
  <c r="F1219" i="34" s="1"/>
  <c r="F1399" i="34"/>
  <c r="F1464" i="34"/>
  <c r="F1463" i="34" s="1"/>
  <c r="G1495" i="34"/>
  <c r="D1496" i="34" s="1"/>
  <c r="D1495" i="34" s="1"/>
  <c r="D1494" i="34" s="1"/>
  <c r="D1493" i="34" s="1"/>
  <c r="F239" i="34"/>
  <c r="F238" i="34" s="1"/>
  <c r="F1409" i="34"/>
  <c r="F1408" i="34" s="1"/>
  <c r="F1576" i="34"/>
  <c r="F1575" i="34" s="1"/>
  <c r="F179" i="34"/>
  <c r="F178" i="34" s="1"/>
  <c r="F747" i="34"/>
  <c r="F738" i="34" s="1"/>
  <c r="F737" i="34" s="1"/>
  <c r="C823" i="34"/>
  <c r="G827" i="34"/>
  <c r="G826" i="34" s="1"/>
  <c r="G823" i="34"/>
  <c r="C1011" i="34"/>
  <c r="C1010" i="34" s="1"/>
  <c r="F474" i="34"/>
  <c r="F836" i="34"/>
  <c r="F835" i="34" s="1"/>
  <c r="F846" i="34" s="1"/>
  <c r="C867" i="34"/>
  <c r="C866" i="34" s="1"/>
  <c r="G972" i="34"/>
  <c r="G971" i="34" s="1"/>
  <c r="F1289" i="34"/>
  <c r="F1299" i="34"/>
  <c r="F1298" i="34" s="1"/>
  <c r="F1631" i="34"/>
  <c r="F1630" i="34" s="1"/>
  <c r="F422" i="34"/>
  <c r="F420" i="34" s="1"/>
  <c r="F443" i="34"/>
  <c r="F433" i="34" s="1"/>
  <c r="F432" i="34" s="1"/>
  <c r="F512" i="34"/>
  <c r="F502" i="34" s="1"/>
  <c r="F501" i="34" s="1"/>
  <c r="C859" i="34"/>
  <c r="F906" i="34"/>
  <c r="F905" i="34" s="1"/>
  <c r="F916" i="34" s="1"/>
  <c r="C1072" i="34"/>
  <c r="F1166" i="34"/>
  <c r="F1165" i="34" s="1"/>
  <c r="F1275" i="34"/>
  <c r="F1274" i="34" s="1"/>
  <c r="F768" i="34"/>
  <c r="F1454" i="34"/>
  <c r="F1511" i="34"/>
  <c r="F1606" i="34"/>
  <c r="F296" i="34"/>
  <c r="F295" i="34" s="1"/>
  <c r="F707" i="34"/>
  <c r="F706" i="34" s="1"/>
  <c r="G897" i="34"/>
  <c r="G896" i="34" s="1"/>
  <c r="G893" i="34"/>
  <c r="F400" i="34"/>
  <c r="F399" i="34" s="1"/>
  <c r="C942" i="34"/>
  <c r="C941" i="34" s="1"/>
  <c r="C957" i="34" s="1"/>
  <c r="D917" i="34"/>
  <c r="D910" i="34"/>
  <c r="D909" i="34" s="1"/>
  <c r="D922" i="34" s="1"/>
  <c r="F632" i="34"/>
  <c r="C971" i="34"/>
  <c r="C970" i="34" s="1"/>
  <c r="C969" i="34" s="1"/>
  <c r="C968" i="34" s="1"/>
  <c r="F1135" i="34"/>
  <c r="F1134" i="34" s="1"/>
  <c r="G1041" i="34"/>
  <c r="G1040" i="34" s="1"/>
  <c r="G1037" i="34"/>
  <c r="F1439" i="34"/>
  <c r="F1354" i="34"/>
  <c r="F1353" i="34" s="1"/>
  <c r="F1521" i="34"/>
  <c r="F1520" i="34" s="1"/>
  <c r="F1205" i="34" l="1"/>
  <c r="F1369" i="34"/>
  <c r="F1150" i="34"/>
  <c r="F1424" i="34"/>
  <c r="F1646" i="34"/>
  <c r="F1536" i="34"/>
  <c r="F1591" i="34"/>
  <c r="C922" i="34"/>
  <c r="C1026" i="34"/>
  <c r="F1259" i="34"/>
  <c r="C987" i="34"/>
  <c r="C847" i="34"/>
  <c r="C1095" i="34"/>
  <c r="G1494" i="34"/>
  <c r="D1517" i="34" s="1"/>
  <c r="D1516" i="34" s="1"/>
  <c r="D1515" i="34" s="1"/>
  <c r="D1514" i="34" s="1"/>
  <c r="C882" i="34"/>
  <c r="F1479" i="34"/>
  <c r="F1314" i="34"/>
  <c r="D7" i="36" l="1"/>
  <c r="G103" i="36" l="1"/>
  <c r="G102" i="36" s="1"/>
  <c r="G101" i="36" s="1"/>
  <c r="G100" i="36" s="1"/>
  <c r="G99" i="36" s="1"/>
  <c r="G98" i="36" s="1"/>
  <c r="G87" i="36"/>
  <c r="G86" i="36" s="1"/>
  <c r="G85" i="36" s="1"/>
  <c r="G84" i="36" s="1"/>
  <c r="G83" i="36" s="1"/>
  <c r="G82" i="36" s="1"/>
  <c r="G73" i="36" l="1"/>
  <c r="D73" i="36"/>
  <c r="C72" i="36"/>
  <c r="C71" i="36" s="1"/>
  <c r="C70" i="36" s="1"/>
  <c r="C69" i="36" s="1"/>
  <c r="C68" i="36" s="1"/>
  <c r="C67" i="36" s="1"/>
  <c r="D72" i="36" l="1"/>
  <c r="D71" i="36" s="1"/>
  <c r="D70" i="36" s="1"/>
  <c r="D69" i="36" s="1"/>
  <c r="D68" i="36" s="1"/>
  <c r="D67" i="36" s="1"/>
  <c r="G72" i="36" s="1"/>
  <c r="G71" i="36" s="1"/>
  <c r="G70" i="36" s="1"/>
  <c r="G69" i="36" s="1"/>
  <c r="G68" i="36" s="1"/>
  <c r="G67" i="36" s="1"/>
  <c r="G58" i="36"/>
  <c r="G48" i="36"/>
  <c r="G38" i="36"/>
  <c r="G22" i="36"/>
  <c r="D7" i="18" l="1"/>
  <c r="D7" i="1"/>
  <c r="A13" i="37"/>
  <c r="A28" i="37" s="1"/>
  <c r="G37" i="37"/>
  <c r="G36" i="37" s="1"/>
  <c r="G35" i="37" s="1"/>
  <c r="G34" i="37" s="1"/>
  <c r="G33" i="37" s="1"/>
  <c r="G32" i="37" s="1"/>
  <c r="G21" i="37"/>
  <c r="G20" i="37" s="1"/>
  <c r="G19" i="37" s="1"/>
  <c r="A8" i="17" l="1"/>
  <c r="G18" i="37"/>
  <c r="G17" i="37" s="1"/>
  <c r="G16" i="37" s="1"/>
  <c r="D7" i="37"/>
  <c r="A8" i="10"/>
  <c r="A232" i="1"/>
  <c r="A264" i="1" s="1"/>
  <c r="A163" i="1"/>
  <c r="D296" i="1"/>
  <c r="D295" i="1" s="1"/>
  <c r="D281" i="1"/>
  <c r="D279" i="1" s="1"/>
  <c r="D278" i="1" s="1"/>
  <c r="D277" i="1" s="1"/>
  <c r="D275" i="1"/>
  <c r="D268" i="1" s="1"/>
  <c r="G273" i="1"/>
  <c r="G272" i="1" s="1"/>
  <c r="G271" i="1" s="1"/>
  <c r="G270" i="1" s="1"/>
  <c r="G269" i="1" s="1"/>
  <c r="G268" i="1" s="1"/>
  <c r="D255" i="1"/>
  <c r="D254" i="1" s="1"/>
  <c r="D246" i="1"/>
  <c r="D245" i="1" s="1"/>
  <c r="D242" i="1"/>
  <c r="G240" i="1"/>
  <c r="G239" i="1"/>
  <c r="G238" i="1" s="1"/>
  <c r="G236" i="1"/>
  <c r="G235" i="1"/>
  <c r="D235" i="1"/>
  <c r="G7" i="37" l="1"/>
  <c r="D244" i="1"/>
  <c r="D205" i="1" l="1"/>
  <c r="D204" i="1" s="1"/>
  <c r="D202" i="1"/>
  <c r="D195" i="1" s="1"/>
  <c r="G200" i="1"/>
  <c r="G198" i="1"/>
  <c r="G197" i="1" s="1"/>
  <c r="G196" i="1" s="1"/>
  <c r="G195" i="1" s="1"/>
  <c r="A191" i="1"/>
  <c r="D183" i="1"/>
  <c r="D182" i="1" s="1"/>
  <c r="C183" i="1"/>
  <c r="C182" i="1" s="1"/>
  <c r="D180" i="1"/>
  <c r="D179" i="1" s="1"/>
  <c r="C180" i="1"/>
  <c r="C179" i="1" s="1"/>
  <c r="G171" i="1"/>
  <c r="D170" i="1"/>
  <c r="D169" i="1" s="1"/>
  <c r="C170" i="1"/>
  <c r="G169" i="1"/>
  <c r="G168" i="1" s="1"/>
  <c r="G167" i="1" s="1"/>
  <c r="G166" i="1" s="1"/>
  <c r="C169" i="1"/>
  <c r="D167" i="1"/>
  <c r="D166" i="1" s="1"/>
  <c r="C167" i="1"/>
  <c r="C166" i="1" s="1"/>
  <c r="G47" i="36" l="1"/>
  <c r="G46" i="36" s="1"/>
  <c r="G45" i="36" s="1"/>
  <c r="G57" i="36"/>
  <c r="G56" i="36" s="1"/>
  <c r="G55" i="36" s="1"/>
  <c r="G37" i="36"/>
  <c r="G36" i="36" s="1"/>
  <c r="G35" i="36" s="1"/>
  <c r="G34" i="36" s="1"/>
  <c r="G33" i="36" s="1"/>
  <c r="G32" i="36" s="1"/>
  <c r="F47" i="36"/>
  <c r="F46" i="36" s="1"/>
  <c r="F45" i="36" s="1"/>
  <c r="F44" i="36" s="1"/>
  <c r="F43" i="36" s="1"/>
  <c r="F42" i="36" s="1"/>
  <c r="F57" i="36"/>
  <c r="F56" i="36" s="1"/>
  <c r="F55" i="36" s="1"/>
  <c r="F54" i="36" s="1"/>
  <c r="F53" i="36" s="1"/>
  <c r="F52" i="36" s="1"/>
  <c r="G21" i="36"/>
  <c r="G20" i="36" s="1"/>
  <c r="G19" i="36" s="1"/>
  <c r="G18" i="36" l="1"/>
  <c r="G17" i="36" s="1"/>
  <c r="G16" i="36" s="1"/>
  <c r="G54" i="36"/>
  <c r="G53" i="36" s="1"/>
  <c r="G52" i="36" s="1"/>
  <c r="D9" i="36"/>
  <c r="G44" i="36"/>
  <c r="G43" i="36" s="1"/>
  <c r="G42" i="36" s="1"/>
  <c r="D8" i="36"/>
  <c r="D562" i="14"/>
  <c r="F33" i="20"/>
  <c r="D11" i="32" l="1"/>
  <c r="G9" i="36"/>
  <c r="G11" i="32" s="1"/>
  <c r="D10" i="32"/>
  <c r="G8" i="36"/>
  <c r="G10" i="32" s="1"/>
  <c r="G7" i="36"/>
  <c r="G7" i="9"/>
  <c r="G123" i="9"/>
  <c r="F123" i="9"/>
  <c r="F121" i="9"/>
  <c r="F120" i="9" s="1"/>
  <c r="F111" i="9" s="1"/>
  <c r="F110" i="9" s="1"/>
  <c r="G114" i="9"/>
  <c r="G112" i="9" s="1"/>
  <c r="G111" i="9" s="1"/>
  <c r="G110" i="9" s="1"/>
  <c r="F112" i="9"/>
  <c r="G108" i="9"/>
  <c r="G106" i="9" s="1"/>
  <c r="F108" i="9"/>
  <c r="F106" i="9" s="1"/>
  <c r="G103" i="9"/>
  <c r="F103" i="9"/>
  <c r="F101" i="9"/>
  <c r="F99" i="9"/>
  <c r="F98" i="9" s="1"/>
  <c r="F97" i="9" s="1"/>
  <c r="F95" i="9"/>
  <c r="F92" i="9"/>
  <c r="G91" i="9"/>
  <c r="G89" i="9" s="1"/>
  <c r="G88" i="9" s="1"/>
  <c r="G87" i="9" s="1"/>
  <c r="F89" i="9"/>
  <c r="G85" i="9"/>
  <c r="G78" i="9" s="1"/>
  <c r="F85" i="9"/>
  <c r="F83" i="9"/>
  <c r="F81" i="9"/>
  <c r="F80" i="9" s="1"/>
  <c r="G75" i="9"/>
  <c r="F75" i="9"/>
  <c r="F71" i="9"/>
  <c r="F69" i="9" s="1"/>
  <c r="F68" i="9" s="1"/>
  <c r="F66" i="9"/>
  <c r="F63" i="9"/>
  <c r="G62" i="9"/>
  <c r="G60" i="9"/>
  <c r="G59" i="9" s="1"/>
  <c r="F60" i="9"/>
  <c r="G56" i="9"/>
  <c r="G48" i="9" s="1"/>
  <c r="F56" i="9"/>
  <c r="F48" i="9" s="1"/>
  <c r="F53" i="9"/>
  <c r="G38" i="9"/>
  <c r="F38" i="9"/>
  <c r="F36" i="9"/>
  <c r="F35" i="9" s="1"/>
  <c r="F33" i="9"/>
  <c r="F30" i="9"/>
  <c r="G29" i="9"/>
  <c r="G27" i="9" s="1"/>
  <c r="G26" i="9" s="1"/>
  <c r="G25" i="9" s="1"/>
  <c r="F27" i="9"/>
  <c r="G23" i="9"/>
  <c r="G16" i="9" s="1"/>
  <c r="F23" i="9"/>
  <c r="F21" i="9"/>
  <c r="F20" i="9" s="1"/>
  <c r="F19" i="9" s="1"/>
  <c r="F18" i="9" s="1"/>
  <c r="G58" i="9" l="1"/>
  <c r="F78" i="9"/>
  <c r="F26" i="9"/>
  <c r="F25" i="9" s="1"/>
  <c r="F88" i="9"/>
  <c r="F87" i="9" s="1"/>
  <c r="F16" i="9"/>
  <c r="F59" i="9"/>
  <c r="F58" i="9" s="1"/>
  <c r="A75" i="5" l="1"/>
  <c r="A82" i="5" s="1"/>
  <c r="G9" i="22" l="1"/>
  <c r="G8" i="22"/>
  <c r="D9" i="22"/>
  <c r="D8" i="22"/>
  <c r="D7" i="22"/>
  <c r="F98" i="22"/>
  <c r="C98" i="22"/>
  <c r="C97" i="22" s="1"/>
  <c r="C96" i="22" s="1"/>
  <c r="C95" i="22" s="1"/>
  <c r="C94" i="22" s="1"/>
  <c r="C93" i="22" s="1"/>
  <c r="F94" i="22"/>
  <c r="F90" i="22"/>
  <c r="C90" i="22"/>
  <c r="C89" i="22"/>
  <c r="C88" i="22" s="1"/>
  <c r="C87" i="22" s="1"/>
  <c r="C86" i="22" s="1"/>
  <c r="C85" i="22" s="1"/>
  <c r="F86" i="22"/>
  <c r="F53" i="22"/>
  <c r="C53" i="22"/>
  <c r="C52" i="22" s="1"/>
  <c r="C51" i="22" s="1"/>
  <c r="C50" i="22" s="1"/>
  <c r="C49" i="22" s="1"/>
  <c r="C48" i="22" s="1"/>
  <c r="F49" i="22"/>
  <c r="F45" i="22"/>
  <c r="C45" i="22"/>
  <c r="C44" i="22" s="1"/>
  <c r="C43" i="22" s="1"/>
  <c r="C42" i="22" s="1"/>
  <c r="C41" i="22" s="1"/>
  <c r="C40" i="22" s="1"/>
  <c r="F41" i="22"/>
  <c r="G7" i="20" l="1"/>
  <c r="D7" i="14"/>
  <c r="G20" i="32"/>
  <c r="G19" i="32"/>
  <c r="D21" i="32"/>
  <c r="D20" i="32"/>
  <c r="D19" i="32"/>
  <c r="G21" i="32" l="1"/>
  <c r="D60" i="34"/>
  <c r="D56" i="34" s="1"/>
  <c r="D55" i="34" s="1"/>
  <c r="F73" i="34"/>
  <c r="F72" i="34" s="1"/>
  <c r="G69" i="34"/>
  <c r="G55" i="34" s="1"/>
  <c r="F69" i="34"/>
  <c r="F63" i="34"/>
  <c r="F60" i="34"/>
  <c r="C60" i="34"/>
  <c r="C56" i="34" s="1"/>
  <c r="C55" i="34" s="1"/>
  <c r="F57" i="34"/>
  <c r="G53" i="34"/>
  <c r="F53" i="34"/>
  <c r="D53" i="34"/>
  <c r="C53" i="34"/>
  <c r="C46" i="34" s="1"/>
  <c r="F52" i="34"/>
  <c r="F51" i="34" s="1"/>
  <c r="F50" i="34" s="1"/>
  <c r="F49" i="34" s="1"/>
  <c r="F48" i="34" s="1"/>
  <c r="G46" i="34"/>
  <c r="D46" i="34"/>
  <c r="G36" i="34"/>
  <c r="G25" i="34" s="1"/>
  <c r="F36" i="34"/>
  <c r="D30" i="34"/>
  <c r="D26" i="34" s="1"/>
  <c r="D25" i="34" s="1"/>
  <c r="D7" i="34" s="1"/>
  <c r="C30" i="34"/>
  <c r="C26" i="34" s="1"/>
  <c r="C25" i="34" s="1"/>
  <c r="F27" i="34"/>
  <c r="F26" i="34" s="1"/>
  <c r="G23" i="34"/>
  <c r="G16" i="34" s="1"/>
  <c r="F23" i="34"/>
  <c r="D23" i="34"/>
  <c r="D16" i="34" s="1"/>
  <c r="C23" i="34"/>
  <c r="C16" i="34" s="1"/>
  <c r="F21" i="34"/>
  <c r="F20" i="34" s="1"/>
  <c r="F19" i="34" s="1"/>
  <c r="F18" i="34" s="1"/>
  <c r="F25" i="34" l="1"/>
  <c r="G7" i="34"/>
  <c r="G9" i="32" s="1"/>
  <c r="D9" i="32"/>
  <c r="F16" i="34"/>
  <c r="F46" i="34"/>
  <c r="F56" i="34"/>
  <c r="F55" i="34" s="1"/>
  <c r="F71" i="34" l="1"/>
  <c r="G489" i="9" l="1"/>
  <c r="F489" i="9"/>
  <c r="F485" i="9"/>
  <c r="F483" i="9"/>
  <c r="F482" i="9" s="1"/>
  <c r="F480" i="9"/>
  <c r="F477" i="9"/>
  <c r="F474" i="9"/>
  <c r="G472" i="9"/>
  <c r="G470" i="9"/>
  <c r="G462" i="9" s="1"/>
  <c r="F470" i="9"/>
  <c r="F467" i="9"/>
  <c r="D467" i="9"/>
  <c r="D466" i="9" s="1"/>
  <c r="D465" i="9" s="1"/>
  <c r="D464" i="9"/>
  <c r="D463" i="9" s="1"/>
  <c r="D462" i="9" s="1"/>
  <c r="F462" i="9"/>
  <c r="G452" i="9"/>
  <c r="G442" i="9" s="1"/>
  <c r="F452" i="9"/>
  <c r="F450" i="9"/>
  <c r="F447" i="9"/>
  <c r="F444" i="9"/>
  <c r="G440" i="9"/>
  <c r="G432" i="9" s="1"/>
  <c r="F440" i="9"/>
  <c r="D437" i="9"/>
  <c r="D436" i="9" s="1"/>
  <c r="D435" i="9" s="1"/>
  <c r="D7" i="9" s="1"/>
  <c r="D434" i="9"/>
  <c r="D433" i="9" s="1"/>
  <c r="D432" i="9" s="1"/>
  <c r="D424" i="9"/>
  <c r="D423" i="9" s="1"/>
  <c r="D422" i="9" s="1"/>
  <c r="D421" i="9" s="1"/>
  <c r="C423" i="9"/>
  <c r="C422" i="9" s="1"/>
  <c r="C421" i="9" s="1"/>
  <c r="D420" i="9"/>
  <c r="D419" i="9" s="1"/>
  <c r="D418" i="9" s="1"/>
  <c r="C419" i="9"/>
  <c r="C418" i="9" s="1"/>
  <c r="D415" i="9"/>
  <c r="D414" i="9" s="1"/>
  <c r="D413" i="9" s="1"/>
  <c r="C415" i="9"/>
  <c r="C414" i="9" s="1"/>
  <c r="C413" i="9" s="1"/>
  <c r="D411" i="9"/>
  <c r="D410" i="9" s="1"/>
  <c r="C411" i="9"/>
  <c r="C410" i="9" s="1"/>
  <c r="D407" i="9"/>
  <c r="D406" i="9" s="1"/>
  <c r="D405" i="9" s="1"/>
  <c r="C407" i="9"/>
  <c r="C406" i="9"/>
  <c r="C405" i="9" s="1"/>
  <c r="D403" i="9"/>
  <c r="D402" i="9" s="1"/>
  <c r="C403" i="9"/>
  <c r="C402" i="9" s="1"/>
  <c r="D399" i="9"/>
  <c r="D398" i="9" s="1"/>
  <c r="D397" i="9" s="1"/>
  <c r="C399" i="9"/>
  <c r="C398" i="9" s="1"/>
  <c r="C397" i="9" s="1"/>
  <c r="D395" i="9"/>
  <c r="D394" i="9" s="1"/>
  <c r="C395" i="9"/>
  <c r="C394" i="9" s="1"/>
  <c r="D391" i="9"/>
  <c r="D390" i="9" s="1"/>
  <c r="D389" i="9" s="1"/>
  <c r="C391" i="9"/>
  <c r="C390" i="9" s="1"/>
  <c r="C389" i="9" s="1"/>
  <c r="D387" i="9"/>
  <c r="D386" i="9" s="1"/>
  <c r="C387" i="9"/>
  <c r="C386" i="9" s="1"/>
  <c r="D374" i="9"/>
  <c r="D373" i="9" s="1"/>
  <c r="D372" i="9" s="1"/>
  <c r="D371" i="9" s="1"/>
  <c r="C373" i="9"/>
  <c r="C372" i="9" s="1"/>
  <c r="C371" i="9" s="1"/>
  <c r="D370" i="9"/>
  <c r="D369" i="9" s="1"/>
  <c r="D368" i="9" s="1"/>
  <c r="C369" i="9"/>
  <c r="C368" i="9" s="1"/>
  <c r="D365" i="9"/>
  <c r="D364" i="9" s="1"/>
  <c r="D363" i="9" s="1"/>
  <c r="C365" i="9"/>
  <c r="C364" i="9" s="1"/>
  <c r="C363" i="9" s="1"/>
  <c r="D361" i="9"/>
  <c r="D360" i="9" s="1"/>
  <c r="C361" i="9"/>
  <c r="C360" i="9" s="1"/>
  <c r="D357" i="9"/>
  <c r="D356" i="9" s="1"/>
  <c r="D355" i="9" s="1"/>
  <c r="C357" i="9"/>
  <c r="C356" i="9" s="1"/>
  <c r="C355" i="9" s="1"/>
  <c r="D353" i="9"/>
  <c r="D352" i="9" s="1"/>
  <c r="C353" i="9"/>
  <c r="C352" i="9" s="1"/>
  <c r="D349" i="9"/>
  <c r="D348" i="9" s="1"/>
  <c r="D347" i="9" s="1"/>
  <c r="C349" i="9"/>
  <c r="C348" i="9" s="1"/>
  <c r="C347" i="9" s="1"/>
  <c r="D345" i="9"/>
  <c r="D344" i="9" s="1"/>
  <c r="C345" i="9"/>
  <c r="C344" i="9" s="1"/>
  <c r="D341" i="9"/>
  <c r="D340" i="9" s="1"/>
  <c r="D339" i="9" s="1"/>
  <c r="C341" i="9"/>
  <c r="C340" i="9" s="1"/>
  <c r="C339" i="9" s="1"/>
  <c r="D337" i="9"/>
  <c r="D336" i="9" s="1"/>
  <c r="C337" i="9"/>
  <c r="C336" i="9" s="1"/>
  <c r="D324" i="9"/>
  <c r="D323" i="9"/>
  <c r="D322" i="9" s="1"/>
  <c r="D321" i="9" s="1"/>
  <c r="C323" i="9"/>
  <c r="C322" i="9" s="1"/>
  <c r="C321" i="9" s="1"/>
  <c r="D320" i="9"/>
  <c r="D319" i="9" s="1"/>
  <c r="D318" i="9" s="1"/>
  <c r="C319" i="9"/>
  <c r="C318" i="9" s="1"/>
  <c r="D315" i="9"/>
  <c r="D314" i="9" s="1"/>
  <c r="D313" i="9" s="1"/>
  <c r="C315" i="9"/>
  <c r="C314" i="9" s="1"/>
  <c r="C313" i="9" s="1"/>
  <c r="D311" i="9"/>
  <c r="D310" i="9" s="1"/>
  <c r="C311" i="9"/>
  <c r="C310" i="9" s="1"/>
  <c r="D307" i="9"/>
  <c r="D306" i="9" s="1"/>
  <c r="D305" i="9" s="1"/>
  <c r="C307" i="9"/>
  <c r="C306" i="9" s="1"/>
  <c r="C305" i="9" s="1"/>
  <c r="D303" i="9"/>
  <c r="D302" i="9" s="1"/>
  <c r="C303" i="9"/>
  <c r="C302" i="9" s="1"/>
  <c r="D299" i="9"/>
  <c r="D298" i="9" s="1"/>
  <c r="D297" i="9" s="1"/>
  <c r="C299" i="9"/>
  <c r="C298" i="9" s="1"/>
  <c r="C297" i="9" s="1"/>
  <c r="D295" i="9"/>
  <c r="D294" i="9" s="1"/>
  <c r="C295" i="9"/>
  <c r="C294" i="9" s="1"/>
  <c r="D291" i="9"/>
  <c r="D290" i="9" s="1"/>
  <c r="D289" i="9" s="1"/>
  <c r="C291" i="9"/>
  <c r="C290" i="9" s="1"/>
  <c r="C289" i="9" s="1"/>
  <c r="D287" i="9"/>
  <c r="D286" i="9" s="1"/>
  <c r="C287" i="9"/>
  <c r="C286" i="9" s="1"/>
  <c r="D274" i="9"/>
  <c r="D273" i="9" s="1"/>
  <c r="D272" i="9" s="1"/>
  <c r="D271" i="9" s="1"/>
  <c r="D270" i="9"/>
  <c r="D269" i="9" s="1"/>
  <c r="D268" i="9" s="1"/>
  <c r="D265" i="9"/>
  <c r="D264" i="9" s="1"/>
  <c r="D263" i="9" s="1"/>
  <c r="D261" i="9"/>
  <c r="D260" i="9" s="1"/>
  <c r="D257" i="9"/>
  <c r="D256" i="9" s="1"/>
  <c r="D255" i="9" s="1"/>
  <c r="D253" i="9"/>
  <c r="D252" i="9" s="1"/>
  <c r="D249" i="9"/>
  <c r="D248" i="9" s="1"/>
  <c r="D247" i="9" s="1"/>
  <c r="D245" i="9"/>
  <c r="D244" i="9" s="1"/>
  <c r="D241" i="9"/>
  <c r="D240" i="9" s="1"/>
  <c r="D239" i="9" s="1"/>
  <c r="D237" i="9"/>
  <c r="D236" i="9" s="1"/>
  <c r="D223" i="9"/>
  <c r="D222" i="9" s="1"/>
  <c r="D221" i="9" s="1"/>
  <c r="C223" i="9"/>
  <c r="C222" i="9" s="1"/>
  <c r="C221" i="9" s="1"/>
  <c r="D219" i="9"/>
  <c r="D218" i="9" s="1"/>
  <c r="C219" i="9"/>
  <c r="C218" i="9" s="1"/>
  <c r="D215" i="9"/>
  <c r="D214" i="9" s="1"/>
  <c r="D213" i="9" s="1"/>
  <c r="C215" i="9"/>
  <c r="C214" i="9" s="1"/>
  <c r="C213" i="9" s="1"/>
  <c r="D211" i="9"/>
  <c r="D210" i="9" s="1"/>
  <c r="C211" i="9"/>
  <c r="C210" i="9" s="1"/>
  <c r="D207" i="9"/>
  <c r="D206" i="9" s="1"/>
  <c r="D205" i="9" s="1"/>
  <c r="C207" i="9"/>
  <c r="C206" i="9" s="1"/>
  <c r="C205" i="9" s="1"/>
  <c r="D203" i="9"/>
  <c r="D202" i="9" s="1"/>
  <c r="C203" i="9"/>
  <c r="C202" i="9" s="1"/>
  <c r="D199" i="9"/>
  <c r="D198" i="9" s="1"/>
  <c r="D197" i="9" s="1"/>
  <c r="C199" i="9"/>
  <c r="C198" i="9" s="1"/>
  <c r="C197" i="9" s="1"/>
  <c r="D195" i="9"/>
  <c r="D194" i="9" s="1"/>
  <c r="C195" i="9"/>
  <c r="C194" i="9" s="1"/>
  <c r="D191" i="9"/>
  <c r="D190" i="9" s="1"/>
  <c r="D189" i="9" s="1"/>
  <c r="C191" i="9"/>
  <c r="C190" i="9" s="1"/>
  <c r="C189" i="9" s="1"/>
  <c r="D187" i="9"/>
  <c r="D186" i="9" s="1"/>
  <c r="C187" i="9"/>
  <c r="C186" i="9" s="1"/>
  <c r="D173" i="9"/>
  <c r="D172" i="9" s="1"/>
  <c r="D171" i="9" s="1"/>
  <c r="C173" i="9"/>
  <c r="C172" i="9" s="1"/>
  <c r="C171" i="9" s="1"/>
  <c r="D169" i="9"/>
  <c r="D168" i="9" s="1"/>
  <c r="C169" i="9"/>
  <c r="C168" i="9" s="1"/>
  <c r="D165" i="9"/>
  <c r="D164" i="9" s="1"/>
  <c r="D163" i="9" s="1"/>
  <c r="C165" i="9"/>
  <c r="C164" i="9" s="1"/>
  <c r="C163" i="9" s="1"/>
  <c r="D161" i="9"/>
  <c r="D160" i="9" s="1"/>
  <c r="C161" i="9"/>
  <c r="C160" i="9" s="1"/>
  <c r="D157" i="9"/>
  <c r="D156" i="9" s="1"/>
  <c r="D155" i="9" s="1"/>
  <c r="C157" i="9"/>
  <c r="C156" i="9" s="1"/>
  <c r="C155" i="9" s="1"/>
  <c r="D153" i="9"/>
  <c r="D152" i="9" s="1"/>
  <c r="C153" i="9"/>
  <c r="C152" i="9" s="1"/>
  <c r="D149" i="9"/>
  <c r="D148" i="9" s="1"/>
  <c r="D147" i="9" s="1"/>
  <c r="C149" i="9"/>
  <c r="C148" i="9" s="1"/>
  <c r="C147" i="9" s="1"/>
  <c r="D145" i="9"/>
  <c r="D144" i="9" s="1"/>
  <c r="C145" i="9"/>
  <c r="C144" i="9" s="1"/>
  <c r="D141" i="9"/>
  <c r="D140" i="9" s="1"/>
  <c r="D139" i="9" s="1"/>
  <c r="C141" i="9"/>
  <c r="C140" i="9" s="1"/>
  <c r="C139" i="9" s="1"/>
  <c r="D137" i="9"/>
  <c r="D136" i="9" s="1"/>
  <c r="C137" i="9"/>
  <c r="C136" i="9" s="1"/>
  <c r="F443" i="9" l="1"/>
  <c r="F473" i="9"/>
  <c r="F472" i="9" s="1"/>
  <c r="G750" i="14" l="1"/>
  <c r="G749" i="14" s="1"/>
  <c r="G748" i="14" s="1"/>
  <c r="D750" i="14"/>
  <c r="D749" i="14" s="1"/>
  <c r="D748" i="14" s="1"/>
  <c r="G746" i="14"/>
  <c r="G745" i="14" s="1"/>
  <c r="D746" i="14"/>
  <c r="D745" i="14" s="1"/>
  <c r="G730" i="14"/>
  <c r="G729" i="14" s="1"/>
  <c r="G728" i="14" s="1"/>
  <c r="D730" i="14"/>
  <c r="D729" i="14" s="1"/>
  <c r="D728" i="14" s="1"/>
  <c r="G726" i="14"/>
  <c r="G725" i="14" s="1"/>
  <c r="D726" i="14"/>
  <c r="D725" i="14" s="1"/>
  <c r="G421" i="14"/>
  <c r="G420" i="14" s="1"/>
  <c r="G419" i="14" s="1"/>
  <c r="D421" i="14"/>
  <c r="D420" i="14" s="1"/>
  <c r="D419" i="14" s="1"/>
  <c r="G417" i="14"/>
  <c r="G416" i="14" s="1"/>
  <c r="D417" i="14"/>
  <c r="D416" i="14" s="1"/>
  <c r="G403" i="14"/>
  <c r="G402" i="14" s="1"/>
  <c r="G401" i="14" s="1"/>
  <c r="D403" i="14"/>
  <c r="D402" i="14" s="1"/>
  <c r="D401" i="14" s="1"/>
  <c r="G399" i="14"/>
  <c r="G398" i="14" s="1"/>
  <c r="D399" i="14"/>
  <c r="D398" i="14"/>
  <c r="G384" i="14"/>
  <c r="G383" i="14" s="1"/>
  <c r="D384" i="14"/>
  <c r="D383" i="14" s="1"/>
  <c r="G381" i="14"/>
  <c r="G380" i="14" s="1"/>
  <c r="D381" i="14"/>
  <c r="D380" i="14" s="1"/>
  <c r="G367" i="14"/>
  <c r="G366" i="14" s="1"/>
  <c r="G365" i="14" s="1"/>
  <c r="D367" i="14"/>
  <c r="G363" i="14"/>
  <c r="G362" i="14" s="1"/>
  <c r="D7" i="20" l="1"/>
  <c r="C127" i="17" l="1"/>
  <c r="C125" i="17"/>
  <c r="C123" i="17"/>
  <c r="C121" i="17"/>
  <c r="C120" i="17"/>
  <c r="C118" i="17"/>
  <c r="C115" i="17"/>
  <c r="F113" i="17"/>
  <c r="D112" i="17"/>
  <c r="D111" i="17" s="1"/>
  <c r="D110" i="17" s="1"/>
  <c r="C112" i="17"/>
  <c r="C111" i="17" s="1"/>
  <c r="C110" i="17" s="1"/>
  <c r="F111" i="17"/>
  <c r="G108" i="17"/>
  <c r="F108" i="17"/>
  <c r="D108" i="17"/>
  <c r="C108" i="17"/>
  <c r="G107" i="17"/>
  <c r="F107" i="17"/>
  <c r="F106" i="17" s="1"/>
  <c r="G106" i="17"/>
  <c r="C106" i="17"/>
  <c r="C105" i="17"/>
  <c r="G104" i="17"/>
  <c r="G98" i="17" s="1"/>
  <c r="F104" i="17"/>
  <c r="C103" i="17"/>
  <c r="F102" i="17"/>
  <c r="F101" i="17" s="1"/>
  <c r="F100" i="17" s="1"/>
  <c r="F99" i="17" s="1"/>
  <c r="F98" i="17" s="1"/>
  <c r="C102" i="17"/>
  <c r="C101" i="17" s="1"/>
  <c r="C100" i="17" s="1"/>
  <c r="C98" i="17" s="1"/>
  <c r="D98" i="17"/>
  <c r="C94" i="17"/>
  <c r="C92" i="17"/>
  <c r="C90" i="17"/>
  <c r="C87" i="17" s="1"/>
  <c r="C88" i="17"/>
  <c r="C85" i="17"/>
  <c r="C82" i="17"/>
  <c r="F80" i="17"/>
  <c r="D79" i="17"/>
  <c r="D78" i="17" s="1"/>
  <c r="D77" i="17" s="1"/>
  <c r="C79" i="17"/>
  <c r="F78" i="17"/>
  <c r="F74" i="17" s="1"/>
  <c r="F73" i="17" s="1"/>
  <c r="G75" i="17"/>
  <c r="F75" i="17"/>
  <c r="D75" i="17"/>
  <c r="C75" i="17"/>
  <c r="G74" i="17"/>
  <c r="G73" i="17"/>
  <c r="C73" i="17"/>
  <c r="C72" i="17"/>
  <c r="G71" i="17"/>
  <c r="G65" i="17" s="1"/>
  <c r="F71" i="17"/>
  <c r="C70" i="17"/>
  <c r="F69" i="17"/>
  <c r="C69" i="17"/>
  <c r="C68" i="17" s="1"/>
  <c r="C67" i="17" s="1"/>
  <c r="C65" i="17" s="1"/>
  <c r="F68" i="17"/>
  <c r="F67" i="17" s="1"/>
  <c r="F66" i="17" s="1"/>
  <c r="F65" i="17" s="1"/>
  <c r="D65" i="17"/>
  <c r="C61" i="17"/>
  <c r="C59" i="17"/>
  <c r="C56" i="17"/>
  <c r="C54" i="17"/>
  <c r="C53" i="17" s="1"/>
  <c r="C51" i="17"/>
  <c r="C48" i="17"/>
  <c r="F46" i="17"/>
  <c r="D45" i="17"/>
  <c r="C45" i="17"/>
  <c r="C44" i="17" s="1"/>
  <c r="C43" i="17" s="1"/>
  <c r="F44" i="17"/>
  <c r="F40" i="17" s="1"/>
  <c r="F39" i="17" s="1"/>
  <c r="D44" i="17"/>
  <c r="D43" i="17" s="1"/>
  <c r="G41" i="17"/>
  <c r="G40" i="17" s="1"/>
  <c r="G39" i="17" s="1"/>
  <c r="F41" i="17"/>
  <c r="D41" i="17"/>
  <c r="C41" i="17"/>
  <c r="C39" i="17"/>
  <c r="C38" i="17" s="1"/>
  <c r="G37" i="17"/>
  <c r="F37" i="17"/>
  <c r="C36" i="17"/>
  <c r="C35" i="17" s="1"/>
  <c r="C34" i="17" s="1"/>
  <c r="C33" i="17" s="1"/>
  <c r="C31" i="17" s="1"/>
  <c r="F35" i="17"/>
  <c r="F34" i="17"/>
  <c r="F33" i="17" s="1"/>
  <c r="F32" i="17" s="1"/>
  <c r="F31" i="17" s="1"/>
  <c r="G31" i="17"/>
  <c r="D31" i="17"/>
  <c r="F21" i="17"/>
  <c r="F19" i="17"/>
  <c r="C19" i="17"/>
  <c r="G16" i="17"/>
  <c r="G15" i="17" s="1"/>
  <c r="G14" i="17" s="1"/>
  <c r="F16" i="17"/>
  <c r="D16" i="17"/>
  <c r="D15" i="17" s="1"/>
  <c r="D14" i="17" s="1"/>
  <c r="C16" i="17"/>
  <c r="C15" i="17" s="1"/>
  <c r="C14" i="17" s="1"/>
  <c r="F15" i="17"/>
  <c r="F14" i="17" s="1"/>
  <c r="G13" i="17"/>
  <c r="G12" i="17" s="1"/>
  <c r="G11" i="17" s="1"/>
  <c r="F12" i="17"/>
  <c r="D12" i="17"/>
  <c r="D11" i="17" s="1"/>
  <c r="C12" i="17"/>
  <c r="C11" i="17" s="1"/>
  <c r="F11" i="17"/>
  <c r="C78" i="17" l="1"/>
  <c r="C77" i="17" s="1"/>
  <c r="G7" i="1" l="1"/>
  <c r="G7" i="22" l="1"/>
  <c r="A98" i="32"/>
  <c r="A8" i="33" s="1"/>
  <c r="A13" i="1" s="1"/>
  <c r="A46" i="32"/>
  <c r="E139" i="27" l="1"/>
  <c r="I133" i="27"/>
  <c r="H133" i="27"/>
  <c r="G133" i="27"/>
  <c r="F133" i="27"/>
  <c r="E133" i="27"/>
  <c r="E140" i="25"/>
  <c r="I134" i="25"/>
  <c r="H134" i="25"/>
  <c r="G134" i="25"/>
  <c r="E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34" i="25" s="1"/>
  <c r="E140" i="24"/>
  <c r="I134" i="24"/>
  <c r="H134" i="24"/>
  <c r="G134" i="24"/>
  <c r="E134" i="24"/>
  <c r="F133" i="24"/>
  <c r="F132" i="24"/>
  <c r="F131" i="24"/>
  <c r="F130" i="24"/>
  <c r="F129" i="24"/>
  <c r="F128"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34" i="24" l="1"/>
  <c r="F256" i="19" l="1"/>
  <c r="G253" i="19"/>
  <c r="D253" i="19"/>
  <c r="D248" i="19" s="1"/>
  <c r="G248" i="19"/>
  <c r="G243" i="19"/>
  <c r="F243" i="19"/>
  <c r="D243" i="19"/>
  <c r="G240" i="19"/>
  <c r="F240" i="19"/>
  <c r="F239" i="19" s="1"/>
  <c r="F238" i="19" s="1"/>
  <c r="D240" i="19"/>
  <c r="G239" i="19"/>
  <c r="G238" i="19" s="1"/>
  <c r="G236" i="19"/>
  <c r="G229" i="19" s="1"/>
  <c r="F236" i="19"/>
  <c r="D236" i="19"/>
  <c r="D229" i="19" s="1"/>
  <c r="F234" i="19"/>
  <c r="F233" i="19"/>
  <c r="F232" i="19"/>
  <c r="F231" i="19"/>
  <c r="F229" i="19" s="1"/>
  <c r="F223" i="19"/>
  <c r="G220" i="19"/>
  <c r="D220" i="19"/>
  <c r="G215" i="19"/>
  <c r="D215" i="19"/>
  <c r="G210" i="19"/>
  <c r="F210" i="19"/>
  <c r="D210" i="19"/>
  <c r="D206" i="19" s="1"/>
  <c r="D205" i="19" s="1"/>
  <c r="G207" i="19"/>
  <c r="G206" i="19" s="1"/>
  <c r="G205" i="19" s="1"/>
  <c r="F207" i="19"/>
  <c r="D207" i="19"/>
  <c r="F206" i="19"/>
  <c r="F205" i="19" s="1"/>
  <c r="G203" i="19"/>
  <c r="F203" i="19"/>
  <c r="D203" i="19"/>
  <c r="D196" i="19" s="1"/>
  <c r="F201" i="19"/>
  <c r="F200" i="19" s="1"/>
  <c r="F199" i="19" s="1"/>
  <c r="F198" i="19" s="1"/>
  <c r="F196" i="19" s="1"/>
  <c r="G196" i="19"/>
  <c r="F190" i="19"/>
  <c r="G187" i="19"/>
  <c r="G182" i="19" s="1"/>
  <c r="D187" i="19"/>
  <c r="D182" i="19"/>
  <c r="G177" i="19"/>
  <c r="F177" i="19"/>
  <c r="D177" i="19"/>
  <c r="G174" i="19"/>
  <c r="G173" i="19" s="1"/>
  <c r="G172" i="19" s="1"/>
  <c r="F174" i="19"/>
  <c r="F173" i="19" s="1"/>
  <c r="F172" i="19" s="1"/>
  <c r="D174" i="19"/>
  <c r="D173" i="19"/>
  <c r="D172" i="19" s="1"/>
  <c r="G170" i="19"/>
  <c r="G163" i="19" s="1"/>
  <c r="F170" i="19"/>
  <c r="D170" i="19"/>
  <c r="F168" i="19"/>
  <c r="F167" i="19"/>
  <c r="F166" i="19" s="1"/>
  <c r="F165" i="19" s="1"/>
  <c r="F163" i="19" s="1"/>
  <c r="D163" i="19"/>
  <c r="F153" i="19"/>
  <c r="C153" i="19"/>
  <c r="F151" i="19"/>
  <c r="F150" i="19" s="1"/>
  <c r="F144" i="19" s="1"/>
  <c r="F143" i="19" s="1"/>
  <c r="C151" i="19"/>
  <c r="C150" i="19" s="1"/>
  <c r="F148" i="19"/>
  <c r="G145" i="19"/>
  <c r="F145" i="19"/>
  <c r="D145" i="19"/>
  <c r="C145" i="19"/>
  <c r="G144" i="19"/>
  <c r="G143" i="19" s="1"/>
  <c r="D144" i="19"/>
  <c r="D143" i="19"/>
  <c r="G141" i="19"/>
  <c r="F141" i="19"/>
  <c r="D141" i="19"/>
  <c r="C141" i="19"/>
  <c r="G140" i="19"/>
  <c r="F140" i="19"/>
  <c r="D140" i="19"/>
  <c r="C140" i="19"/>
  <c r="F128" i="19"/>
  <c r="G125" i="19"/>
  <c r="D125" i="19"/>
  <c r="D120" i="19" s="1"/>
  <c r="G120" i="19"/>
  <c r="G115" i="19"/>
  <c r="F115" i="19"/>
  <c r="D115" i="19"/>
  <c r="G112" i="19"/>
  <c r="F112" i="19"/>
  <c r="F111" i="19" s="1"/>
  <c r="F110" i="19" s="1"/>
  <c r="D112" i="19"/>
  <c r="G111" i="19"/>
  <c r="G110" i="19" s="1"/>
  <c r="G108" i="19"/>
  <c r="G101" i="19" s="1"/>
  <c r="F108" i="19"/>
  <c r="D108" i="19"/>
  <c r="D101" i="19" s="1"/>
  <c r="F106" i="19"/>
  <c r="F105" i="19"/>
  <c r="F104" i="19"/>
  <c r="F103" i="19"/>
  <c r="F101" i="19" s="1"/>
  <c r="F95" i="19"/>
  <c r="G92" i="19"/>
  <c r="D92" i="19"/>
  <c r="G87" i="19"/>
  <c r="D87" i="19"/>
  <c r="G82" i="19"/>
  <c r="F82" i="19"/>
  <c r="D82" i="19"/>
  <c r="G79" i="19"/>
  <c r="G78" i="19" s="1"/>
  <c r="G77" i="19" s="1"/>
  <c r="F79" i="19"/>
  <c r="D79" i="19"/>
  <c r="D78" i="19" s="1"/>
  <c r="D77" i="19" s="1"/>
  <c r="F78" i="19"/>
  <c r="F77" i="19" s="1"/>
  <c r="G75" i="19"/>
  <c r="F75" i="19"/>
  <c r="D75" i="19"/>
  <c r="D68" i="19" s="1"/>
  <c r="F73" i="19"/>
  <c r="F72" i="19" s="1"/>
  <c r="F71" i="19" s="1"/>
  <c r="F70" i="19" s="1"/>
  <c r="F68" i="19" s="1"/>
  <c r="G68" i="19"/>
  <c r="F62" i="19"/>
  <c r="G59" i="19"/>
  <c r="G54" i="19" s="1"/>
  <c r="D59" i="19"/>
  <c r="D54" i="19"/>
  <c r="G49" i="19"/>
  <c r="F49" i="19"/>
  <c r="D49" i="19"/>
  <c r="G46" i="19"/>
  <c r="G45" i="19" s="1"/>
  <c r="G44" i="19" s="1"/>
  <c r="F46" i="19"/>
  <c r="F45" i="19" s="1"/>
  <c r="F44" i="19" s="1"/>
  <c r="D46" i="19"/>
  <c r="D45" i="19"/>
  <c r="D44" i="19" s="1"/>
  <c r="G42" i="19"/>
  <c r="G35" i="19" s="1"/>
  <c r="F42" i="19"/>
  <c r="D42" i="19"/>
  <c r="F40" i="19"/>
  <c r="F39" i="19"/>
  <c r="F38" i="19" s="1"/>
  <c r="F37" i="19" s="1"/>
  <c r="F35" i="19" s="1"/>
  <c r="D35" i="19"/>
  <c r="F25" i="19"/>
  <c r="F14" i="19" s="1"/>
  <c r="C25" i="19"/>
  <c r="G22" i="19"/>
  <c r="F22" i="19"/>
  <c r="D22" i="19"/>
  <c r="C22" i="19"/>
  <c r="G21" i="19"/>
  <c r="F21" i="19"/>
  <c r="D21" i="19"/>
  <c r="C21" i="19"/>
  <c r="G19" i="19"/>
  <c r="F19" i="19"/>
  <c r="D19" i="19"/>
  <c r="C19" i="19"/>
  <c r="G16" i="19"/>
  <c r="F16" i="19"/>
  <c r="D16" i="19"/>
  <c r="C16" i="19"/>
  <c r="G15" i="19"/>
  <c r="F15" i="19"/>
  <c r="D15" i="19"/>
  <c r="C15" i="19"/>
  <c r="G14" i="19"/>
  <c r="D14" i="19"/>
  <c r="C14" i="19"/>
  <c r="G12" i="19"/>
  <c r="F12" i="19"/>
  <c r="D12" i="19"/>
  <c r="C12" i="19"/>
  <c r="G11" i="19"/>
  <c r="F11" i="19"/>
  <c r="D11" i="19"/>
  <c r="C11" i="19"/>
  <c r="D239" i="19" l="1"/>
  <c r="D238" i="19" s="1"/>
  <c r="C144" i="19"/>
  <c r="C143" i="19" s="1"/>
  <c r="D111" i="19"/>
  <c r="D110" i="19" s="1"/>
  <c r="G7" i="18" l="1"/>
  <c r="A45" i="1"/>
  <c r="A86" i="1" s="1"/>
  <c r="A122" i="1" s="1"/>
  <c r="A10" i="5" l="1"/>
  <c r="A17" i="5" s="1"/>
  <c r="A26" i="5" l="1"/>
  <c r="A29" i="5" s="1"/>
  <c r="A33" i="5" s="1"/>
  <c r="A37" i="5" s="1"/>
  <c r="A42" i="5" s="1"/>
  <c r="A47" i="5" s="1"/>
  <c r="D43" i="5" s="1"/>
  <c r="A54" i="5" l="1"/>
  <c r="A58" i="5" s="1"/>
  <c r="A64" i="5" s="1"/>
  <c r="A68" i="5" s="1"/>
  <c r="A101" i="10"/>
  <c r="A13" i="9" s="1"/>
  <c r="A44" i="9" l="1"/>
  <c r="A129" i="9"/>
  <c r="A179" i="9" s="1"/>
  <c r="A229" i="9" s="1"/>
  <c r="A279" i="9" s="1"/>
  <c r="A329" i="9" s="1"/>
  <c r="A379" i="9" s="1"/>
  <c r="A429" i="9" s="1"/>
  <c r="A13" i="14" l="1"/>
  <c r="H40" i="23" s="1"/>
  <c r="A458" i="9"/>
  <c r="A169" i="14" l="1"/>
  <c r="A198" i="14" s="1"/>
  <c r="A329" i="14" s="1"/>
  <c r="A358" i="14" s="1"/>
  <c r="A376" i="14" s="1"/>
  <c r="A394" i="14" s="1"/>
  <c r="A412" i="14" s="1"/>
  <c r="A430" i="14" s="1"/>
  <c r="A30" i="14"/>
  <c r="H57" i="23" s="1"/>
  <c r="A445" i="14" l="1"/>
  <c r="A580" i="14"/>
  <c r="A598" i="14" l="1"/>
  <c r="A649" i="14"/>
  <c r="A721" i="14" s="1"/>
  <c r="A741" i="14" l="1"/>
  <c r="A27" i="17" l="1"/>
  <c r="A13" i="18"/>
  <c r="A37" i="18" s="1"/>
  <c r="A78" i="18" l="1"/>
  <c r="A97" i="18" l="1"/>
  <c r="A139" i="18"/>
  <c r="A8" i="19" l="1"/>
  <c r="A31" i="19" s="1"/>
  <c r="A137" i="19" s="1"/>
  <c r="A159" i="19" s="1"/>
  <c r="A13" i="20" s="1"/>
  <c r="A158" i="18"/>
  <c r="A28" i="20" l="1"/>
  <c r="A13" i="34"/>
  <c r="A79" i="34" s="1"/>
  <c r="A133" i="34" l="1"/>
  <c r="A93" i="34"/>
  <c r="A42" i="34"/>
  <c r="A164" i="34" l="1"/>
  <c r="A201" i="34"/>
  <c r="A224" i="34" l="1"/>
  <c r="A261" i="34"/>
  <c r="A281" i="34" l="1"/>
  <c r="A318" i="34"/>
  <c r="A336" i="34" l="1"/>
  <c r="A387" i="34"/>
  <c r="A416" i="34" l="1"/>
  <c r="A467" i="34"/>
  <c r="A536" i="34" l="1"/>
  <c r="A485" i="34"/>
  <c r="A551" i="34" l="1"/>
  <c r="A567" i="34"/>
  <c r="A588" i="34" l="1"/>
  <c r="A629" i="34"/>
  <c r="A653" i="34" l="1"/>
  <c r="A694" i="34"/>
  <c r="A721" i="34" l="1"/>
  <c r="A762" i="34"/>
  <c r="A779" i="34" l="1"/>
  <c r="A820" i="34"/>
  <c r="A855" i="34" l="1"/>
  <c r="A890" i="34"/>
  <c r="A930" i="34" l="1"/>
  <c r="A965" i="34"/>
  <c r="A999" i="34" l="1"/>
  <c r="A1034" i="34"/>
  <c r="A1068" i="34" s="1"/>
  <c r="A1103" i="34" s="1"/>
  <c r="A1121" i="34" l="1"/>
  <c r="A1158" i="34"/>
  <c r="A1176" i="34" l="1"/>
  <c r="A1213" i="34"/>
  <c r="A1230" i="34" l="1"/>
  <c r="A1267" i="34"/>
  <c r="A1285" i="34" l="1"/>
  <c r="A1322" i="34"/>
  <c r="A1340" i="34" l="1"/>
  <c r="A1377" i="34"/>
  <c r="A1395" i="34" l="1"/>
  <c r="A1432" i="34"/>
  <c r="A1487" i="34" l="1"/>
  <c r="A1450" i="34"/>
  <c r="A1507" i="34" l="1"/>
  <c r="A1544" i="34"/>
  <c r="A1562" i="34" l="1"/>
  <c r="A1599" i="34"/>
  <c r="A1617" i="34" l="1"/>
  <c r="A1654" i="34"/>
  <c r="A14" i="22" l="1"/>
  <c r="A1669" i="34"/>
  <c r="A28" i="22" l="1"/>
  <c r="A59" i="22"/>
  <c r="A104" i="22" l="1"/>
  <c r="A73" i="22"/>
  <c r="A8" i="23" l="1"/>
  <c r="A23" i="23" s="1"/>
  <c r="A38" i="23" s="1"/>
  <c r="A118" i="22"/>
  <c r="A55" i="23" l="1"/>
  <c r="A13" i="36"/>
  <c r="A64" i="36" l="1"/>
  <c r="A79" i="36" s="1"/>
  <c r="A28" i="36"/>
  <c r="A9" i="24" l="1"/>
  <c r="A9" i="25" s="1"/>
  <c r="A9" i="27" s="1"/>
  <c r="A8" i="35" s="1"/>
  <c r="A94" i="36"/>
</calcChain>
</file>

<file path=xl/sharedStrings.xml><?xml version="1.0" encoding="utf-8"?>
<sst xmlns="http://schemas.openxmlformats.org/spreadsheetml/2006/main" count="7109" uniqueCount="591">
  <si>
    <t>Pieņemts pirmajā lasījumā</t>
  </si>
  <si>
    <t>Priekšlikums par izmaiņām</t>
  </si>
  <si>
    <t>Sadalījumā pa budžeta resoriem</t>
  </si>
  <si>
    <t>11. Ārlietu ministrija</t>
  </si>
  <si>
    <t>4.pielikums</t>
  </si>
  <si>
    <t>01.04.00 Diplomātiskās misijas ārvalstīs</t>
  </si>
  <si>
    <t>Resursi izdevumu segšanai</t>
  </si>
  <si>
    <t>Ieņēmumi no maksas pakalpojumiem un citi pašu ieņēmumi – kopā</t>
  </si>
  <si>
    <t>Transferti</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</si>
  <si>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</si>
  <si>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</si>
  <si>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</si>
  <si>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</si>
  <si>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Pārējie valsts pamatbudžetā saņemtie transferti no valsts pamatbudžeta</t>
  </si>
  <si>
    <t>Dotācija no vispārējiem ieņēmumiem</t>
  </si>
  <si>
    <t>Vispārējā kārtībā sadalāmā dotācija no vispārējiem ieņēmumiem</t>
  </si>
  <si>
    <t>Izdevumi – kopā</t>
  </si>
  <si>
    <t>Uzturēšanas izdevumi</t>
  </si>
  <si>
    <t>Kārtējie izdevumi</t>
  </si>
  <si>
    <t>Atlīdzība</t>
  </si>
  <si>
    <t>Preces un pakalpojumi</t>
  </si>
  <si>
    <t>Subsīdijas un dotācijas</t>
  </si>
  <si>
    <t>Valsts budžeta uzturēšanas izdevumu transferti no valsts pamatbudžeta uz valsts speciālo budžetu</t>
  </si>
  <si>
    <t>Kapitālie izdevumi</t>
  </si>
  <si>
    <t>Pamatkapitāla veidošana</t>
  </si>
  <si>
    <t>Finansiālā bilance</t>
  </si>
  <si>
    <t>Finansēšana</t>
  </si>
  <si>
    <t>Naudas līdzekļi</t>
  </si>
  <si>
    <t>Maksas pakalpojumu un citu pašu ieņēmumu naudas līdzekļu atlikumu izmaiņas palielinājums (-) vai samazinājums (+)</t>
  </si>
  <si>
    <t>02.00.00 Līdzekļi neparedzētiem gadījumiem</t>
  </si>
  <si>
    <t>74. Gadskārtējā valsts budžeta izpildes procesā pārdalāmais finansējums</t>
  </si>
  <si>
    <t>Izdevumi - kopā</t>
  </si>
  <si>
    <t>22. Kultūras ministrija</t>
  </si>
  <si>
    <t xml:space="preserve">Ministriju un citu centrālo valsts iestāžu priekšlikumi </t>
  </si>
  <si>
    <t>Priekšlikumi 2.lasījumam</t>
  </si>
  <si>
    <t>13. Finanšu ministrija</t>
  </si>
  <si>
    <t>Pārdales no/uz budžeta resoru "74.Gadskārtējā valsts budžeta izpildes procesā pārdalāmais finansējums" kopā</t>
  </si>
  <si>
    <t>Transferti viena budžeta veida ietvaros un uzturēšanas izdevumu transferti starp budžeta veidiem</t>
  </si>
  <si>
    <t>Valsts budžeta transferti un uzturēšanas izdevumu transferti</t>
  </si>
  <si>
    <t>Valsts budžeta transferti no valsts pamatbudžeta uz valsts pamatbudžetu</t>
  </si>
  <si>
    <t>Valsts budžeta transferti no valsts pamatbudžeta dotācijas no vispārējiem ieņēmumiem uz valsts pamatbudžetu</t>
  </si>
  <si>
    <t>Kapitālo izdevumu transferti</t>
  </si>
  <si>
    <t>Pārējie valsts budžeta kapitālo izdevumu transferti citiem budžetiem</t>
  </si>
  <si>
    <t>Pārējie valsts budžeta kapitālo izdevumu transferti pašvaldībām</t>
  </si>
  <si>
    <t>11.pielikums</t>
  </si>
  <si>
    <t>tajā skaitā</t>
  </si>
  <si>
    <t xml:space="preserve">14. Iekšlietu ministrija </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</si>
  <si>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</si>
  <si>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</si>
  <si>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Pārējie valsts budžeta uzturēšanas izdevumu transferti citiem budžetiem</t>
  </si>
  <si>
    <t>Pārējie valsts budžeta uzturēšanas izdevumu transferti valsts budžeta daļēji finansētām atvasinātām publiskām personām un budžeta nefinansētām iestādēm</t>
  </si>
  <si>
    <t>Siņkovska, 67083813</t>
  </si>
  <si>
    <t>Dace.Sinkovska@fm.gov.lv</t>
  </si>
  <si>
    <t>Finanšu ministrs</t>
  </si>
  <si>
    <t>J. Reirs</t>
  </si>
  <si>
    <t>2.pielikums</t>
  </si>
  <si>
    <t>Priekšlikums MK atzinumam</t>
  </si>
  <si>
    <t>likumprojekta „Par valsts budžetu 2020.gadam” un likumprojekta „Par vidēja termiņa budžeta ietvaru 2020., 2021. un 2022.gadam” izskatīšanai Saeimā otrajā lasījumā</t>
  </si>
  <si>
    <t>Atbalstīt</t>
  </si>
  <si>
    <t>21. Vides aizsardzības un reģionālās attīstības ministrija</t>
  </si>
  <si>
    <t xml:space="preserve">Papildināt likumprojektu ar jaunu pantu šādā redakcijā: </t>
  </si>
  <si>
    <t>Kopsavilkuma skaitļus likumprojekta tekstā un pielikumos precizēt pēc balsojumiem par konkrētām pielikumu pozīcijām.</t>
  </si>
  <si>
    <t>Par likumprojekta "Par valsts budžetu 2020.gadam" teksta daļu:</t>
  </si>
  <si>
    <t>Par likumprojekta "Par vidēja termiņa budžeta ietvaru 2020., 2021. un 2022.gadam" teksta daļu:</t>
  </si>
  <si>
    <t>2020.gadā</t>
  </si>
  <si>
    <t>02.00.00. Līdzekļi neparedzētiem gadījumiem</t>
  </si>
  <si>
    <t>3.pielikums</t>
  </si>
  <si>
    <t>I. Valsts pamatfunkciju īstenošana</t>
  </si>
  <si>
    <t>Kārtējie maksājumi Eiropas Savienības budžetā un starptautiskā sadarbība</t>
  </si>
  <si>
    <t>Kārtējie maksājumi Eiropas Savienības budžetā</t>
  </si>
  <si>
    <t>Starptautiskā sadarbība</t>
  </si>
  <si>
    <t>97.00.00 Nozaru vadība un politikas plānošana</t>
  </si>
  <si>
    <t>21.Vides aizsardzības un reģionālās attīstības ministrija</t>
  </si>
  <si>
    <t>2020.gads</t>
  </si>
  <si>
    <t>0600000000 - Citas ilgtermiņa saistības</t>
  </si>
  <si>
    <t>2021.gads</t>
  </si>
  <si>
    <t>15. Izglītības un zinātnes ministrija</t>
  </si>
  <si>
    <t>05.01.00 Zinātniskās darbības nodrošināšana</t>
  </si>
  <si>
    <t>15 Izglītības un zinātnes ministrija</t>
  </si>
  <si>
    <t xml:space="preserve">  0600000000 Citas ilgtermiņa saistības</t>
  </si>
  <si>
    <t xml:space="preserve">Ieņēmumi no maksas pakalpojumiem un citi pašu ieņēmumi </t>
  </si>
  <si>
    <t xml:space="preserve">Kārtējie maksājumi Eiropas Savienības budžetā un starptautiskā sadarbība </t>
  </si>
  <si>
    <t> Starptautiskā sadarbība</t>
  </si>
  <si>
    <t>Valsts budžeta kapitālo izdevumu transferti</t>
  </si>
  <si>
    <t>18. Labklājības ministrija</t>
  </si>
  <si>
    <t>19. Tieslietu ministrija</t>
  </si>
  <si>
    <t xml:space="preserve">Atlīdzība </t>
  </si>
  <si>
    <t>Valsts budžeta iestāžu saņemtie transferti no savas ministrijas, centrālās valsts iestādes padotībā esošām no valsts budžeta daļēji finansētām atvasinātām publiskām personām un budžeta nefinansētām iestādēm</t>
  </si>
  <si>
    <t xml:space="preserve">Finansiālā bilance </t>
  </si>
  <si>
    <t xml:space="preserve"> </t>
  </si>
  <si>
    <t>Pārējie valsts budžeta transferti kapitālajiem izdevumiem valsts budžeta daļēji finansētām atvasinātām publiskām personām un budžeta nefinansētām iestādēm</t>
  </si>
  <si>
    <t xml:space="preserve"> Uzturēšanas izdevumi</t>
  </si>
  <si>
    <t xml:space="preserve">  Dotācija no vispārējiem ieņēmumiem</t>
  </si>
  <si>
    <t xml:space="preserve">    Vispārējā kārtībā sadalāmā dotācija no vispārējiem ieņēmumiem</t>
  </si>
  <si>
    <t>Tālākā laika posmā līdz projekta īstenošanai</t>
  </si>
  <si>
    <t xml:space="preserve">    Subsīdijas un dotācijas</t>
  </si>
  <si>
    <t>22.Kultūras ministrija</t>
  </si>
  <si>
    <t>21.00.00 Kultūras mantojums</t>
  </si>
  <si>
    <t>62. Mērķdotācijas pašvaldībām</t>
  </si>
  <si>
    <t>Ieņēmumi no maksas pakalpojumiem un citi pašu ieņēmumi</t>
  </si>
  <si>
    <t>47.  Radio un televīzija (Nacionālā elektronisko plašsaziņas līdzekļu padome)</t>
  </si>
  <si>
    <t>04.00.00 Komerciālās televīzijas un radio</t>
  </si>
  <si>
    <t>01.00.00. Mērķdotācijas izglītības pasākumiem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</si>
  <si>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</si>
  <si>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</si>
  <si>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Nobalsots 1.lasījumā</t>
  </si>
  <si>
    <t>Izteikt likumprojekta 6.pielikumu jaunā redakcijā:</t>
  </si>
  <si>
    <t>6.pielikums</t>
  </si>
  <si>
    <t>Mērķdotācijas pašvaldībām – pašvaldību pamata un vispārējās vidējās izglītības iestāžu, pašvaldību speciālās izglītības iestāžu un pašvaldību profesionālās izglītības iestāžu pedagogu darba samaksai un valsts sociālās apdrošināšanas obligātajām iemaksām</t>
  </si>
  <si>
    <t>Republikas pilsētas un novadi</t>
  </si>
  <si>
    <t>Euro</t>
  </si>
  <si>
    <t>tai skaitā
piemaksām pedagogiem, kuri ieguvuši kvalitātes pakāpi</t>
  </si>
  <si>
    <t>Kopā</t>
  </si>
  <si>
    <t>3.kvalitātes pakāpe</t>
  </si>
  <si>
    <t>4.kvalitātes pakāpe</t>
  </si>
  <si>
    <t>5.kvalitātes pakāpe</t>
  </si>
  <si>
    <t>KOPĀ</t>
  </si>
  <si>
    <t>Rīga</t>
  </si>
  <si>
    <t xml:space="preserve">Daugavpils </t>
  </si>
  <si>
    <t xml:space="preserve">Jēkabpils </t>
  </si>
  <si>
    <t>Jelgava</t>
  </si>
  <si>
    <t>Jūrmala</t>
  </si>
  <si>
    <t>Liepāja</t>
  </si>
  <si>
    <t>Rēzekne</t>
  </si>
  <si>
    <t>Valmiera</t>
  </si>
  <si>
    <t>Ventspils</t>
  </si>
  <si>
    <t>Ādažu novads</t>
  </si>
  <si>
    <t>Aglonas novads</t>
  </si>
  <si>
    <t>Aizkraukles novads</t>
  </si>
  <si>
    <t>Aizputes novads</t>
  </si>
  <si>
    <t>Aknīstes novads</t>
  </si>
  <si>
    <t>Alojas novads</t>
  </si>
  <si>
    <t>Alsungas novads</t>
  </si>
  <si>
    <t>Alūksnes novads</t>
  </si>
  <si>
    <t>Amatas novads</t>
  </si>
  <si>
    <t>Apes novads</t>
  </si>
  <si>
    <t>Auces novads</t>
  </si>
  <si>
    <t xml:space="preserve">Babītes novads </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</si>
  <si>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</si>
  <si>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</si>
  <si>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</si>
  <si>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</si>
  <si>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</si>
  <si>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</si>
  <si>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</si>
  <si>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</si>
  <si>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</si>
  <si>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</si>
  <si>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</si>
  <si>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</si>
  <si>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</si>
  <si>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</si>
  <si>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</si>
  <si>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</si>
  <si>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</si>
  <si>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</si>
  <si>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</si>
  <si>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</si>
  <si>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</si>
  <si>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</si>
  <si>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</si>
  <si>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</si>
  <si>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</si>
  <si>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</si>
  <si>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</si>
  <si>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</si>
  <si>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</si>
  <si>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</si>
  <si>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</si>
  <si>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</si>
  <si>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</si>
  <si>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</si>
  <si>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</si>
  <si>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</si>
  <si>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</si>
  <si>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</si>
  <si>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</si>
  <si>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</si>
  <si>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</si>
  <si>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</si>
  <si>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</si>
  <si>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</si>
  <si>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</si>
  <si>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</si>
  <si>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</si>
  <si>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</si>
  <si>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</si>
  <si>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</si>
  <si>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</si>
  <si>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</si>
  <si>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</si>
  <si>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</si>
  <si>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</si>
  <si>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</si>
  <si>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</si>
  <si>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</si>
  <si>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</si>
  <si>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</si>
  <si>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</si>
  <si>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</si>
  <si>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</si>
  <si>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</si>
  <si>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</si>
  <si>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</si>
  <si>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</si>
  <si>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</si>
  <si>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</si>
  <si>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</si>
  <si>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</si>
  <si>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</si>
  <si>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</si>
  <si>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</si>
  <si>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</si>
  <si>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</si>
  <si>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</si>
  <si>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</si>
  <si>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</si>
  <si>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</si>
  <si>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</si>
  <si>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</si>
  <si>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</si>
  <si>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</si>
  <si>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</si>
  <si>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</si>
  <si>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</si>
  <si>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</si>
  <si>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</si>
  <si>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</si>
  <si>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</si>
  <si>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</si>
  <si>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</si>
  <si>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</si>
  <si>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</si>
  <si>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</si>
  <si>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</si>
  <si>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</si>
  <si>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Nesadalītie līdzekļi</t>
  </si>
  <si>
    <t>PAVISAM KOPĀ</t>
  </si>
  <si>
    <t>7.pielikums</t>
  </si>
  <si>
    <t>Mērķdotācijas pašvaldībām – interešu izglītības programmu pedagogu daļējai darba samaksai un valsts sociālās apdrošināšanas obligātajām iemaksām</t>
  </si>
  <si>
    <t>Jēkabpils</t>
  </si>
  <si>
    <t>Izteikt likumprojekta 8.pielikumu jaunā redakcijā:</t>
  </si>
  <si>
    <t>8.pielikums</t>
  </si>
  <si>
    <t>Pedagogu darba samaksai un valsts sociālās apdrošināšanas obligātajām iemaksām (Euro)</t>
  </si>
  <si>
    <t>Pavisam kopā
 (Euro)</t>
  </si>
  <si>
    <t>Izteikt likumprojekta 9.pielikumu jaunā redakcijā:</t>
  </si>
  <si>
    <t>9.pielikums</t>
  </si>
  <si>
    <t>Mērķdotācijas pašvaldībām – pašvaldību izglītības iestādēs bērnu no piecu gadu vecuma izglītošanā nodarbināto pedagogu darba samaksai un valsts sociālās apdrošināšanas obligātajām iemaksām</t>
  </si>
  <si>
    <t xml:space="preserve">Ventspils </t>
  </si>
  <si>
    <t>Daugavpils</t>
  </si>
  <si>
    <t>2022.gads</t>
  </si>
  <si>
    <t>Par likumprojekta "Par valsts budžetu 2020.gadam" un likumprojekta „Par vidēja termiņa budžeta ietvaru 2020., 2021. un 2022.gadam” skaitlisko daļu:</t>
  </si>
  <si>
    <t>Likumprojektam "Par valsts budžetu 2020.gadam"</t>
  </si>
  <si>
    <t>Likumprojektam "Par vidēja termiņa budžeta ietvaru 2020., 2021. un 2022.gadam"</t>
  </si>
  <si>
    <t>12.pielikums</t>
  </si>
  <si>
    <t>06.01.00 Juridisko personu reģistrācija</t>
  </si>
  <si>
    <t>I Valsts pamatfunkciju īstenošana</t>
  </si>
  <si>
    <t>Sociālā rakstura maksājumi un kompensācijas</t>
  </si>
  <si>
    <t>Pārējie valsts budžeta uzturēšanas izdevumu transferti pašvaldībām</t>
  </si>
  <si>
    <t>2021.gadā</t>
  </si>
  <si>
    <t>2022.gadā</t>
  </si>
  <si>
    <t>08. Sabiedrības integrācijas fonds</t>
  </si>
  <si>
    <t>30.00.00 Attīstības nacionālie atbalsta instrumenti</t>
  </si>
  <si>
    <t>01.00.00 Sabiedrības integrācijas fonda vadība</t>
  </si>
  <si>
    <t>Subsīdijas, dotācijas, sociālie maksājumi un kompensācijas</t>
  </si>
  <si>
    <t>Transferti viena budžeta veida ietvaros un uzturēšanas izdevumu transferti starp
budžeta veidiem</t>
  </si>
  <si>
    <t>13.Finanšu ministrija</t>
  </si>
  <si>
    <t>33.00.00 Valsts ieņēmumu un muitas politikas nodrošināšana</t>
  </si>
  <si>
    <t>0600000000 Citas ilgtermiņa saistības</t>
  </si>
  <si>
    <t>VID ēkas Rīgā, Talejas ielā 1, telpu nomas maksas izdevumu segšanai</t>
  </si>
  <si>
    <t>2023.gadā</t>
  </si>
  <si>
    <t>likumprojektam „Par valsts budžetu 2020.gadam”</t>
  </si>
  <si>
    <t>41.13.00 Finansējums VAS "Valsts nekustamie īpašumi" īstenojamiem projektiem un pasākumiem</t>
  </si>
  <si>
    <t>0103000000 Pārējās valsts budžeta investīcijas</t>
  </si>
  <si>
    <t>Robežšķērsošanas vietas "Terehova" modernizācijas projekta 1.kārtas īstenošana</t>
  </si>
  <si>
    <t>Dotācija robežšķērsošanas  vietu “Silene” un “Pāternieki” rekonstrukcijai</t>
  </si>
  <si>
    <t xml:space="preserve">Saskaņā ar Ministru kabineta 2019.gada 8.oktobra sēdes protokola Nr.46 28.§ 5.punktu palielināti izdevumi, pārdalot finansējumu no 74.resora programmas 02.00.00 "Līdzekļi neparedzētiem gadījumiem" uz Tieslietu ministrijas budžeta apakšprogrammu 06.01.00 "Juridisko personu reģistrācija " 1 200 002 euro apmērā, lai pieņemot grozījumus likumā "Par Latvijas Republikas Uzņēmumu reģistru", kas paredz nodrošināt informācijas bezmaksas pieejamību, Uzņēmumu reģistra līdz šim no pašu ieņēmumiem finansētās amata vietas turpmāk finansētu no valsts budžeta dotācijas no vispārējiem ieņēmumiem, kā arī segtu ar informācijas sistēmas uzturēšanu saistītās izmaksas. </t>
  </si>
  <si>
    <t>I. No 2020.gada 1.janvāra līdz 2020.gada 31.augustam</t>
  </si>
  <si>
    <t>II. No 2020.gada 1.septembra līdz 2020.gada 31.decembrim</t>
  </si>
  <si>
    <t>* Mērķdotācijas sadalījumu pašvaldībām Izglītības un zinātnes ministrija iesniegs uz likumprojekta izskatīšanu Saeimā otrajā lasījumā, kad būs apkopota informācija par skolēnu skaitu izglītības iestādēs 2019.gada 1.septembrī.</t>
  </si>
  <si>
    <t>Mērķdotācijas pašvaldībām – pašvaldību speciālo pirmsskolas izglītības iestāžu pedagogu darba samaksai un valsts sociālās apdrošināšanas obligātajām iemaksām, Izglītības iestāžu reģistrā reģistrētajiem attīstības un rehabilitācijas centriem un speciālajām izglītības iestādēm, kas nodrošina internāta pakalpojumus</t>
  </si>
  <si>
    <r>
      <t>Pedagogu darba samaksai un valsts sociālās apdrošināšanas obligātajām iemaksām (</t>
    </r>
    <r>
      <rPr>
        <b/>
        <i/>
        <sz val="12"/>
        <rFont val="Times New Roman"/>
        <family val="1"/>
        <charset val="186"/>
      </rPr>
      <t>Euro</t>
    </r>
    <r>
      <rPr>
        <b/>
        <sz val="12"/>
        <rFont val="Times New Roman"/>
        <family val="1"/>
        <charset val="186"/>
      </rPr>
      <t>)</t>
    </r>
  </si>
  <si>
    <t>Pavisam kopā 
(Euro)</t>
  </si>
  <si>
    <r>
      <t>Pavisam kopā
 (</t>
    </r>
    <r>
      <rPr>
        <b/>
        <i/>
        <sz val="12"/>
        <rFont val="Times New Roman"/>
        <family val="1"/>
        <charset val="186"/>
      </rPr>
      <t>Euro</t>
    </r>
    <r>
      <rPr>
        <b/>
        <sz val="12"/>
        <rFont val="Times New Roman"/>
        <family val="1"/>
        <charset val="186"/>
      </rPr>
      <t>)</t>
    </r>
  </si>
  <si>
    <t>I. No 2020. gada 1.janvāra līdz 2020. gada 31.augustam</t>
  </si>
  <si>
    <t>II. No 2020. gada 1.septembra līdz 2020.gada 31.decembrim</t>
  </si>
  <si>
    <t>Likumprojektam "Par vidējā termiņa budžeta ietvaru 2020., 2021. un 2022.gadam"</t>
  </si>
  <si>
    <t>likumprojektam "Par valsts budžetu 2020.gadam"</t>
  </si>
  <si>
    <t>01.05.00. Dotācija privātajām mācību iestādēm</t>
  </si>
  <si>
    <t xml:space="preserve">likumprojektam „Par vidēja termiņa budžeta ietvaru 2020., 2021. un  2022.gadam” </t>
  </si>
  <si>
    <t>Procentu izdevumi</t>
  </si>
  <si>
    <t>Aizņēmumi</t>
  </si>
  <si>
    <t>Saņemto aizņēmumu atmaksa</t>
  </si>
  <si>
    <t>Aizdevumi</t>
  </si>
  <si>
    <t>Izsniegto aizdevumu saņemtā atmaksa</t>
  </si>
  <si>
    <t>04. Korupcijas novēršanas un apkarošanas birojs</t>
  </si>
  <si>
    <t>01.00.00 Korupcijas novēršanas un apkarošanas birojs</t>
  </si>
  <si>
    <t>Saskaņā ar Ministru kabineta 08.10.2019. sēdes protokola Nr.46 22.§ samazināts finansējums prioritārajam pasākumam "Jaunais politisko organizāciju (partiju) finansēšanas modelis" un pārdalīts uz budžeta resora “74.Gadzkārtējā valsts budžeta izpildes procesā pārdalamais finansējums”programmu 02.00.00 “Līdzekļi neparedzētiem gadījumiem” 2020, 2021.gadam 984 282 euro apmērā un 2022.gadam 624 282 euro apmērā .</t>
  </si>
  <si>
    <t>KNAB ēkas Citadeles ielā 1, Rīgā, telpu nomas maksas izdevumu segšanai</t>
  </si>
  <si>
    <t>2023.gads</t>
  </si>
  <si>
    <t>Palielināti izdevumi, pārdalot finansējumu no 74.resora programmas 02.00.00 "Līdzekļi neparedzētiem gadījumiem" uz Ārlietu ministrijas apakšprogrammu 01.04.00 "Diplomātiskās misijas ārvalstīs" 29 483 euro apmērā, lai segtu izdevumus, kas saistīti ar 2 civilo ekspertu dalības nodrošināšanu Eiropas Savienības Padomdevēja misijā civilā drošības sektora reformām Ukrainā (MK 03.10.2019. rīk. Nr.465; MK 09.10.2019. rīk. Nr.492).</t>
  </si>
  <si>
    <t>Palielināti izdevumi, pārdalot finansējumu no 74.resora programmas 02.00.00 "Līdzekļi neparedzētiem gadījumiem" uz Ārlietu ministrijas programmu 97.00.00 "Nozaru vadība un politikas plānošana" 1 211 euro apmērā, lai nodrošinātu civilā eksperta veselības apdrošināšanas izdevumu segšanu (MK 04.10.2019. rīk. Nr.467).</t>
  </si>
  <si>
    <t>47.Radio un televīzija</t>
  </si>
  <si>
    <t xml:space="preserve">02.00.00 Līdzekļi neparedzētiem gadījumiem </t>
  </si>
  <si>
    <t>03.01.00 Latvijas Televīzijas programmu veidošana un izplatīšana</t>
  </si>
  <si>
    <t xml:space="preserve">  Subsīdijas, dotācijas, sociālie maksājumi un kompensācijas</t>
  </si>
  <si>
    <t>02.00.00 “Latvijas Radio programmu veidošana un izplatīšana”</t>
  </si>
  <si>
    <t>01.00.00 "Sabiedrības integrācijas fonda vadība"</t>
  </si>
  <si>
    <t>Ministru kabineta š.g. 17.septembra sēdē (prot. Nr.42, 34.§ 2.punkts) tika atbalstīts prioritārais pasākums “Ģimenei draudzīga darbavieta”, paredzot papildu finansējumu Labklājības ministrijas (turpmāk – LM) pamatbudžeta apakšprogrammā 22.02.00 “Valsts programma bērnu un ģimenes stāvokļa uzlabošanai” 2020.-2022.gadam ik gadu 108 050 euro apmērā. Minēto pasākumu kā prioritāru virzīja Sadarbības platforma “Demogrāfisko lietu centrs”. Tomēr, LM, izvērtējot pasākuma ietvaros plānotās aktivitātes, rosina kā prioritārā pasākuma īstenotāju noteikt Sabiedrības integrācijas fondu (turpmāk – SIF), kurš atbalsta publiskā un nevalstiskā sektora attīstības programmu un projektu īstenošanu.
LM  priekšlikums paredz finansējuma pārdali starp budžeta resoriem, samazinot LM papildu piešķirto finansējumu prioritārā pasākuma “Ģimenei draudzīga darbavieta” īstenošanai 2020.-2022.gadam ik gadu 108 050 euro apmērā un attiecīgi pārdalot to uz SIF budžeta programmu 01.00.00  “Sabiedrības integrācijas fonda vadība”, lai turpmāk SIF nodrošinātu minētā pasākuma īstenošanu.
Pasākums paredz sniegt atbalstu vecākiem veiksmīgākai ģimenes un darba dzīves saskaņošanai, izglītot darba devējus,  izveidojot jaunu programmu “Ģimenei draudzīga darbavieta”. Tiek plānoti sekojoši darbības virzieni:
 1. attīstīt LM īstenotā pilotprojekta “Elastīga bērnu uzraudzības pakalpojuma nodrošināšana darbiniekiem, kas strādā nestandarta darba laiku” tēmas tvērumu, to paplašinot un attiecinot uz visiem darbiniekiem un meklējot iespējas ne tikai bērnu uzraudzības pakalpojumiem, bet arī atbalstu situācijās, kad ir jāaprūpē kāds no novecojušajiem vecākiem vai smagi slimajiem radiniekiem;
 2. izstrādāt kvalitatīvi pilnīgāku un darba devējus motivējošāku programmu, ņemot vērā gan citu ES valstu pozitīvo pieredzi līdzīgu programmu izstrādē un ieviešanā, gan OECD, EU institūciju rekomendācijas par darba un privātās dzīves saskaņošanas iespējām.   
Pasākuma īstenošanas nodrošināšanai plānota 1 amata vieta, kura tiek pārdalīta no Labklājības ministrijas pamatbudžeta apakšprogrammas 22.02.00 “Valsts programma bērnu un ģimenes stāvokļa uzlabošanai” uz Sabiedrības integrācijas fonda programmu 01.00.00 “Sabiedrības integrācijas fonda vadība”.</t>
  </si>
  <si>
    <t>22.02.00 "Valsts programma bērnu un ģimenes stāvokļa uzlabošanai"</t>
  </si>
  <si>
    <t>likumprojektam "Par vidēja termiņa budžeta ietvaru 2020., 2021. un 2022.gadam"</t>
  </si>
  <si>
    <t>Valsts budžeta iestāžu saņemtie transferti no pašvaldībām</t>
  </si>
  <si>
    <t>Valsts budžeta iestāžu saņemtie transferti (izņemot atmaksas) no pašvaldībām</t>
  </si>
  <si>
    <t xml:space="preserve">Valsts budžeta transferti un uzturēšanas izdevumu transferti </t>
  </si>
  <si>
    <t xml:space="preserve">Pārējie valsts budžeta uzturēšanas izdevumu transferti citiem budžetiem </t>
  </si>
  <si>
    <t xml:space="preserve"> Pārējie valsts budžeta uzturēšanas izdevumu transferti pašvaldībām</t>
  </si>
  <si>
    <t xml:space="preserve"> Pārējie valsts budžeta uzturēšanas izdevumu transferti valsts budžeta daļēji finansētām atvasinātām publiskām personām un budžeta nefinansētām iestādēm</t>
  </si>
  <si>
    <t>Valsts budžeta kapitālo izdevumu transferti no valsts pamatbudžeta uz valsts speciālo budžetu</t>
  </si>
  <si>
    <t>06.01.00 "Valsts policija"</t>
  </si>
  <si>
    <t>Valsts nodeva par Ieroču aprites likumā paredzētā kontrolšāviena ar vītņstobra šaujamieroci izdarīšanu, par šaujamieroča un lielas enerģijas pneimatiskā ieroča dezaktivēšanas apliecinājuma izsniegšanu un par salūtieroča (akustiskā ieroča) apliecinājuma izsniegšanu</t>
  </si>
  <si>
    <t>likumprojektam „Par vidēja termiņa budžeta ietvaru 2020., 2021. un 2022.gadam”</t>
  </si>
  <si>
    <t>40.02.00 „Nekustamais īpašums un centralizētais iepirkums”</t>
  </si>
  <si>
    <t>Telpu Rīgā, Čiekurkalna 1.līnijā 1, nomas maksa</t>
  </si>
  <si>
    <t>Administratīvās ēkas (būves kadastra apzīmējumi 0100 087 0149 050, 0100 087 0149 010) Rīgā, Čiekurkalna 1.līnijā 1, nomas maksa</t>
  </si>
  <si>
    <t>Telpu Rīgā, Čiekurkalna 1.līnijā 1 K-1, nomas maksa</t>
  </si>
  <si>
    <t>Cēsu ugunsdzēsības depo telpu Cēsīs, Ata Kronvalda ielā 52, nomas maksa</t>
  </si>
  <si>
    <t>Valsts policijas Latgales reģiona pārvaldes telpu Daugavpils cietoksnī nomas maksa</t>
  </si>
  <si>
    <t>Nekustamā īpašuma Krišjāņa Valdemāra ielā 1A, Rīgā, nomas maksa</t>
  </si>
  <si>
    <t>02.01.00. Profesionālās izglītības programmu īstenošana</t>
  </si>
  <si>
    <t>01.08.00. Vispārējās izglītības atbalsta pasākumi</t>
  </si>
  <si>
    <t>Likumprojektam „Par valsts budžetu 2020.gadam”</t>
  </si>
  <si>
    <t>42.09.00 "Latvijas Zinātnes padome"</t>
  </si>
  <si>
    <t>Likumprojektam „Par vidēja termiņa budžeta ietvaru 2020., 2021. un 2022.gadam”</t>
  </si>
  <si>
    <t>42.05.00 "Valsts izglītības attīstības aģentūras darbības nodrošināšana"</t>
  </si>
  <si>
    <t>42.08.00 "Studiju un zinātnes administrācijas darbības nodrošināšana"</t>
  </si>
  <si>
    <t>03.05.00 Snieguma finansējums augstskolu stratēģisko mērķu īstenošanai</t>
  </si>
  <si>
    <t>03.13.00 Studiju virzienu akreditācija</t>
  </si>
  <si>
    <t>01.15.00 "Sociālā atbalsta programma vispārējās izglītības pedagogiem"</t>
  </si>
  <si>
    <t>07.00.00 "Informācijas un komunikāciju tehnoloģiju uzturēšana un attīstība"</t>
  </si>
  <si>
    <t>16.00.00 Eiropas Savienības lietas un starptautiskā sadarbība</t>
  </si>
  <si>
    <t xml:space="preserve">  0400000000 Maksājumi starptautiskajās institūcijās un programmās</t>
  </si>
  <si>
    <t>02.00.00 "Līdzekļi neparedzētiem gadījumiem"</t>
  </si>
  <si>
    <t>42.03.00 "Skolu jaunatnes dziesmu un deju svētki"</t>
  </si>
  <si>
    <t>09. Sabiedrisko pakalpojumu regulēšanas komisija</t>
  </si>
  <si>
    <t>Sabiedrisko pakalpojumu regulēšanas komisija</t>
  </si>
  <si>
    <t>01.00.00 Sabiedrisko pakalpojumu regulēšana</t>
  </si>
  <si>
    <t>0400000000 Maksājumi starptautiskajās institūcijās un programmās</t>
  </si>
  <si>
    <t>05.15.00 "Latvijas Zinātnes padomes darbības nodrošināšana"</t>
  </si>
  <si>
    <t>Veikta iekšējā līdzekļu pārdale 78 137 euro apmērā 2020.gadā no budžeta apakšprogrammas 03.05.00 "Snieguma finansējums augstskolu stratēģisko mērķu īstenošanai" uz apakšprogrammu 03.13.00 " Studiju virzienu akreditācija", lai nodrošinātu finansējumu Akadēmiskās informācijas centram pēc Eiropas Sociālā fonda projekta “Atbalsts EQAR aģentūrai izvirzīto prasību izpildei” noslēgšanās.</t>
  </si>
  <si>
    <t>Veikta iekšējā līdzekļu pārdale 78 137 euro apmērā 2020.gadā un turpmāk ik gadu no budžeta apakšprogrammas 03.05.00 "Snieguma finansējums augstskolu stratēģisko mērķu īstenošanai" uz apakšprogrammu 03.13.00 " Studiju virzienu akreditācija", lai nodrošinātu finansējumu Akadēmiskās informācijas centram pēc Eiropas Sociālā fonda projekta “Atbalsts EQAR aģentūrai izvirzīto prasību izpildei” noslēgšanās.</t>
  </si>
  <si>
    <t xml:space="preserve">Veikta iekšējā līdzekļu pārdale 4 168 784 euro apmērā 2020.gadā, 3 000 000 euro apmērā 2021.gadā un 1 121 966 euro apmērā 2022.gadā no programmas 16.00.00 "Eiropas Savienības lietas un starptautiskā sadarbība" uz apakšprogrammu 05.01.00 "Zinātniskās darbības nodrošināšana", lai nodrošinātu Latvijas dalību Eiropas Kosmosa aģentūrā asociētās dalībvalsts statusā. Ņemot vērā, ka izdevumu pārdale tiek veikta starp budžeta programmām (apakšprogrammām), nemainot sadalījumu starp izdevumu ekonomiskās klasifikācijas kodiem, izmaiņas neatspoguļojas likumprojekta „Par vidēja termiņa budžeta ietvaru 2020., 2021. un 2022.gadam” 3.pielikumā.  </t>
  </si>
  <si>
    <t>Saskaņā ar Ministru kabineta rīkojuma “Par ilgtermiņa saistībām Iekšlietu ministrijai ēku kompleksa Gaujas ielā 15, Gaujas ielā 15 k-1, Gaujas ielā 17, Čiekurkalna 1.līnijā 1 k-1, Čiekurkalna 1.līnijā 1 k-2, Čiekurkalna 1.līnijā 1 k-3, Čiekurkalna 1.līnijā 1 k-4, Čiekurkalna 1.līnijā 1 k-5, Čiekurkalna 1.līnijā 1 k-6, Čiekurkalna 1.līnijā 1 k-7, Čiekurkalna 1.līnijā 1 k-8, Rīgā, nomas maksas izdevumu segšanai” projektu un Ministru kabineta sēdes protokola projekta 2.punktu Iekšlietu ministrijai dots uzdevums iesniegt Finanšu ministrijā priekšlikumu likumprojekta “Par valsts budžetu 2020.gadam” izskatīšanai Saeimā otrā lasījumā par ilgtermiņa saistību samazināšanu budžeta apakšprogrammā 40.02.00 “Nekustamais īpašums un centralizētais iepirkums” pasākumam “Telpu Rīgā, Čiekurkalna 1.līnijā 1, nomas maksa” un pasākumam “Administratīvās ēkas (būves kadastra apzīmējumi 0100 087 0149 050, 0100 087 0149 010) Rīgā, Čiekurkalna 1.līnijā 1, nomas maksa” 2020.-2027.gadā par 1 072 263 euro ik gadu un 2028.-2029.gadā par 1 229 669 euro ik gadu, minētos pasākumus apvienojot. Finansējuma ietaupījums tiks novirzīts Iekšlietu ministrijas padotībā esošu iestāžu lietoto valsts īpašumā Finanšu ministrijas valdījumā un VNĪ īpašumā esošo nekustamo īpašumu nomas maksas un papildu maksājumu segšanai.
Ņemot vērā, ka izmaiņas skar tikai valsts pamatbudžeta ilgtermiņa saistību maksimāli pieļaujamo apjomu, tās neatspoguļojas likumprojekta „Par valsts budžetu 2020.gadam” 4.pielikumā un likumprojekta „ Par vidēja termiņa budžeta ietvaru 2020., 2021. un 2022.gadam” 3.pielikumā.</t>
  </si>
  <si>
    <t>Saskaņā ar Ministru kabineta rīkojuma “Grozījums Ministru kabineta 2013.gada 20.novembra rīkojumā Nr.550 “Par finansējuma precizēšanu, kas paredzēts Valsts ugunsdzēsības un glābšanas dienesta Cēsu ugunsdzēsības depo telpu Ata Kronvalda ielā 52, Cēsīs, un Valsts policijas Latgales reģiona pārvaldes telpu Daugavpils cietoksnī nomas maksai, aprīkojuma iegādei un uzturēšanas izdevumu segšanai”” projektu un Ministru kabineta sēdes protokola projekta 2. punktu Iekšlietu ministrijai dots uzdevums iesniegt Finanšu ministrijā priekšlikumu likumprojekta “Par valsts budžetu 2020.gadam” izskatīšanai Saeimā otrā lasījumā par ilgtermiņa saistību precizēšanu budžeta apakšprogrammā 40.02.00 “Nekustamais īpašums un centralizētais iepirkums” pasākumam “Cēsu ugunsdzēsības depo telpu Cēsīs, Ata Kronvalda ielā 52, nomas maksa” samazinot finansējumu 2020.-2043.gadā par 11 040 euro ik gadu un 2044.gadā par 880 euro Finansējuma ietaupījums tiks novirzīts Iekšlietu ministrijas padotībā esošu iestāžu lietoto valsts īpašumā Finanšu ministrijas valdījumā un VNĪ īpašumā esošo nekustamo īpašumu nomas maksas un papildu maksājumu segšanai. 
Ņemot vērā, ka izmaiņas skar tikai valsts pamatbudžeta ilgtermiņa saistību maksimāli pieļaujamo apjomu, tās neatspoguļojas likumprojekta „Par valsts budžetu 2020.gadam” 4.pielikumā un likumprojekta „ Par vidēja termiņa budžeta ietvaru 2020., 2021. un 2022.gadam” 3.pielikumā.</t>
  </si>
  <si>
    <t>Saskaņā ar Ministru kabineta rīkojuma “Grozījums Ministru kabineta 2013.gada 20.novembra rīkojumā Nr.550 “Par finansējuma precizēšanu, kas paredzēts Valsts ugunsdzēsības un glābšanas dienesta Cēsu ugunsdzēsības depo telpu Ata Kronvalda ielā 52, Cēsīs, un Valsts policijas Latgales reģiona pārvaldes telpu Daugavpils cietoksnī nomas maksai, aprīkojuma iegādei un uzturēšanas izdevumu segšanai”” projektu un Ministru kabineta sēdes protokola projekta 2. punktu Iekšlietu ministrijai dots uzdevums iesniegt Finanšu ministrijā priekšlikumu likumprojekta “Par valsts budžetu 2020.gadam” izskatīšanai Saeimā otrā lasījumā par ilgtermiņa saistību precizēšanu budžeta apakšprogrammā 40.02.00 “Nekustamais īpašums un centralizētais iepirkums” pasākumam “Valsts policijas Latgales reģiona pārvaldes telpu Daugavpils cietoksnī nomas maksa” samazinot finansējumu 2020.-2042.gadā par 47 805 euro ik gadu un palielinot finansējumu 2043.gadā par 9308 euro. Finansējuma ietaupījums tiks novirzīts Iekšlietu ministrijas padotībā esošu iestāžu lietoto valsts īpašumā Finanšu ministrijas valdījumā un VNĪ īpašumā esošo nekustamo īpašumu nomas maksas un papildu maksājumu segšanai. Ilgtermiņu saistību palielinājums 2043.gadā tiks nodrošināts Iekšlietu ministrijas budžeta apakšprogrammai 40.02.00 “Nekustamais īpašums un centralizētais iepirkums” piešķirto līdzekļu ietvaros. 
Ņemot vērā, ka izmaiņas skar tikai valsts pamatbudžeta ilgtermiņa saistību maksimāli pieļaujamo apjomu, tās neatspoguļojas likumprojekta „Par valsts budžetu 2020.gadam” 4.pielikumā un likumprojekta „ Par vidēja termiņa budžeta ietvaru 2020., 2021. un 2022.gadam” 3.pielikumā.</t>
  </si>
  <si>
    <t>11.01.00 Pilsonības un migrācijas lietu pārvalde</t>
  </si>
  <si>
    <t>2019.gada 28.oktobra Sadarbības padomes protokols Nr.42 4.punkts: samazināt finansējumu budžeta programmā "Līdzekļi neparedzētiem gadījumiem", attiecīgi paredzot 250 000 euro vēlēšanu procesa nodrošināšanai savas kompetences ietvaros. Izdevumu palielinājums Iekšlietu ministrijas budžeta apakšprogrammā 11.01.00 "Pilsonības un migrācijas lietu pārvalde".</t>
  </si>
  <si>
    <r>
      <rPr>
        <b/>
        <sz val="12"/>
        <rFont val="Times New Roman"/>
        <family val="1"/>
        <charset val="186"/>
      </rPr>
      <t xml:space="preserve">46. pants. </t>
    </r>
    <r>
      <rPr>
        <sz val="12"/>
        <rFont val="Times New Roman"/>
        <family val="1"/>
        <charset val="186"/>
      </rPr>
      <t>Papildus Valsts un pašvaldību institūciju amatpersonu un darbinieku atlīdzības likuma 16. pantā noteiktajam un atbilstoši institūcijā noteiktajai prēmēšanas kārtībai un kritērijiem var prēmēt, ja Valsts ieņēmumu dienesta, prokuratūras, Korupcijas novēršanas un apkarošanas biroja, Finanšu izlūkošanas dienesta, Valsts robežsardzes, un Valsts policijas amatpersonu (darbinieku) tiešas darbības rezultātā atklāti un novērsti liela apjoma noziedzīgi nodarījumi valsts ieņēmumu un nodokļu administrēšanas jomā, kā arī valsts institūciju dienestā, kuri radījuši vai varēja radīt būtisku kaitējumu un kurus izdarījušas amatpersonas, kas ieņem atbildīgu stāvokli, un aizturētas kontrabandas kravas un konvencionāli aizliegtu priekšmetu ievešana un izvešana, novērsta būtiska noziedzīgi iegūtu līdzekļu legalizācija un tā rezultātā ir palielinājušies valsts budžeta ieņēmumi vai tiek prognozēts būtisks šo ieņēmumu palielinājums, Ministru kabinets pieņem lēmumu par attiecīgo institūciju konkrēto amatpersonu (darbinieku) motivēšanu un apropriācijas palielinājumam novirzāmo finansējuma apjomu. Finanšu ministram ir tiesības palielināt apropriāciju izdevumiem, ja Saeimas Budžeta un finanšu (nodokļu) komisija piecu darba dienu laikā no attiecīgās informācijas saņemšanas dienas ir izskatījusi to un nav iebildusi pret apropriācijas palielinājumu.</t>
    </r>
  </si>
  <si>
    <t>Iekšējās drošības birojs (turpmāk – Birojs) atbilstoši Iekšējās drošības likuma 4. pantā noteiktajam veic noziedzīgu nodarījumu, kurus izdarījuši Iekšlietu ministrijas padotībā esošo iestāžu amatpersonas un darbinieki (izņemot Valsts drošības dienesta amatpersonas un darbiniekus), Ieslodzījuma vietu pārvaldes amatpersonas ar speciālajām dienesta pakāpēm, pildot dienesta pienākumus ieslodzījuma vietās, ostas policijas darbinieki un pašvaldības policijas darbinieki, pildot dienesta pienākumus, ja tie saistīti ar vardarbību, atklāšanu, izmeklēšanu un novēršanu. Ņemot vērā valsts institūciju dienestā izmeklēto un novērsto noziedzīgo nodarījumu gadījumu specifiku, Biroja tiešas darbības rezultātā tiek atklāti un novērsti liela apjoma noziedzīgi nodarījumi valsts institūciju dienestā, kuri radījuši vai varēja radīt būtisku kaitējumu un kurus izdarījušas amatpersonas, kas ieņem atbildīgu stāvokli, kā arī īstenoti ēnu ekonomikas ierobežošanas pasākumi un uzlabota situācija ēnu ekonomikas apkarošanā.</t>
  </si>
  <si>
    <t>14. Iekšlietu ministrija</t>
  </si>
  <si>
    <r>
      <rPr>
        <b/>
        <sz val="12"/>
        <rFont val="Times New Roman"/>
        <family val="1"/>
        <charset val="186"/>
      </rPr>
      <t>47. pants.</t>
    </r>
    <r>
      <rPr>
        <sz val="12"/>
        <rFont val="Times New Roman"/>
        <family val="1"/>
        <charset val="186"/>
      </rPr>
      <t xml:space="preserve"> Ja 2020. gada sešu un deviņu mēnešu laikā ēnu ekonomikas ierobežošanas pasākumu īstenošanā iesaistīto institūciju darbības rezultātā būtiski tiek uzlabota situācija ēnu ekonomikas apkarošanā un godīgas konkurences veicināšanā un tiek prognozēti ievērojami uzlabojumi arī līdz gada beigām, Ministru kabinets pieņem lēmumu par ēnu ekonomikas apkarošanas pasākumu īstenošanā iesaistīto institūciju amatpersonu (darbinieku) motivēšanu un apropriācijas palielinājumam novirzāmo finansējuma apjomu, kas nepārsniedz piecus procentus no valsts budžetā plānoto nodokļu ieņēmumu pārpildes. Finanšu ministram ir tiesības palielināt apropriāciju izdevumiem, tai skaitā novirzot atlīdzībai attiecīgajā budžeta programmā: Finanšu ministrijai (Valsts ieņēmumu dienestam) — ne vairāk kā 79,5 procentus, Iekšlietu ministrijai (Valsts policijai, Valsts robežsardzei un Finanšu izlūkošanas dienestam) — ne vairāk kā 16,5 procentus, Labklājības ministrijai (Valsts darba inspekcijai) — ne vairāk kā divus procentus, Zemkopības ministrijai (Pārtikas un veterinārajam dienestam, Valsts meža dienestam un Valsts augu aizsardzības dienestam) — ne vairāk kā divus procentus no apropriācijas palielinājuma, ja Saeimas Budžeta un finanšu (nodokļu) komisija piecu darba dienu laikā no attiecīgās informācijas saņemšanas dienas ir izskatījusi to un nav iebildusi pret apropriācijas palielinājumu.</t>
    </r>
  </si>
  <si>
    <t>29. Veselības ministrija</t>
  </si>
  <si>
    <t>39.04.00 Neatliekamā medicīniskā palīdzība</t>
  </si>
  <si>
    <t xml:space="preserve">Resursi izdevumu segšanai </t>
  </si>
  <si>
    <t>Uzturēšanas izdevumu transferti</t>
  </si>
  <si>
    <t>Valsts budžeta uzturēšanas izdevumu transferti citiem budžetiem noteiktam mērķim</t>
  </si>
  <si>
    <t>Valsts budžeta uzturēšanas izdevumu transferti pašvaldībām noteiktam mērķim</t>
  </si>
  <si>
    <t>Valsts budžeta transferti valsts budžeta daļēji finansētām atvasinātām publiskām personām un budžeta nefinansētām iestādēm noteiktam mērķim</t>
  </si>
  <si>
    <t>Akcijas un cita līdzdalība pašu kapitālā</t>
  </si>
  <si>
    <t>10. Aizsardzības ministrija</t>
  </si>
  <si>
    <t>Aizsardzības ministrija iesniedza priekšlikumu papildināt 1.pantu ar 5.punktu atsaucoties uz Ministru kabineta 2019.gada 7.maija rīkojuma Nr.210 “Par Valdības rīcības plānu Deklarācijas par Artura Krišjāņa Kariņa vadītā Ministru kabineta iecerēto darbību īstenošanai” deklarācijas uzdevumu Nr.201, kas paredz finanšu perspektīvu aizsardzībai līdz 2022.gadam likumprojekta “Par vidēja termiņa budžeta ietvaru 2020., 2021. un 2022.gadam” ietvarā.</t>
  </si>
  <si>
    <r>
      <t xml:space="preserve">Izteikt likumprojekta </t>
    </r>
    <r>
      <rPr>
        <b/>
        <sz val="12"/>
        <rFont val="Times New Roman"/>
        <family val="1"/>
        <charset val="186"/>
      </rPr>
      <t>46.pantu</t>
    </r>
    <r>
      <rPr>
        <sz val="12"/>
        <rFont val="Times New Roman"/>
        <family val="1"/>
        <charset val="186"/>
      </rPr>
      <t xml:space="preserve"> šādā redakcijā:
"</t>
    </r>
    <r>
      <rPr>
        <b/>
        <sz val="12"/>
        <rFont val="Times New Roman"/>
        <family val="1"/>
        <charset val="186"/>
      </rPr>
      <t> 46. pants. </t>
    </r>
    <r>
      <rPr>
        <sz val="12"/>
        <rFont val="Times New Roman"/>
        <family val="1"/>
        <charset val="186"/>
      </rPr>
      <t xml:space="preserve">Papildus Valsts un pašvaldību institūciju amatpersonu un darbinieku atlīdzības likuma 16. pantā noteiktajam un atbilstoši institūcijā noteiktajai prēmēšanas kārtībai un kritērijiem var prēmēt, ja Valsts ieņēmumu dienesta, prokuratūras, Korupcijas novēršanas un apkarošanas biroja, Finanšu izlūkošanas dienesta,  </t>
    </r>
    <r>
      <rPr>
        <b/>
        <u/>
        <sz val="12"/>
        <rFont val="Times New Roman"/>
        <family val="1"/>
        <charset val="186"/>
      </rPr>
      <t>Iekšējās drošības biroja</t>
    </r>
    <r>
      <rPr>
        <sz val="12"/>
        <rFont val="Times New Roman"/>
        <family val="1"/>
        <charset val="186"/>
      </rPr>
      <t>, Valsts robežsardzes, un Valsts policijas amatpersonu (darbinieku) tiešas darbības rezultātā atklāti un novērsti liela apjoma noziedzīgi nodarījumi valsts ieņēmumu un nodokļu administrēšanas jomā, kā arī valsts institūciju dienestā, kuri radījuši vai varēja radīt būtisku kaitējumu un kurus izdarījušas amatpersonas, kas ieņem atbildīgu stāvokli, un aizturētas kontrabandas kravas un konvencionāli aizliegtu priekšmetu ievešana un izvešana, novērsta būtiska noziedzīgi iegūtu līdzekļu legalizācija un tā rezultātā ir palielinājušies valsts budžeta ieņēmumi vai tiek prognozēts būtisks šo ieņēmumu palielinājums, Ministru kabinets pieņem lēmumu par attiecīgo institūciju konkrēto amatpersonu (darbinieku) motivēšanu un apropriācijas palielinājumam novirzāmo finansējuma apjomu. Finanšu ministram ir tiesības palielināt apropriāciju izdevumiem, ja Saeimas Budžeta un finanšu (nodokļu) komisija piecu darba dienu laikā no attiecīgās informācijas saņemšanas dienas ir izskatījusi to un nav iebildusi pret apropriācijas palielinājumu."</t>
    </r>
  </si>
  <si>
    <r>
      <t xml:space="preserve">Izteikt likumprojekta </t>
    </r>
    <r>
      <rPr>
        <b/>
        <sz val="12"/>
        <rFont val="Times New Roman"/>
        <family val="1"/>
        <charset val="186"/>
      </rPr>
      <t>47.pantu</t>
    </r>
    <r>
      <rPr>
        <sz val="12"/>
        <rFont val="Times New Roman"/>
        <family val="1"/>
        <charset val="186"/>
      </rPr>
      <t xml:space="preserve"> šādā redakcijā:
"</t>
    </r>
    <r>
      <rPr>
        <b/>
        <sz val="12"/>
        <rFont val="Times New Roman"/>
        <family val="1"/>
        <charset val="186"/>
      </rPr>
      <t>47. pants.</t>
    </r>
    <r>
      <rPr>
        <sz val="12"/>
        <rFont val="Times New Roman"/>
        <family val="1"/>
        <charset val="186"/>
      </rPr>
      <t xml:space="preserve"> Ja 2020. gada sešu un deviņu mēnešu laikā ēnu ekonomikas ierobežošanas pasākumu īstenošanā iesaistīto institūciju darbības rezultātā būtiski tiek uzlabota situācija ēnu ekonomikas apkarošanā un godīgas konkurences veicināšanā un tiek prognozēti ievērojami uzlabojumi arī līdz gada beigām, Ministru kabinets pieņem lēmumu par ēnu ekonomikas apkarošanas pasākumu īstenošanā iesaistīto institūciju amatpersonu (darbinieku) motivēšanu un apropriācijas palielinājumam novirzāmo finansējuma apjomu, kas nepārsniedz piecus procentus no valsts budžetā plānoto nodokļu ieņēmumu pārpildes. Finanšu ministram ir tiesības palielināt apropriāciju izdevumiem, tai skaitā novirzot atlīdzībai attiecīgajā budžeta programmā: Finanšu ministrijai (Valsts ieņēmumu dienestam) — ne vairāk kā 79,5 procentus, Iekšlietu ministrijai (Valsts policijai, Valsts robežsardzei, </t>
    </r>
    <r>
      <rPr>
        <b/>
        <u/>
        <sz val="12"/>
        <rFont val="Times New Roman"/>
        <family val="1"/>
        <charset val="186"/>
      </rPr>
      <t>Iekšējās drošības birojam</t>
    </r>
    <r>
      <rPr>
        <sz val="12"/>
        <rFont val="Times New Roman"/>
        <family val="1"/>
        <charset val="186"/>
      </rPr>
      <t xml:space="preserve">  un Finanšu izlūkošanas dienestam) — ne vairāk kā 16,5 procentus, Labklājības ministrijai (Valsts darba inspekcijai) — ne vairāk kā divus procentus, Zemkopības ministrijai (Pārtikas un veterinārajam dienestam, Valsts meža dienestam un Valsts augu aizsardzības dienestam) — ne vairāk kā divus procentus no apropriācijas palielinājuma, ja Saeimas Budžeta un finanšu (nodokļu) komisija piecu darba dienu laikā no attiecīgās informācijas saņemšanas dienas ir izskatījusi to un nav iebildusi pret apropriācijas palielinājumu."</t>
    </r>
  </si>
  <si>
    <t>12. Ekonomikas ministrija</t>
  </si>
  <si>
    <t>17. Satiksmes ministrija</t>
  </si>
  <si>
    <t>Lai neradītu papildu administratīvo slogu, VARAM ierosina likuma 13.panta sesto daļu izteikt šādā redakcijā: “(6) Finanšu ministram ir tiesības demogrāfisko pasākumu īstenošanai palielināt šā panta pirmajā daļā minēto aizdevumu apjomu, lai nodrošinātu pašvaldībām aizņēmumus jaunas pirmsskolas izglītības iestādes būvniecībai vai esošas pirmsskolas izglītības iestādes paplašināšanai, mazinot bērnu rindu uz vietām pirmskolas izglītības iestādēs. Jaunas pirmsskolas izglītības iestādes būvniecības vai esošas pirmsskolas izglītības iestādes paplašināšanas investīciju projektam:”</t>
  </si>
  <si>
    <r>
      <t>3.pants.</t>
    </r>
    <r>
      <rPr>
        <sz val="12"/>
        <rFont val="Times New Roman"/>
        <family val="1"/>
        <charset val="186"/>
      </rPr>
      <t xml:space="preserve"> (1) Apstiprināt mērķdotāciju apjomu pašvaldībām 382 689 344 </t>
    </r>
    <r>
      <rPr>
        <i/>
        <sz val="12"/>
        <rFont val="Times New Roman"/>
        <family val="1"/>
        <charset val="186"/>
      </rPr>
      <t>euro</t>
    </r>
    <r>
      <rPr>
        <sz val="12"/>
        <rFont val="Times New Roman"/>
        <family val="1"/>
        <charset val="186"/>
      </rPr>
      <t xml:space="preserve"> apmērā, tai skaitā:</t>
    </r>
  </si>
  <si>
    <r>
      <t xml:space="preserve">1) pašvaldību pamata un vispārējās vidējās izglītības iestāžu, pašvaldību speciālās izglītības iestāžu, pašvaldību profesionālās izglītības iestāžu un daļējai interešu izglītības programmu pedagogu darba samaksai un valsts sociālās apdrošināšanas obligātajām iemaksām 281 756 342 </t>
    </r>
    <r>
      <rPr>
        <i/>
        <sz val="12"/>
        <rFont val="Times New Roman"/>
        <family val="1"/>
        <charset val="186"/>
      </rPr>
      <t>euro</t>
    </r>
    <r>
      <rPr>
        <sz val="12"/>
        <rFont val="Times New Roman"/>
        <family val="1"/>
        <charset val="186"/>
      </rPr>
      <t xml:space="preserve"> apmērā saskaņā ar 6. un 7. pielikumu;</t>
    </r>
  </si>
  <si>
    <r>
      <t xml:space="preserve">2) pašvaldību speciālo pirmsskolas izglītības iestāžu pedagogu darba samaksai un valsts sociālās apdrošināšanas obligātajām iemaksām, Izglītības iestāžu reģistrā reģistrētajiem attīstības un rehabilitācijas centriem un speciālajām izglītības iestādēm, kas nodrošina internāta pakalpojumus  66 997 909 </t>
    </r>
    <r>
      <rPr>
        <i/>
        <sz val="12"/>
        <rFont val="Times New Roman"/>
        <family val="1"/>
        <charset val="186"/>
      </rPr>
      <t>euro</t>
    </r>
    <r>
      <rPr>
        <sz val="12"/>
        <rFont val="Times New Roman"/>
        <family val="1"/>
        <charset val="186"/>
      </rPr>
      <t xml:space="preserve"> apmērā saskaņā ar 8. pielikumu;</t>
    </r>
  </si>
  <si>
    <r>
      <t xml:space="preserve">3) pašvaldību izglītības iestādēs bērnu no piecu gadu vecuma izglītošanā nodarbināto pedagogu darba samaksai un valsts sociālās apdrošināšanas obligātajām iemaksām 32 951 724 </t>
    </r>
    <r>
      <rPr>
        <i/>
        <sz val="12"/>
        <rFont val="Times New Roman"/>
        <family val="1"/>
        <charset val="186"/>
      </rPr>
      <t>euro</t>
    </r>
    <r>
      <rPr>
        <sz val="12"/>
        <rFont val="Times New Roman"/>
        <family val="1"/>
        <charset val="186"/>
      </rPr>
      <t xml:space="preserve"> apmērā saskaņā ar 9. pielikumu;</t>
    </r>
  </si>
  <si>
    <r>
      <t xml:space="preserve">4) māksliniecisko kolektīvu vadītāju darba samaksai un valsts sociālās apdrošināšanas obligātajām iemaksām 983 369 </t>
    </r>
    <r>
      <rPr>
        <i/>
        <sz val="12"/>
        <rFont val="Times New Roman"/>
        <family val="1"/>
        <charset val="186"/>
      </rPr>
      <t>euro</t>
    </r>
    <r>
      <rPr>
        <sz val="12"/>
        <rFont val="Times New Roman"/>
        <family val="1"/>
        <charset val="186"/>
      </rPr>
      <t xml:space="preserve"> apmērā saskaņā ar 10. pielikumu.</t>
    </r>
  </si>
  <si>
    <r>
      <t xml:space="preserve">1) </t>
    </r>
    <r>
      <rPr>
        <sz val="7"/>
        <rFont val="Times New Roman"/>
        <family val="1"/>
        <charset val="186"/>
      </rPr>
      <t xml:space="preserve"> </t>
    </r>
    <r>
      <rPr>
        <sz val="12"/>
        <rFont val="Times New Roman"/>
        <family val="1"/>
        <charset val="186"/>
      </rPr>
      <t xml:space="preserve">pašvaldību pamata un vispārējās vidējās izglītības iestāžu, pašvaldību speciālās izglītības iestāžu, pašvaldību profesionālās izglītības iestāžu un daļējai interešu izglītības programmu pedagogu darba samaksai un valsts sociālās apdrošināšanas obligātajām iemaksām </t>
    </r>
    <r>
      <rPr>
        <b/>
        <u/>
        <sz val="12"/>
        <rFont val="Times New Roman"/>
        <family val="1"/>
        <charset val="186"/>
      </rPr>
      <t>282 477 570</t>
    </r>
    <r>
      <rPr>
        <sz val="12"/>
        <rFont val="Times New Roman"/>
        <family val="1"/>
        <charset val="186"/>
      </rPr>
      <t xml:space="preserve"> </t>
    </r>
    <r>
      <rPr>
        <i/>
        <sz val="12"/>
        <rFont val="Times New Roman"/>
        <family val="1"/>
        <charset val="186"/>
      </rPr>
      <t>euro</t>
    </r>
    <r>
      <rPr>
        <sz val="12"/>
        <rFont val="Times New Roman"/>
        <family val="1"/>
        <charset val="186"/>
      </rPr>
      <t xml:space="preserve"> apmērā saskaņā ar 6. un 7. pielikumu;</t>
    </r>
  </si>
  <si>
    <r>
      <t xml:space="preserve">3) pašvaldību izglītības iestādēs bērnu no piecu gadu vecuma izglītošanā nodarbināto pedagogu darba samaksai un valsts sociālās apdrošināšanas obligātajām iemaksām </t>
    </r>
    <r>
      <rPr>
        <b/>
        <u/>
        <sz val="12"/>
        <rFont val="Times New Roman"/>
        <family val="1"/>
        <charset val="186"/>
      </rPr>
      <t xml:space="preserve">34 406 865 </t>
    </r>
    <r>
      <rPr>
        <i/>
        <sz val="12"/>
        <rFont val="Times New Roman"/>
        <family val="1"/>
        <charset val="186"/>
      </rPr>
      <t>euro</t>
    </r>
    <r>
      <rPr>
        <sz val="12"/>
        <rFont val="Times New Roman"/>
        <family val="1"/>
        <charset val="186"/>
      </rPr>
      <t xml:space="preserve"> apmērā saskaņā ar 9. pielikumu;</t>
    </r>
  </si>
  <si>
    <t>Ņemot vērā, ka šobrīd notiek administratīvi teritoriālās reformas process un vēl nav pieņemts likums par jauno administratīvi teritoriālo iedalījumu, lai novērstu situāciju, ka pašvaldības šai laikā uzņemas nepamatoti lielas finansiālās saistības, VARAM rosina likumprojektu „Par valsts budžetu 2020. gadam” papildināt ar jaunu pantu.</t>
  </si>
  <si>
    <r>
      <t>"</t>
    </r>
    <r>
      <rPr>
        <b/>
        <sz val="12"/>
        <rFont val="Times New Roman"/>
        <family val="1"/>
        <charset val="186"/>
      </rPr>
      <t xml:space="preserve">__.pants. </t>
    </r>
    <r>
      <rPr>
        <sz val="12"/>
        <rFont val="Times New Roman"/>
        <family val="1"/>
        <charset val="186"/>
      </rPr>
      <t>Ministru kabinets nosaka kārtību, kādā aprēķina un piešķir nepieciešamā finansējuma apmēru pievienotās vērtības nodokļa summas, kas nav atgūstama kā priekšnodoklis, kompensācijai Igaunijai un Lietuvai AS “RB Rail” veikto aktivitāšu ietvaros. Atļaut finanšu ministram palielināt apropriāciju Satiksmes ministrijai resursiem no dotācijas no vispārējiem ieņēmumiem par pievienotās vērtības nodokļa summu, kas nav atgūstama kā priekšnodoklis, kompensācijai Igaunijai un Lietuvai AS “RB Rail” veikto aktivitāšu ietvaros, ar nosacījumu, ja tiek nodrošināta neitrāla ietekme uz vispārējās valdības budžeta bilanci un ir pieņemts attiecīgs Ministru kabineta lēmums, kā arī Saeimas Budžeta un finanšu (nodokļu) komisija piecu darba dienu laikā no attiecīgās informācijas saņemšanas dienas nav iebildusi pret apropriācijas palielinājumu."</t>
    </r>
  </si>
  <si>
    <r>
      <t>"</t>
    </r>
    <r>
      <rPr>
        <b/>
        <sz val="12"/>
        <rFont val="Times New Roman"/>
        <family val="1"/>
        <charset val="186"/>
      </rPr>
      <t xml:space="preserve">__.pants. </t>
    </r>
    <r>
      <rPr>
        <sz val="12"/>
        <rFont val="Times New Roman"/>
        <family val="1"/>
        <charset val="186"/>
      </rPr>
      <t>Atļaut finanšu ministram pārdalīt šajā likumā noteikto apropriāciju budžeta resora “74. Gadskārtējā valsts budžeta izpildes procesā pārdalāmais finansējums” programmā 01.00.00 “Apropriācijas rezerve” Latvijas dalības starptautiskajā izstādē “Expo 2020 Dubai” pasākumu finansēšanai."</t>
    </r>
  </si>
  <si>
    <t xml:space="preserve">(6) Finanšu ministram pēc Vides aizsardzības un reģionālās attīstības ministrijas informācijas sniegšanas Ministru kabinetā, ir tiesības demogrāfisko pasākumu īstenošanai palielināt šā panta pirmajā daļā minēto palielinājumu, lai nodrošinātu pašvaldībām aizņēmumus jaunas pirmsskolas izglītības iestādes būvniecībai vai esošas pirmsskolas izglītības iestādes paplašināšanai, mazinot bērnu rindu uz vietām pirmskolas izglītības iestādēs, ja ir pieņemts attiecīgs Ministru kabineta lēmums un Saeimas Budžeta un finanšu (nodokļu) komisija piecu darba dienu laikā no attiecīgās informācijas saņemšanas nav iebildusi pret to. Jaunas pirmsskolas izglītības iestādes būvniecības vai esošas pirmsskolas izglītības iestādes paplašināšanas investīciju projektam: </t>
  </si>
  <si>
    <t>a) pašvaldības budžeta līdzfinansējums, sākot ar 2020. gadu, nav mazāks par 25 procentiem un aizņēmuma apmērs nav lielāks par 75 procentiem no pašvaldības kopējām projekta izmaksām;</t>
  </si>
  <si>
    <t>b) projektos, kuru finansēšanai nepieciešams vidējā termiņa aizņēmums, pašvaldības budžeta līdzfinansējums 2020. gadā nav mazāks par 25 procentiem no pašvaldības kopējām projekta izmaksām 2020. gadā;</t>
  </si>
  <si>
    <t xml:space="preserve">c) pašvaldības budžeta līdzfinansējums veikts līdz aizņēmuma izmaksu pieprasījuma iesniegšanai vai vienlaikus ar aizņēmuma izmaksu; </t>
  </si>
  <si>
    <t xml:space="preserve">d) ir sniegts Vides aizsardzības un reģionālās attīstības ministrijas pozitīvs atzinums par projekta atbilstību apstiprinātajiem  kritērijiem. Ministru kabinets nosaka kārtību un kritērijus, kādā Vides aizsardzības un reģionālās attīstības ministrija izvērtē jaunas pirmsskolas izglītības iestādes būvniecības vai esošas pirmsskolas izglītības iestādes paplašināšanas investīciju projektus. </t>
  </si>
  <si>
    <r>
      <t>13. pants.</t>
    </r>
    <r>
      <rPr>
        <sz val="12"/>
        <color theme="1"/>
        <rFont val="Times New Roman"/>
        <family val="1"/>
        <charset val="186"/>
      </rPr>
      <t xml:space="preserve"> …………………………….</t>
    </r>
  </si>
  <si>
    <t xml:space="preserve">
“(6) Finanšu ministram ir tiesības demogrāfisko pasākumu īstenošanai palielināt šā panta pirmajā daļā minēto aizdevumu apjomu, lai nodrošinātu pašvaldībām aizņēmumus jaunas pirmsskolas izglītības iestādes būvniecībai vai esošas pirmsskolas izglītības iestādes paplašināšanai, mazinot bērnu rindu uz vietām pirmskolas izglītības iestādēs. Jaunas pirmsskolas izglītības iestādes būvniecības vai esošas pirmsskolas izglītības iestādes paplašināšanas investīciju projektam:”</t>
  </si>
  <si>
    <r>
      <t xml:space="preserve">Izteikt likumprojekta </t>
    </r>
    <r>
      <rPr>
        <b/>
        <sz val="12"/>
        <color theme="1"/>
        <rFont val="Times New Roman"/>
        <family val="1"/>
        <charset val="186"/>
      </rPr>
      <t>13.panta sesto daļu</t>
    </r>
    <r>
      <rPr>
        <sz val="12"/>
        <color theme="1"/>
        <rFont val="Times New Roman"/>
        <family val="1"/>
        <charset val="186"/>
      </rPr>
      <t xml:space="preserve"> šādā redakcijā:</t>
    </r>
  </si>
  <si>
    <t>Neatbalstīt</t>
  </si>
  <si>
    <t>Ierosināts pārdalīt no (-)/ uz (+):</t>
  </si>
  <si>
    <t>VARAM  2020-2022,g. prioritāra pasākuma  "Ģimenei draudzīga pašvaldība" finansējuma pārdale (1 amata vieta) Sabiedrības integrācijas fondam, lai turpmāk īstenotu Rīcības plānā Ģimenes valsts politikas pamatnostādņu uzdevumu 3.2.12.4."Izstrādāt kritērijus ģimenei ar bērniem draudzīgās pašvaldības noteikšanai, izceļot un atzīmējot pašvaldību sasniegumus, labās prakses piemērus atbalsta un iespēju  sniegšanā ģimenēm ar bērniem" un plānotos pasākumus, atbilstoši Sabiedrības integrācijas fonda plānotājām izmaiņām darbības stratēģijā.</t>
  </si>
  <si>
    <t>Finanšu pārdale starp resoriem no 74.Gadskārtējā valsts budžeta izpildes procesā pārdalāmais finansējums programmas 02.00.00 "Līdzekļi neparedzētiem gadījumiem"  uz 22.Kultūras ministrijas programmu 21.00.00 "Kultūras mantojums", lai nodrošinātu finansējumu Rīgas pieminekļu aģentūrai Brīvības pieminekļa izgaismošanas projektam</t>
  </si>
  <si>
    <r>
      <t xml:space="preserve">Atbilstoši Ministru kabineta 2009.gada 15.decembra noteiktumiem Nr.1480 “Neatliekamās medicīniskās palīdzības dienesta nolikums” Neatliekamās medicīniskās palīdzības dienests (turpmāk - NMPD) ir veselības ministra pakļautībā esoša tiešās pārvaldes iestāde un tā mērķis ir īstenot vienotu valsts politiku neatliekamās medicīniskās palīdzības un katastrofu medicīnas jomā. 
NMPD ir izveidojusies sarežģīta situācija ar neatliekamās medicīniskā palīdzības nodrošināšanai nepieciešamo aprīkojumu, lielākā daļa esošo medicīnisko ierīču (defibrilatori, elektriskie vakuumsūkņi) ir izteikti nolietojušās un ir jau pārsniegts ražotāja noteiktais pieļaujamais ekspluatācijas laiks. NMPD pastāvīgi seko un uzrauga, lai NMP brigāžu medicīniskais aprīkojums būtu lietošanas kārtībā, veicot gan pārbaudes un tehniskās apkopes, kā arī apmācot individuāli darbiniekus medicīniskās aparatūras pareizā lietošanā.  
Nepietiekamā finansējuma dēļ NMPD nav bijusi iespēja veikt savlaicīgu un plānotu aprīkojuma atjaunošanu. Tas ir rezultējies ar to, ka šobrīd struktūrvienībās praktiski nav aprīkojuma rezervju, un daļa aprīkojuma, kas ir brigāžu ekipējumā, savas nolietojuma pakāpes dēļ vistuvākajā laikā var kļūt nelietojama, radot draudus pacientu drošībai.
NMPD kopā ar citiem operatīvajiem dienestiem iekļaujas vienotajā valsts drošības sistēmā un kopīgā sadarbībā ar Sabiedroto spēku  pārstāvjiem ir iesaistīts visaptverošā valsts aizsardzības nodrošināšanā. Lai sasniegtu augstu gatavību ikdienā un spēju reaģēt ārkārtas situācijās, NMPD ir jābūt pilnībā nodrošinātam ar visiem resursiem, t.i., ar pietiekamu, atbilstošu un pacientiem drošu neatliekamās medicīniskās palīdzības brigāžu medicīnisko aprīkojumu. 
</t>
    </r>
    <r>
      <rPr>
        <i/>
        <u/>
        <sz val="10"/>
        <rFont val="Times New Roman"/>
        <family val="1"/>
      </rPr>
      <t>Nepieciešamā finansējuma 297 259 euro apmērā aprēķins: defribrilatoru iegādei nepieciešams finansējums 241 703 euro apmērā (11 gab x 21 973 euro) un  vakuumsūkņu iegādei nepieciešamais finansējums 55 556 euro apmērā (34 gab x 1 634 euro).</t>
    </r>
  </si>
  <si>
    <t>Līdzekļu pārdale no budžeta resora 74."Gadskārtējā valsts budžeta izpildes procesā pārdalāmais finansējums" uz 47.resoru "Radio un televīzija", lai nodrošinātu sabiedriskā pasūtījuma īstenošanu  komerciālajos elektroniskajos plašsaziņas līdzekļos.</t>
  </si>
  <si>
    <t>Finanšu pārdale starp resoriem no 74.Gadskārtējā valsts budžeta izpildes procesā pārdalāmais finansējums programmas 02.00.00 "Līdzekļi neparedzētiem gadījumiem"  uz 47.Radio un televīzija programmu 04.00.00 "Komerciālās televīzijas un radio", lai nodrošinātu sabiedriskā pasūtījuma īstenošanu  komerciālajos elektroniskajos plašsaziņas līdzekļos.</t>
  </si>
  <si>
    <t>Līdzekļu pārdale no budžeta resora 74.Gadskārtējā valsts budžeta izpildes procesā pārdalāmais finansējums" uz 47.resoru "Radio un televīzija", lai VSIA “Latvijas Radio” caur sabiedriskā pasūtījuma īstenošanu nodrošinātu VSIA "Latvijas Radio" darbinieku atlīdzības palielināšanu un veiktu strukturālās reformas.</t>
  </si>
  <si>
    <t>Finanšu pārdale starp resoriem no 74.Gadskārtējā valsts budžeta izpildes procesā pārdalāmais finansējums programmas 02.00.00 "Līdzekļi neparedzētiem gadījumiem"  uz 47.Radio un televīzija programmu 02.00.00 “Latvijas Radio programmu veidošana un izplatīšana”, lai VSIA “Latvijas Radio” caur sabiedriskā pasūtījuma īstenošanu nodrošinātu VSIA "Latvijas Radio" darbinieku atlīdzības palielināšanu un veiktu strukturālās reformas.</t>
  </si>
  <si>
    <t>Finanšu pārdale starp resoriem no 74.Gadskārtējā valsts budžeta izpildes procesā pārdalāmais finansējums programmas 02.00.00 "Līdzekļi neparedzētiem gadījumiem"  uz 47.Radio un televīzija apakšprogrammu 03.01.00 "Latvijas Televīzijas programmu veidošana un izplatīšana", lai VSIA “Latvijas Televīzija” caur sabiedriskā pasūtījuma īstenošanu nodrošinātu VSIA "Latvijas Televīzija" darbinieku atlīdzības palielināšanu, LSM.LV atlīdzības konkurētspēju un stiprinātu kapacitāti.</t>
  </si>
  <si>
    <t>Veikta līdzekļu pārdale 1 049 877 euro apmērā no budžeta resora "62.Mērķdotācijas pašvaldībām" budžeta  programmas 01.00.00 "Mērķdotācijas izglītības pasākumiem" uz Izglītības un zinātnes ministrijas budžeta apakšprogrammu 01.05.00. "Dotācija privātajām mācību iestādēm", atbilstoši MK 24.09.2019. septembra sēdes protokola Nr.43, 27.§., lai nodrošinātu pedagogu darba samaksu 2020.gadā un turpmāk ik gadu, ņemot vērā pedagogu minimālās algas likmes palielināšanu līdz 750 EUR ar 2019.gada 1.septembri un izglītojamo skaita uz 2019.gada 1.septembri izmaiņu ietekmi.</t>
  </si>
  <si>
    <t>Veikta līdzekļu pārdale 1 049 877 euro apmērā no budžeta resora "62.Mērķdotācijas pašvaldībām" budžeta  programmas 01.00.00 "Mērķdotācijas izglītības pasākumiem" uz Izglītības un zinātnes ministrijas budžeta apakšprogrammu 01.05.00. "Dotācija privātajām mācību iestādēm", atbilstoši MK 24.09.2019.  sēdes protokola Nr.43, 27.§., lai nodrošinātu pedagogu darba samaksu 2020.gadā un turpmāk ik gadu, ņemot vērā pedagogu minimālās algas likmes palielināšanu līdz 750 EUR ar 2019.gada 1.septembri un izglītojamo skaita uz 2019.gada 1.septembri izmaiņu ietekmi.</t>
  </si>
  <si>
    <t>Veikta līdzekļu pārdale 1 049 877 euro apmērā no budžeta resora "62.Mērķdotācijas pašvaldībām" budžeta  programmas 01.00.00 "Mērķdotācijas izglītības pasākumiem" uz Izglītības un zinātnes ministrijas budžeta apakšprogrammu 01.05.00. "Dotācija privātajām mācību iestādēm", atbilstoši MK 24.09.2019. sēdes protokola Nr.43, 27.§., lai nodrošinātu pedagogu darba samaksu 2020.gadā un turpmāk ik gadu, ņemot vērā pedagogu minimālās algas likmes palielināšanu līdz 750 EUR ar 2019.gada 1.septembri un izglītojamo skaita uz 2019.gada 1.septembri izmaiņu ietekmi.</t>
  </si>
  <si>
    <t>Veikta iekšējā līdzekļu pārdale 69 531 euro apmērā no Izglītības un zinātnes ministrijas budžeta apakšprogrammu  programmas 02.01.00 "Profesionālās izglītības programmu īstenošana" uz Izglītības un zinātnes ministrijas budžeta apakšprogrammu 01.05.00. "Dotācija privātajām mācību iestādēm", atbilstoši MK 24.09.2019. sēdes protokola Nr.43, 27.§., lai nodrošinātu pedagogu darba samaksu 2020.gadā un turpmāk ik gadu, ņemot vērā pedagogu minimālās algas likmes palielināšanu līdz 750 EUR ar 2019.gada 1.septembri un izglītojamo skaita uz 2019.gada 1.septembri izmaiņu ietekmi.</t>
  </si>
  <si>
    <t>Veikta iekšējā līdzekļu pārdale 69 531 euro apmērā no Izglītības un zinātnes ministrijas budžeta apakšprogrammu  programmas 02.01.00 "Profesionālās izglītības programmu īstenošana" uz Izglītības un zinātnes ministrijas budžeta apakšprogrammu 01.05.00. "Dotācija privātajām mācību iestādēm", atbilstoši MK 24.09.2019.  sēdes protokola Nr.43, 27.§., lai nodrošinātu pedagogu darba samaksu 2020.gadā un turpmāk ik gadu, ņemot vērā pedagogu minimālās algas likmes palielināšanu līdz 750 EUR ar 2019.gada 1.septembri un izglītojamo skaita uz 2019.gada 1.septembri izmaiņu ietekmi.</t>
  </si>
  <si>
    <t xml:space="preserve">Veikta līdzekļu pārdale 11 168 euro apmērā 2020.gadā un turpmāk ik gadu no Izglītības un zinātnes ministrijas budžeta apakšprogrammu  programmas 02.01.00 "Profesionālās izglītības programmu īstenošana" uz Izglītības un zinātnes ministrijas budžeta apakšprogrammu 01.08.00. "Vispārējās izglītības atbalsta pasākumi", atbilstoši MK 24.09.2019. sēdes protokola Nr.43, 27.§., lai nodrošinātu pedagogu darba samaksu 2020.gadā un turpmāk ik gadu, ņemot vērā pedagogu minimālās algas likmes palielināšanu līdz 750 EUR ar 2019.gada 1.septembri un Eiropas skolas piektā skolotāja atlīdzības nodrošināšanai ar 2019.gada 1.septembri. Ņemot vērā, ka izdevumu pārdale tiek veikta starp budžeta programmām (apakšprogrammām), nemainot sadalījumu starp izdevumu ekonomiskās klasifikācijas kodiem, izmaiņas neatspoguļojas likumprojekta „Par vidēja termiņa budžeta ietvaru 2020., 2021. un 2022.gadam” 3.pielikumā.  </t>
  </si>
  <si>
    <t xml:space="preserve">Pamatojoties uz Ministru kabineta 08.10.2019. sēdes protokolā Nr.46 30.§ noteikto, veikta iekšējā līdzekļu pārdale 49 947 euro apmērā 2020.gadā, 99 894 euro apmērā 2021.gadā un turpmāk ik gadu no apakšprogrammas 05.15.00 "Latvijas Zinātnes padomes darbības nodrošināšana" uz apakšprogrammu 42.09.00 "Latvijas Zinātnes padome", lai nodrošinātu likumprojektā "Grozījumi Zinātniskās darbības likumā" noteikto.  Ņemot vērā, ka izdevumu pārdale tiek veikta starp budžeta programmām (apakšprogrammām), nemainot sadalījumu starp izdevumu ekonomiskās klasifikācijas kodiem, izmaiņas neatspoguļojas likumprojekta „Par vidēja termiņa budžeta ietvaru 2020., 2021. un 2022.gadam” 3.pielikumā.  </t>
  </si>
  <si>
    <t xml:space="preserve">Pamatojoties uz Ministru kabineta 08.10.2019. sēdes protokolā Nr.46 30.§ noteikto, veikta iekšējā līdzekļu pārdale 88 333 euro apmērā 2020.gadā, 187 692 euro apmērā 2021.gadā un turpmāk ik gadu no apakšprogrammas 42.05.00 "Valsts izglītības attīstības aģentūras darbības nodrošināšana" uz apakšprogrammu 42.09.00 "Latvijas Zinātnes padome", lai nodrošinātu likumprojektā "Grozījumi Zinātniskās darbības likumā" noteikto. Ņemot vērā, ka izdevumu pārdale tiek veikta starp budžeta programmām (apakšprogrammām), nemainot sadalījumu starp izdevumu ekonomiskās klasifikācijas kodiem, izmaiņas neatspoguļojas likumprojekta „Par vidēja termiņa budžeta ietvaru 2020., 2021. un 2022.gadam” 3.pielikumā.  </t>
  </si>
  <si>
    <t xml:space="preserve">Pamatojoties uz Ministru kabineta 08.10.2019. sēdes protokolā Nr.46 30.§ noteikto, veikta iekšējā līdzekļu pārdale 125 479 euro apmērā 2020.gadā, 250 957 euro apmērā 2021.gadā un turpmāk ik gadu no apakšprogrammas 42.08.00 "Studiju un zinātnes administrācijas darbības nodrošināšana" uz apakšprogrammu 42.09.00 "Latvijas Zinātnes padome", lai nodrošinātu likumprojektā "Grozījumi Zinātniskās darbības likumā" noteikto. Ņemot vērā, ka izdevumu pārdale tiek veikta starp budžeta programmām (apakšprogrammām), nemainot sadalījumu starp izdevumu ekonomiskās klasifikācijas kodiem, izmaiņas neatspoguļojas likumprojekta „Par vidēja termiņa budžeta ietvaru 2020., 2021. un 2022.gadam” 3.pielikumā.  </t>
  </si>
  <si>
    <t xml:space="preserve">Pamatojoties uz Ministru kabineta 08.10.2019. sēdes protokolā Nr.46 30.§ noteikto, veikta iekšējā līdzekļu pārdale 54 147 euro apmērā 2020.gadā, 108 294 euro apmērā 2021.gadā un turpmāk ik gadu no apakšprogrammas 42.08.00 "Studiju un zinātnes administrācijas darbības nodrošināšana" uz apakšprogrammu 42.05.00 "Valsts izglītības attīstības aģentūras darbības nodrošināšana", lai nodrošinātu likumprojektā "Grozījumi Zinātniskās darbības likumā" noteikto.Ņemot vērā, ka izdevumu pārdale tiek veikta starp budžeta programmām (apakšprogrammām), nemainot sadalījumu starp izdevumu ekonomiskās klasifikācijas kodiem, izmaiņas neatspoguļojas likumprojekta „Par vidēja termiņa budžeta ietvaru 2020., 2021. un 2022.gadam” 3.pielikumā.  </t>
  </si>
  <si>
    <t>Veikta iekšējā līdzeklu pārdale 72 426 euro apmērā 2020.gadā no apakšprogrammas 01.15.00 "Sociālā atbalsta programma vispārējās izglītības pedagogiem" uz programmu 07.00.00 "Informācijas un komunikāciju tehnoloģiju uzturēšana un attīstība", lai nodrošinātu Valsts izglītības informācijas sistēmas (VIIS) pielāgošanas pasākumus.</t>
  </si>
  <si>
    <t>Pamatojoties uz Ministru kabineta 16.07.2019. sēdes protokolā Nr.33 79.§ noteikto, veikta pārdale 1 612 091 euro apmērā no programmas 02.00.00 "Līdzekļi neparedzētiem gadījumiem" uz apakšprogrammu 42.03.00 "Skolu jaunatnes dziesmu un deju svētki", lai nodrošinātu XII Latvijas skolu jaunatnes dziesmu un deju svētku sagatavošanu un norisi.</t>
  </si>
  <si>
    <t>Atbalstīt pārdali no (-)/ uz (+):</t>
  </si>
  <si>
    <t>Neatbalstīt, jo</t>
  </si>
  <si>
    <t>atbalstīts</t>
  </si>
  <si>
    <t>priekšlikums</t>
  </si>
  <si>
    <t>Ņemot vērā AS “SEB banka”” vēstulē sniegto precizēto informāciju, nosūtam priekšlikumu likumprojekta “Par valsts budžetu 2020.gadam” (Nr.455/Lp13) (turpmāk – likumprojekts) 2.lasījumam, lūdzam precizēt likumprojekta 12.pielikumu, aizstājot vārdus “Biedrība “AUSEKLIS 2”” ar vārdiem “Kiričenko IU “AUSEKĻI-2””.</t>
  </si>
  <si>
    <r>
      <t xml:space="preserve">Aizstāt vārdus "Biedrība "AUSEKLIS 2"" ar vārdiem </t>
    </r>
    <r>
      <rPr>
        <b/>
        <u/>
        <sz val="12"/>
        <rFont val="Times New Roman"/>
        <family val="1"/>
        <charset val="186"/>
      </rPr>
      <t>"Kiričenko IU "AUSEKĻI-2""</t>
    </r>
  </si>
  <si>
    <t>Priekšlikums sagatavots, lai palielinātu ilgtermiņa saistības VID administratīvās ēkas Talejas ielā 1, Rīgā, nomas maksas segšanai. Finansējums rasts budžeta programmas 33.00.00 „Valsts ieņēmumu un muitas politikas nodrošināšana” ietvaros, daļu no uzturēšanas izdevumiem novirzot nomas maksā iekļauto apsaimniekošanas izdevumu segšanai, atbilstoši MK rīkojuma projektam “Par ilgtermiņa saistību precizēšanu”, kas tiks virzīts izskatīšanai MK 2019.gada 5.novembra sēdē.</t>
  </si>
  <si>
    <t>Priekšlikums sagatavots, lai precizētu VAS "Valsts nekustamie īpašumi" īstenotajiem būvniecības projektiem nepieciešamo finansējumu atbilstoši MK rīkojumu projektiem “Grozījums Ministru kabineta 2019.gada 29.aprīļa rīkojumā Nr.198 “Par robežšķērsošanas vietu “Silene” un “Pāternieki” attīstību”” un “Grozījumi Ministru kabineta 2018.gada 12.jūnija rīkojumā Nr.262 “Par finansējumu robežšķērsošanas vietas “Terehova” modernizācijas projekta I posma būvniecībai, nomas maksas un komunālo pakalpojumu izdevumu segšanai””, kas tiks virzīti izskatīšanai MK 2019.gada 5.novembra sēdē. Finansējums pārdalīts starp projektiem, ņemot vērā precizētos būvniecības darbu grafikus.</t>
  </si>
  <si>
    <t>Līdzekļu pārdale no budžeta resora 74."Gadskārtējā valsts budžeta izpildes procesā pārdalāmais finansējums" uz 47.resoru "Radio un televīzija", lai VSIA “Latvijas Televīzija” caur sabiedriskā pasūtījuma īstenošanu nodrošinātu VSIA "Latvijas Televīzija" darbinieku atlīdzības palielināšanu, LSM.LV atlīdzības konkurētspēju un stiprinātu kapacitāti.</t>
  </si>
  <si>
    <t>"5) valsts aizsardzības spēju palielināšana, nodrošinot valsts aizsardzības finansējumu pret iekšzemes kopproduktu (turpmāk — IKP) divu procentu apmērā."</t>
  </si>
  <si>
    <r>
      <t xml:space="preserve">Papildināt likumprojektu </t>
    </r>
    <r>
      <rPr>
        <b/>
        <sz val="12"/>
        <rFont val="Times New Roman"/>
        <family val="1"/>
        <charset val="186"/>
      </rPr>
      <t xml:space="preserve">ar jaunu pantu </t>
    </r>
    <r>
      <rPr>
        <sz val="12"/>
        <rFont val="Times New Roman"/>
        <family val="1"/>
        <charset val="186"/>
      </rPr>
      <t xml:space="preserve">šādā redakcijā: </t>
    </r>
  </si>
  <si>
    <r>
      <t xml:space="preserve">Papildināt likumprojektu </t>
    </r>
    <r>
      <rPr>
        <b/>
        <sz val="12"/>
        <rFont val="Times New Roman"/>
        <family val="1"/>
        <charset val="186"/>
      </rPr>
      <t>ar jaunu pantu</t>
    </r>
    <r>
      <rPr>
        <sz val="12"/>
        <rFont val="Times New Roman"/>
        <family val="1"/>
        <charset val="186"/>
      </rPr>
      <t xml:space="preserve"> šādā redakcijā: </t>
    </r>
  </si>
  <si>
    <r>
      <t xml:space="preserve">Papildināt likumprojekta </t>
    </r>
    <r>
      <rPr>
        <b/>
        <sz val="12"/>
        <rFont val="Times New Roman"/>
        <family val="1"/>
        <charset val="186"/>
      </rPr>
      <t>1.pantu ar 5) apakšpunktu</t>
    </r>
    <r>
      <rPr>
        <sz val="12"/>
        <rFont val="Times New Roman"/>
        <family val="1"/>
        <charset val="186"/>
      </rPr>
      <t xml:space="preserve"> šādā redakcijā:</t>
    </r>
  </si>
  <si>
    <t>Ministru kabineta noteikumu projekta "Par Ministru kabineta noteikumu Kontrolšāvienu izdarīšanas kārtība un valsts nodevas apmērs un maksāšanas kārtība"" (VSS-697)  sākotnējās ietekmes novērtējuma ziņojumā (anotācijā) norādīts, ka Ieroču aprites likums atceļ prasību veikt kontrolšāvienus periodiski reizi 5 gados, līdz ar to ieņēmumi no valsts nodevas par Ieroču aprites likumā paredzētā kontrolšāviena ar vītņstobra šaujamieroci izdarīšanu (kods 9.3.9.3.) 2020.gadā un turpmāk katru gadu samazināsies par 232 220 euro, līdz ar to samazinās arī izdevumu daļa Iekšlietu ministrijas budžeta apakšprogrammā 06.01.00 "Valsts policija" par 354 250 euro (tajā skaitā izdevumi atlīdzībai 72 761 euro, precēm un pakalpojumiem 216 131 euro, pamatkapitāla veidošanai 65 358 euro), kas tika piešķirta kontrolšāvienu ar vītņstobra šaujamieroci izdarīšanai un valsts nodevas par kontrolšāviena ar vītņstobra šaujamieroci izdarīšanu administrēšanai. 
Finanšu līdzekļi 122 030 euro apmērā (izdevumi precēm un pakalpojumiem) pārdalīti, jo ir sadārdzinājušies pakalpojumi Valsts policijai nepiederošu transportlīdzekļu evakuācijai un vardarbīgā nāvē cietušo personu transportēšanai, kā arī, lai nodrošinātu izdevumu, kas saistīti ar sakaru virsnieka Lielbritānijā darba telpu nomas sadārdzinājumu un bērnu pirmsskolas un skolas mācību maksas segšanu.</t>
  </si>
  <si>
    <r>
      <rPr>
        <b/>
        <sz val="12"/>
        <color rgb="FF000000"/>
        <rFont val="Times New Roman"/>
        <family val="1"/>
        <charset val="186"/>
      </rPr>
      <t>1.pants.</t>
    </r>
    <r>
      <rPr>
        <sz val="12"/>
        <color rgb="FF000000"/>
        <rFont val="Times New Roman"/>
        <family val="1"/>
        <charset val="186"/>
      </rPr>
      <t xml:space="preserve"> Ar gadskārtējā valsts budžeta likuma projekta sagatavošanu, vidēja termiņa budžeta ietvara likuma projekta sagatavošanu, ar valsts budžetu saistīto lēmumu pieņemšanu un rīcību īsteno Fiskālās disciplīnas likumā noteiktos fiskālās politikas principus un šādus vidēja termiņa budžeta politikas prioritāros attīstības virzienus:     
</t>
    </r>
  </si>
  <si>
    <t>1)    iedzīvotāju ienākumu nevienlīdzības mazināšana, palielinot minimālo mēneša darba algu, palielinot iedzīvotāju ienākuma nodokļa gada diferencēto neapliekamo minimumu, paaugstinot minimālo ienākumu līmeni un tuvinot pensiju pieaugumu apdrošināšanas iemaksu algu summas pieaugumam;
2)    valsts cilvēkkapitāla palielināšana, palielinot publisko finansējumu un veicot reformas veselības nozarē, izglītībā un zinātnē;
3)    valsts aktīvu atjaunošana, nodrošinot finansējumu jaunu pasažieru vilcienu iegādei, jauna cietuma būvniecībai un autoceļu atjaunošanai;
4)    publisko finanšu izlietojuma efektivitātes palielināšana, veicot administratīvi teritoriālo reformu.</t>
  </si>
  <si>
    <t>"__.pants. Līdz stājas spēkā likums par jauno administratīvi teritoriālo iedalījumu, pašvaldībai tikai saņemot Vides aizsardzības un reģionālās attīstības ministrijas pozitīvu atzinumu par šajā pantā minēto darījumu atbilstību administratīvi teritoriālajai reformai un ilgtspējīgai novada attīstībai ir tiesības:</t>
  </si>
  <si>
    <t>1) uzņemties aizņēmumu saistības un sniegt galvojumus atbilstoši šā likuma 13.pantā noteiktajiem nosacījumiem, izņemot aizņēmumus un galvojumus, kas nepieciešami Eiropas Savienības un citas ārvalstu finanšu palīdzības līdzfinansētiem projektiem;
2) atsavināt pašvaldības kustamo un nekustamo mantu, kuru pārdošanas vērtība pārsniedz 50 000 euro un 0,1% no pašvaldības pamatlīdzekļu vērtības."</t>
  </si>
  <si>
    <r>
      <t>"</t>
    </r>
    <r>
      <rPr>
        <b/>
        <sz val="12"/>
        <rFont val="Times New Roman"/>
        <family val="1"/>
        <charset val="186"/>
      </rPr>
      <t xml:space="preserve">__.pants. </t>
    </r>
    <r>
      <rPr>
        <sz val="12"/>
        <rFont val="Times New Roman"/>
        <family val="1"/>
        <charset val="186"/>
      </rPr>
      <t>Finanšu ministrijai, veicot valsts budžeta izdevumu pārskatīšanu, kā arī sagatavojot vidēja termiņa budžeta ietvara likumprojektu paketi un gadskārtējā valsts budžeta likumprojektu paketi, ir tiesības pieprasīt un bez maksas saņemt no valsts un pašvaldību iestādēm dienesta uzdevumu izpildei nepieciešamo informāciju. Finanšu ministrija, sagatavojot vidēja termiņa budžeta ietvara likumprojektu paketi un gadskārtējā valsts budžeta likumprojektu paketi, lai nodrošinātu makroekonomiskās attīstības un vispārējās valdības budžetu prognožu izstrādi, ietekmes novērtējumu uz tautsaimniecību, ieņēmumu politikas īstenošanu, kā arī valsts budžeta un pašvaldību budžetu ieņēmumu un izdevumu efektīvas un ekonomiskas izlietošanas kontroli, veic nodokļu maksātāju datu apstrādi, tai skaitā veic nodokļu maksātāju datu profilēšanu, izmantojot nodokļu administrācijas informāciju."</t>
    </r>
  </si>
  <si>
    <t>Saskaņā ar Ministru kabineta rīkojuma “Grozījumi Ministru kabineta 2015.gada 9.jūnija rīkojumā Nr.299 “Par ilgtermiņa saistībām Iekšlietu ministrijai Iekšējās drošības biroja funkciju nodrošināšanai”” projektu un Ministru kabineta sēdes protokola projekta 2.punktu Iekšlietu ministrijai dots uzdevums iesniegt Finanšu ministrijā priekšlikumu likumprojekta “Par valsts budžetu 2020.gadam” izskatīšanai Saeimā otrā lasījumā par ilgtermiņa saistību palielināšanu budžeta apakšprogrammā 40.02.00 “Nekustamais īpašums un centralizētais iepirkums” pasākumam “Nekustamā īpašuma Krišjāņa Valdemāra ielā 1A, Rīgā, nomas maksa” 2020.-2024.gadā par 217 589 euro ik gadu un 2025.gadā par 225 946 euro. Ilgtermiņu saistību palielinājums tiks nodrošināts Iekšlietu ministrijas budžeta apakšprogrammai 40.02.00 “Nekustamais īpašums un centralizētais iepirkums” piešķirto līdzekļu ietvaros.
Ņemot vērā, ka izmaiņas skar tikai valsts pamatbudžeta ilgtermiņa saistību maksimāli pieļaujamo apjomu, tās neatspoguļojas likumprojekta „Par valsts budžetu 2020.gadam” 4.pielikumā un likumprojekta „ Par vidēja termiņa budžeta ietvaru 2020., 2021. un 2022.gadam” 3.pielikumā.</t>
  </si>
  <si>
    <t>Pašvaldību budžetu transferti</t>
  </si>
  <si>
    <t>Samazinātas ilgtermiņa saistības 2020. un turpmākajiem gadiem par  65 000 euro ik gadu, ņemot vērā, ka iemaksa ir par salīdzinošo vērtējumu Eiropas sadarbības un attīstības organizācija (OECD), lai nodrošinātu Sabiedrisko pakalpojumu regulēšanas komisijas dalību darba grupā, kā arī pieredzes apmaiņu, labākās prakses apkopošanu un rekomendāciju formulēšanu, iesaistoties savstarpējā darbības aspektu izvērtēšanā, un nav iemaksa starptautiskajā institūcijā.</t>
  </si>
  <si>
    <t>Saskaņā ar Ministru kabineta 29.10.2019. sēdes protokola Nr.50 22.§ Korupcijas novēršanas un apkarošanas birojam uzdots iesniegt priekšlikumu likumprojekta "Par valsts budžetu 2020.gadam" izskatīšanai Saeimā otrajā lasījumā par ilgtermiņa saistību samazināšanu pasākumam "KNAB ēkas Citadeles ielā 1, Rīgā, telpu nomas maksas izdevumu segšanai" budžeta programmā 01.00.00 "Korupcijas novēršanas un apkarošanas birojs" 2020. - 2023.gadā par 31 306 euro ik gadu un tālākajā laika posmā par 477 416 euro. Ilgtermiņa saistībās samazinātais finansējums tiks novirzīts Korupcijas novēršanas un apkarošanas biroja mutvārdu un procesuālo dokumentu tulkošanas izdevumu segšanai, nekustamā īpašuma Citadeles 1, Rīgā apdrošināšanai un nekustamā īpašuma nodokļa par zemi nomaksai.</t>
  </si>
  <si>
    <t>Izteikt likumprojekta 7.pielikumu jaunā redakcijā:</t>
  </si>
  <si>
    <t>03.08.00 Uzturlīdzekļu garantiju fonds</t>
  </si>
  <si>
    <t>Turpinot uzlabot darbu ar izmaksāto uzturlīdzekļu atgūšanu, kā arī attīstot sadarbību ar Valsts ieņēmumu dienestu, paredzams regresa kārtībā atgūto līdzekļu apmēra pieaugums. Līdz ar to Tieslietu ministrijas  budžeta apakšprogrammā 03.08.00 "Uzturlīdzekļu garantiju fonds" 2020.gadam tiek palielināti ieņēmumi no maksas pakalpojumiem un citi pašu ieņēmumi, kas tiek novirzīti uzturlīdzekļu izmaksai.</t>
  </si>
  <si>
    <t>No Tieslietu ministrijas budžeta apakšprogrammas 03.08.00 "Uzturlīdzekļu garantiju fonds" 2020.gadam dotācija no vispārējiem ieņēmumiem un atbilstoši izdevumi tiek pārdalīti uz 74. resora budžeta programmu 02.00.00 "Līdzekļi neparedzētiem gadījumiem", lai to izmantotu ārstniecības personu darba samaksas palielinājuma nodrošināšanai.</t>
  </si>
  <si>
    <t>Atbilstoši partiju sadarbības sanāksmē 2019.gada 4.novembrī nolemtajam par iespējamiem risinājumiem ārstniecības personu darba samaksas palielināšanai, veiktas  Izmaiņas likumprojektā “Grozījums likumā “Par izložu un azartspēļu nodevu un nodokli”” , paredzot azartspēļu nodokļa ieņēmumu sadalījumu pa budžetiem proporcijā 95% valsts budžetā un 5% pašvaldību budžetā (izņemot azartspēļu nodokļa ieņēmumus no interaktīvajām azartspēlēm, jo 100% apmērā ieskaita valsts budžetā).</t>
  </si>
  <si>
    <t>74. Gadskārtējā valsts budžeta izpildes procesā pārdalāmais finansējums (Finanšu ministrija)</t>
  </si>
  <si>
    <t xml:space="preserve">62. Mērķdotācijas pašvaldībām (15. Izglītības un zinātnes ministrija) </t>
  </si>
  <si>
    <t xml:space="preserve">Veikta līdzekļu pārdale 721 228 euro apmērā no budžeta resora "62.Mērķdotācijas pašvaldībām" budžeta  programmas 01.00.00 "Mērķdotācijas izglītības pasākumiem" uz budžeta resora "62.Mērķdotācijas pašvaldībām" budžeta programmu 05.00.00. "Mērķdotācijas pašvaldībām - pašvaldību izglītības iestāžu pedagogu darba samaksai un valsts sociālās apdrošināšanas obligātajām iemaksām", atbilstoši MK 24.09.2019. septembra sēdes protokola Nr.43, 27.§., lai nodrošinātu pedagogu darba samaksu 2020.gadā un turpmāk ik gadu, ņemot vērā pedagogu minimālās algas likmes palielināšanu līdz 750 EUR ar 2019.gada 1.septembri un izglītojamo skaita uz 2019.gada 1.septembri izmaiņu ietekmi. Ņemot vērā, ka izdevumu pārdale tiek veikta starp budžeta programmām, nemainot sadalījumu starp izdevumu ekonomiskās klasifikācijas kodiem, izmaiņas neatspoguļojas likumprojekta „Par vidēja termiņa budžeta ietvaru 2020., 2021. un 2022.gadam” 3.pielikumā.  </t>
  </si>
  <si>
    <t xml:space="preserve">Veikta līdzekļu pārdale 1 455 141 euro apmērā no budžeta resora "62.Mērķdotācijas pašvaldībām" budžeta  programmas 01.00.00 "Mērķdotācijas izglītības pasākumiem" uz budžeta resora "62.Mērķdotācijas pašvaldībām" budžeta programmu 10.00.00. "Mērķdotācijas pašvaldībām – pašvaldību izglītības iestādēs bērnu no piecu gadu vecuma izglītošanā nodarbināto pedagogu darba samaksai un valsts sociālās apdrošināšanas obligātajām iemaksāmsts sociālās apdrošināšanas obligātajām iemaksām", atbilstoši MK 24.09.2019. septembra sēdes protokola Nr.43, 27.§., lai nodrošinātu pedagogu darba samaksu 2020.gadā un turpmāk ik gadu, ņemot vērā pedagogu minimālās algas likmes palielināšanu līdz 750 EUR ar 2019.gada 1.septembri un izglītojamo skaita uz 2019.gada 1.septembri izmaiņu ietekmi. Ņemot vērā, ka izdevumu pārdale tiek veikta starp budžeta programmām, nemainot sadalījumu starp izdevumu ekonomiskās klasifikācijas kodiem, izmaiņas neatspoguļojas likumprojekta „Par vidēja termiņa budžeta ietvaru 2020., 2021. un 2022.gadam” 3.pielikumā.  </t>
  </si>
  <si>
    <t>02.00.00 Iemaksas starptautiskajās organizācijās</t>
  </si>
  <si>
    <t>11.pielikums (saistību pielikums)</t>
  </si>
  <si>
    <t xml:space="preserve">     0400000000 Maksājumi starptautiskajās institūcijās un programmās</t>
  </si>
  <si>
    <t>Samazināti 2020.gadā nepieciešamie izdevumi iemaksas Ekonomiskās sadarbības un attīstības organizācijā (OECD) veikšanai, atbilstoši saņemtajam aicinājumam un OECD finansēšanas noteikumiem, jau 2019.gadā veikt iemaksas par 2020.gadu (90% apmērā no veiktās iemaksas par 2019.gadu).</t>
  </si>
  <si>
    <t>Samazināti izdevumi no piešķirtā finansējuma 1 780 824 euro apmērā Ārlietu ministrija budžeta apakšprogrammas 01.04.00 “Diplomātiskās misijas ārvalstīs” prioritārajam pasākumam “Vēstniecības Austrālijā atvēršana un darbības nodrošināšana”, no tiem 1 580 824 euro pārdalot uz valsts budžeta programmu “Līdzekļi neparedzētiem gadījumiem” un 200 000 euro saglabājot Ārlietu ministrijas budžetā, lai nodrošinātu papildus finansējumu prioritārā pasākuma "Informācijas par spēkā esošajām starptautiskajām un nacionālajām sankcijām nodrošināšana, IKT funkcionalitātes nodrošināšana un pārvaldības spēju stiprināšana pieaugošo kiberdraudu apstākļos, pārstāvniecību ārvalstīs materiāli tehniskais nodrošinājums" īstenošanai.</t>
  </si>
  <si>
    <t>16. Zemkopības ministrija</t>
  </si>
  <si>
    <t xml:space="preserve">Ieņēmumi no dividendēm (ieņēmumi no valsts (pašvaldību) kapitāla izmantošanas) </t>
  </si>
  <si>
    <r>
      <rPr>
        <b/>
        <sz val="12"/>
        <rFont val="Times New Roman"/>
        <family val="1"/>
        <charset val="186"/>
      </rPr>
      <t>34. pants. </t>
    </r>
    <r>
      <rPr>
        <sz val="12"/>
        <rFont val="Times New Roman"/>
        <family val="1"/>
        <charset val="186"/>
      </rPr>
      <t>Noteikt, ka akciju sabiedrība “Latvijas valsts meži” ieskaita valsts pamatbudžeta ieņēmumos maksājumu par valsts kapitāla izmantošanu (ieņēmumus no dividendēm) 2020. gadā (par 2019. pārskata gadu) ne mazāk kā 71 065 500 euro (ieskaitot uzņēmumu ienākuma nodokli).</t>
    </r>
  </si>
  <si>
    <r>
      <t xml:space="preserve">Izteikt likumprojekta </t>
    </r>
    <r>
      <rPr>
        <b/>
        <sz val="12"/>
        <rFont val="Times New Roman"/>
        <family val="1"/>
        <charset val="186"/>
      </rPr>
      <t>34.pantu</t>
    </r>
    <r>
      <rPr>
        <sz val="12"/>
        <rFont val="Times New Roman"/>
        <family val="1"/>
        <charset val="186"/>
      </rPr>
      <t xml:space="preserve"> šādā redakcijā:
"</t>
    </r>
    <r>
      <rPr>
        <b/>
        <sz val="12"/>
        <rFont val="Times New Roman"/>
        <family val="1"/>
        <charset val="186"/>
      </rPr>
      <t>34. pants. </t>
    </r>
    <r>
      <rPr>
        <sz val="12"/>
        <rFont val="Times New Roman"/>
        <family val="1"/>
        <charset val="186"/>
      </rPr>
      <t>Noteikt, ka akciju sabiedrība “Latvijas valsts meži” ieskaita valsts pamatbudžeta ieņēmumos maksājumu par valsts kapitāla izmantošanu (ieņēmumus no dividendēm) 2020. gadā (par 2019. pārskata gadu) ne mazāk kā 76 065 500 euro (ieskaitot uzņēmumu ienākuma nodokli)."</t>
    </r>
  </si>
  <si>
    <r>
      <t xml:space="preserve">52. pants. </t>
    </r>
    <r>
      <rPr>
        <sz val="12"/>
        <color theme="1"/>
        <rFont val="Times New Roman"/>
        <family val="1"/>
        <charset val="186"/>
      </rPr>
      <t xml:space="preserve">(1) Noteikt, ka budžeta resora “74. Gadskārtējā valsts budžeta izpildes procesā pārdalāmais finansējums” programmā 11.00.00 “Demogrāfijas pasākumi” rezervēts finansējums 5 180 000 </t>
    </r>
    <r>
      <rPr>
        <i/>
        <sz val="12"/>
        <color theme="1"/>
        <rFont val="Times New Roman"/>
        <family val="1"/>
        <charset val="186"/>
      </rPr>
      <t>euro</t>
    </r>
    <r>
      <rPr>
        <sz val="12"/>
        <color theme="1"/>
        <rFont val="Times New Roman"/>
        <family val="1"/>
        <charset val="186"/>
      </rPr>
      <t xml:space="preserve"> apmērā, tai skaitā mājokļu pieejamības pasākumiem daudzbērnu ģimenēm 3 600 000 </t>
    </r>
    <r>
      <rPr>
        <i/>
        <sz val="12"/>
        <color theme="1"/>
        <rFont val="Times New Roman"/>
        <family val="1"/>
        <charset val="186"/>
      </rPr>
      <t xml:space="preserve">euro </t>
    </r>
    <r>
      <rPr>
        <sz val="12"/>
        <color theme="1"/>
        <rFont val="Times New Roman"/>
        <family val="1"/>
        <charset val="186"/>
      </rPr>
      <t xml:space="preserve">apmērā un pasākumam “Vecāku pabalsta sistēmas pilnveidošana” 1 580 000 </t>
    </r>
    <r>
      <rPr>
        <i/>
        <sz val="12"/>
        <color theme="1"/>
        <rFont val="Times New Roman"/>
        <family val="1"/>
        <charset val="186"/>
      </rPr>
      <t xml:space="preserve">euro </t>
    </r>
    <r>
      <rPr>
        <sz val="12"/>
        <color theme="1"/>
        <rFont val="Times New Roman"/>
        <family val="1"/>
        <charset val="186"/>
      </rPr>
      <t>apmērā.</t>
    </r>
  </si>
  <si>
    <r>
      <t xml:space="preserve">(2) Pēc attiecīgā normatīvā akta pieņemšanas par demogrāfijas pasākumu ietvaros plānotajiem mājokļu pieejamības pasākumiem daudzbērnu ģimenēm finanšu ministram ir tiesības pārdalīt ministrijai vai citai centrālai valsts iestādei apropriāciju ne vairāk kā 3 600 000 </t>
    </r>
    <r>
      <rPr>
        <i/>
        <sz val="12"/>
        <color theme="1"/>
        <rFont val="Times New Roman"/>
        <family val="1"/>
        <charset val="186"/>
      </rPr>
      <t xml:space="preserve">euro </t>
    </r>
    <r>
      <rPr>
        <sz val="12"/>
        <color theme="1"/>
        <rFont val="Times New Roman"/>
        <family val="1"/>
        <charset val="186"/>
      </rPr>
      <t xml:space="preserve">apmērā atbilstoši Ministru kabineta lēmumam, ja Saeimas Budžeta un finanšu (nodokļu) komisija piecu darba dienu laikā no attiecīgās informācijas saņemšanas dienas ir to izskatījusi un nav iebildusi pret apropriācijas pārdali.   </t>
    </r>
  </si>
  <si>
    <r>
      <t xml:space="preserve">(3) Pēc attiecīgā normatīvā akta pieņemšanas par demogrāfijas pasākumu ietvaros plānoto pasākumu “Vecāku pabalsta sistēmas pilnveidošanai” finanšu ministram ir tiesības palielināt apropriāciju valsts speciālajā budžetā ne vairāk kā 1 580 000 </t>
    </r>
    <r>
      <rPr>
        <i/>
        <sz val="12"/>
        <color theme="1"/>
        <rFont val="Times New Roman"/>
        <family val="1"/>
        <charset val="186"/>
      </rPr>
      <t>euro</t>
    </r>
    <r>
      <rPr>
        <sz val="12"/>
        <color theme="1"/>
        <rFont val="Times New Roman"/>
        <family val="1"/>
        <charset val="186"/>
      </rPr>
      <t xml:space="preserve"> apmērā, attiecīgi samazinot budžeta resora “74. Gadskārtējā valsts budžeta izpildes procesā pārdalāmais finansējums” 11.00.00 programmā “Demogrāfijas pasākumi” rezervēto finansējumu pasākumam “Vecāku pabalsta sistēmas pilnveidošanai”, atbilstoši Ministru kabineta pieņemtajam lēmumam, ja Saeimas Budžeta un finanšu (nodokļu) komisija piecu darba dienu laikā no attiecīgās informācijas saņemšanas dienas ir izskatījusi un nav iebildusi pret to. </t>
    </r>
  </si>
  <si>
    <r>
      <t xml:space="preserve">Izteikt likumprojekta </t>
    </r>
    <r>
      <rPr>
        <b/>
        <sz val="12"/>
        <rFont val="Times New Roman"/>
        <family val="1"/>
        <charset val="186"/>
      </rPr>
      <t>52.pantu</t>
    </r>
    <r>
      <rPr>
        <sz val="12"/>
        <rFont val="Times New Roman"/>
        <family val="1"/>
        <charset val="186"/>
      </rPr>
      <t xml:space="preserve"> šādā redakcijā:
"</t>
    </r>
    <r>
      <rPr>
        <b/>
        <sz val="12"/>
        <rFont val="Times New Roman"/>
        <family val="1"/>
        <charset val="186"/>
      </rPr>
      <t xml:space="preserve">52.pants. </t>
    </r>
    <r>
      <rPr>
        <sz val="12"/>
        <rFont val="Times New Roman"/>
        <family val="1"/>
        <charset val="186"/>
      </rPr>
      <t>(1) Noteikt, ka budžeta resora “74. Gadskārtējā valsts budžeta izpildes procesā pārdalāmais finansējums” programmā 11.00.00 “Demogrāfijas pasākumi” rezervēts finansējums 3 600 000 euro apmērā mājokļu pieejamības pasākumiem daudzbērnu ģimenēm.</t>
    </r>
  </si>
  <si>
    <r>
      <t xml:space="preserve">(2) Pēc attiecīgā normatīvā akta pieņemšanas par demogrāfijas pasākumu ietvaros plānotajiem mājokļu pieejamības pasākumiem daudzbērnu ģimenēm finanšu ministram ir tiesības pārdalīt ministrijai vai citai centrālai valsts iestādei apropriāciju ne vairāk kā 3 600 000 </t>
    </r>
    <r>
      <rPr>
        <i/>
        <sz val="12"/>
        <color theme="1"/>
        <rFont val="Times New Roman"/>
        <family val="1"/>
        <charset val="186"/>
      </rPr>
      <t xml:space="preserve">euro </t>
    </r>
    <r>
      <rPr>
        <sz val="12"/>
        <color theme="1"/>
        <rFont val="Times New Roman"/>
        <family val="1"/>
        <charset val="186"/>
      </rPr>
      <t xml:space="preserve">apmērā atbilstoši Ministru kabineta lēmumam, ja Saeimas Budžeta un finanšu (nodokļu) komisija piecu darba dienu laikā no attiecīgās informācijas saņemšanas dienas ir to izskatījusi un nav iebildusi pret apropriācijas pārdali."  </t>
    </r>
  </si>
  <si>
    <t xml:space="preserve">Azartspēļu nodoklis </t>
  </si>
  <si>
    <t>Azartspēļu nodoklis</t>
  </si>
  <si>
    <t>11.00.00 Demogrāfijas pasākumi</t>
  </si>
  <si>
    <t>74. resora budžeta programmā 11.00.00 "Demogrāfijas pasākumi" 2020.gadam prioritārajam pasākumam “Vecāku pabalsta sistēmas pilnveidošana” plānotais finansējums tiek pārdalīts uz 74. resora budžeta programmu 02.00.00 "Līdzekļi neparedzētiem gadījumiem", lai to izmantotu ārstniecības personu darba samaksas palielinājuma nodrošināšanai.</t>
  </si>
  <si>
    <t>Ieņēmumi no Latvijas Bankas maksājuma</t>
  </si>
  <si>
    <r>
      <t xml:space="preserve">Papildināt </t>
    </r>
    <r>
      <rPr>
        <b/>
        <sz val="12"/>
        <rFont val="Times New Roman"/>
        <family val="1"/>
        <charset val="186"/>
      </rPr>
      <t>50.pantu ar 3) apakšpunktu</t>
    </r>
    <r>
      <rPr>
        <sz val="12"/>
        <rFont val="Times New Roman"/>
        <family val="1"/>
        <charset val="186"/>
      </rPr>
      <t xml:space="preserve"> šādā redakcijā:</t>
    </r>
  </si>
  <si>
    <r>
      <t xml:space="preserve">50. pants. </t>
    </r>
    <r>
      <rPr>
        <sz val="12"/>
        <color theme="1"/>
        <rFont val="Times New Roman"/>
        <family val="1"/>
        <charset val="186"/>
      </rPr>
      <t>Finanšu ministram ir tiesības pārdalīt šajā likumā noteikto apropriāciju budžeta resora “74. Gadskārtējā valsts budžeta izpildes procesā pārdalāmais finansējums” programmā 01.00.00 “Apropriācijas rezerve”, ja ir pieņemts attiecīgs Ministru kabineta lēmums un Saeimas Budžeta un finanšu (nodokļu) komisija piecu darba dienu laikā no attiecīgās informācijas saņemšanas dienas nav iebildusi pret apropriācijas pārdali:</t>
    </r>
  </si>
  <si>
    <t>A</t>
  </si>
  <si>
    <r>
      <t xml:space="preserve">1) Apvienotās Karalistes izstāšanās no Eiropas Savienības </t>
    </r>
    <r>
      <rPr>
        <i/>
        <sz val="12"/>
        <color theme="1"/>
        <rFont val="Times New Roman"/>
        <family val="1"/>
        <charset val="186"/>
      </rPr>
      <t>(Brexit)</t>
    </r>
    <r>
      <rPr>
        <sz val="12"/>
        <color theme="1"/>
        <rFont val="Times New Roman"/>
        <family val="1"/>
        <charset val="186"/>
      </rPr>
      <t xml:space="preserve"> seku novēršanai;</t>
    </r>
  </si>
  <si>
    <t xml:space="preserve">2) Kultūras ministrijai iepriekšējā saimnieciskajā gadā neizlietoto finansējumu līdzfinansējumam ārvalstu filmu uzņemšanai. </t>
  </si>
  <si>
    <t>“3) Ekonomikas ministrijai iepriekšējā saimnieciskajā gadā neizlietoto finansējumu Latvijas dalības starptautiskajā izstādē “Expo 2020 Dubai” pasākumu finansēšanai."</t>
  </si>
  <si>
    <t>Neatbalstīt, jo atbalstīts priekšlikums</t>
  </si>
  <si>
    <t>Adijāne, 67095437</t>
  </si>
  <si>
    <t>Zane.Adijane@fm.gov.lv;</t>
  </si>
  <si>
    <r>
      <t xml:space="preserve">Izteikt likumprojekta </t>
    </r>
    <r>
      <rPr>
        <b/>
        <sz val="12"/>
        <rFont val="Times New Roman"/>
        <family val="1"/>
        <charset val="186"/>
      </rPr>
      <t>3.panta pirmo daļu</t>
    </r>
    <r>
      <rPr>
        <sz val="12"/>
        <rFont val="Times New Roman"/>
        <family val="1"/>
        <charset val="186"/>
      </rPr>
      <t xml:space="preserve"> šādā redakcijā:
"</t>
    </r>
    <r>
      <rPr>
        <b/>
        <sz val="12"/>
        <rFont val="Times New Roman"/>
        <family val="1"/>
        <charset val="186"/>
      </rPr>
      <t>3.pants.</t>
    </r>
    <r>
      <rPr>
        <sz val="12"/>
        <rFont val="Times New Roman"/>
        <family val="1"/>
        <charset val="186"/>
      </rPr>
      <t xml:space="preserve"> (1) Apstiprināt mērķdotāciju apjomu pašvaldībām </t>
    </r>
    <r>
      <rPr>
        <b/>
        <u/>
        <sz val="12"/>
        <rFont val="Times New Roman"/>
        <family val="1"/>
        <charset val="186"/>
      </rPr>
      <t>381 854 199</t>
    </r>
    <r>
      <rPr>
        <sz val="12"/>
        <rFont val="Times New Roman"/>
        <family val="1"/>
        <charset val="186"/>
      </rPr>
      <t xml:space="preserve"> </t>
    </r>
    <r>
      <rPr>
        <i/>
        <sz val="12"/>
        <rFont val="Times New Roman"/>
        <family val="1"/>
        <charset val="186"/>
      </rPr>
      <t>euro</t>
    </r>
    <r>
      <rPr>
        <sz val="12"/>
        <rFont val="Times New Roman"/>
        <family val="1"/>
        <charset val="186"/>
      </rPr>
      <t xml:space="preserve"> apmērā, tajā skaitā:</t>
    </r>
  </si>
  <si>
    <r>
      <t xml:space="preserve">2) pašvaldību speciālo pirmsskolas izglītības iestāžu pedagogu darba samaksai un valsts sociālās apdrošināšanas obligātajām iemaksām, Izglītības iestāžu reģistrā reģistrētajiem attīstības un rehabilitācijas centriem un speciālajām izglītības iestādēm, kas nodrošina internāta pakalpojumus  </t>
    </r>
    <r>
      <rPr>
        <b/>
        <u/>
        <sz val="12"/>
        <rFont val="Times New Roman"/>
        <family val="1"/>
        <charset val="186"/>
      </rPr>
      <t>63 986 395</t>
    </r>
    <r>
      <rPr>
        <sz val="12"/>
        <rFont val="Times New Roman"/>
        <family val="1"/>
        <charset val="186"/>
      </rPr>
      <t xml:space="preserve"> </t>
    </r>
    <r>
      <rPr>
        <i/>
        <sz val="12"/>
        <rFont val="Times New Roman"/>
        <family val="1"/>
        <charset val="186"/>
      </rPr>
      <t>euro</t>
    </r>
    <r>
      <rPr>
        <sz val="12"/>
        <rFont val="Times New Roman"/>
        <family val="1"/>
        <charset val="186"/>
      </rPr>
      <t xml:space="preserve"> apmērā saskaņā ar 8. pielikumu;</t>
    </r>
  </si>
  <si>
    <t>22.10.00 Starptautisko operāciju un Nacionālo bruņoto spēku personālsastāva centralizētais atalgojums</t>
  </si>
  <si>
    <t>Palielināti izdevumi, pārdalot finansējumu no 74.resora programmas 02.00.00 "Līdzekļi neparedzētiem gadījumiem" uz Aizsardzības ministrijas budžeta apakšprogrammu 22.10.00 “Starptautisko operāciju un Nacionālo bruņoto spēku personālsastāva centralizētais atalgojums” 78 701 euro apmērā, lai nodrošinātu darba samaksas pieaugumu ārstniecības personām 2020.gadā 10% apmērā.</t>
  </si>
  <si>
    <t xml:space="preserve">    Kapitālie izdevumi</t>
  </si>
  <si>
    <t xml:space="preserve">       Pamatkapitāla veidošana</t>
  </si>
  <si>
    <t xml:space="preserve">       Kapitālo izdevumu transferti</t>
  </si>
  <si>
    <t xml:space="preserve"> Pārējie valsts budžeta transferti kapitālajiem izdevumiem  valsts budžeta daļēji fiansētāsm atvasinātām publiskajām personām un budžeta nefinansētās iestādēm</t>
  </si>
  <si>
    <t>06.01.00 Valsts policija</t>
  </si>
  <si>
    <t xml:space="preserve">
Palielināti izdevumi, pārdalot finansējumu no 74.resora programmas 02.00.00 "Līdzekļi neparedzētiem gadījumiem" uz Iekšlietu ministrijas budžeta apakšprogrammu 06.01.00 “Valsts policija” 11 180 euro apmērā, lai nodrošinātu darba samaksas pieaugumu ārstniecības personām 2020.gadā 10% apmērā.
</t>
  </si>
  <si>
    <t>10.00.00 Valsts robežsardzes darbība</t>
  </si>
  <si>
    <t>38.05.00 Veselības aprūpe un fiziskā sagatavotība</t>
  </si>
  <si>
    <t>Palielināti izdevumi, pārdalot finansējumu no 74.resora programmas 02.00.00 "Līdzekļi neparedzētiem gadījumiem" uz Iekšlietu ministrijas pamatbudžeta apakšprogrammu 38.05.00 "Veselības aprūpe un fiziskā sagatavotība" 62 781 euro apmērā, lai nodrošinātu darba samaksas pieaugumu ārstniecības personām 2020.gadā 10% apmērā.</t>
  </si>
  <si>
    <t>Palielināti izdevumi, pārdalot finansējumu no 74.resora programmas 02.00.00 "Līdzekļi neparedzētiem gadījumiem" uz Iekšlietu ministrijas budžeta apakšprogrammu 38.05.00 “Veselības aprūpe un fiziskā sagatavotība” 62 781 euro apmērā, lai nodrošinātu darba samaksas pieaugumu ārstniecības personām 2020.gadā 10% apmērā.</t>
  </si>
  <si>
    <t>01.03.00. Sociālās korekcijas izglītības iestāde</t>
  </si>
  <si>
    <t>Palielināti izdevumi, pārdalot finansējumu no 74.resora programmas 02.00.00 "Līdzekļi neparedzētiem gadījumiem" uz Izglītības un zinātnes ministrijas budžeta apakšprogrammu 01.03.00 “Sociālās korekcijas izglītības iestāde” 1 680 euro apmērā, lai nodrošinātu darba samaksas pieaugumu ārstniecības personām 2020.gadā 10% apmērā.</t>
  </si>
  <si>
    <t>Transferti, uzturēšanas izdevumu transferti, pašu resursu maksājumi, starptautiskā sadarbība</t>
  </si>
  <si>
    <t>Pārējie valsts budžeta uzturēšanas izdevumu transferti valsts budžeta daļēji finansētām atvasinātajām publiskajām personām un budžeta nefinansētām iestādēm</t>
  </si>
  <si>
    <t>Palielināti izdevumi, pārdalot finansējumu no 74.resora programmas 02.00.00 "Līdzekļi neparedzētiem gadījumiem" uz Izglītības un zinātnes ministrijas budžeta apakšprogrammu 02.01.00 “Profesionālās izglītības programmu īstenošana” 23 341 euro apmērā, lai nodrošinātu darba samaksas pieaugumu ārstniecības personām 2020.gadā 10% apmērā.</t>
  </si>
  <si>
    <t>likumprojektam "Par vidējā termiņa budžeta ietvaru 2020., 2021. un 2022.gadam"</t>
  </si>
  <si>
    <t>09.10.00. Murjāņu sporta ģimnāzija</t>
  </si>
  <si>
    <t>Palielināti izdevumi, pārdalot finansējumu no 74.resora programmas 02.00.00 "Līdzekļi neparedzētiem gadījumiem" uz Izglītības un zinātnes ministrijas budžeta apakšprogrammu 09.10.00 “Murjāņu sporta ģimnāzija” 8 008 euro apmērā, lai nodrošinātu darba samaksas pieaugumu ārstniecības personām 2020.gadā 10% apmērā.</t>
  </si>
  <si>
    <t xml:space="preserve"> Palielināti izdevumi, pārdalot finansējumu no 74.resora programmas 02.00.00 "Līdzekļi neparedzētiem gadījumiem" uz 62.resora “Mērķdotācijas pašvaldībām” budžeta programmu 01.00.00 “Mērķdotācijas izglītības pasākumiem” 214 732 euro apmērā, lai nodrošinātu darba samaksas pieaugumu ārstniecības personām 2020.gadā 10% apmērā.</t>
  </si>
  <si>
    <t>Palielināti izdevumi, pārdalot finansējumu no 74.resora programmas 02.00.00 "Līdzekļi neparedzētiem gadījumiem" uz 62.resora “Mērķdotācijas pašvaldībām” budžeta programmu 01.00.00 “Mērķdotācijas izglītības pasākumiem” 214 732 euro apmērā, lai nodrošinātu darba samaksas pieaugumu ārstniecības personām 2020.gadā 10% apmērā.</t>
  </si>
  <si>
    <t>05.01.00 Sociālās rehabilitācijas valsts programmas</t>
  </si>
  <si>
    <t>Palielināti izdevumi, pārdalot finansējumu no 74.resora programmas 02.00.00 "Līdzekļi neparedzētiem gadījumiem" uz Labklājības ministrijas pamatbudžeta apakšprogrammu 05.01.00 "Sociālās rehabilitācijas valsts programmas" 154 639 euro apmērā, lai nodrošinātu darba samaksas pieaugumu 2020.gadā 10% apmērā ārstniecības personām līgumorganizācijās, kuras nodrošina ilgstošās sociālās aprūpes pakalpojumu.</t>
  </si>
  <si>
    <t>05.03.00 Aprūpe valsts sociālās aprūpes institūcijās</t>
  </si>
  <si>
    <t>Palielināti izdevumi, pārdalot finansējumu no 74.resora programmas 02.00.00 "Līdzekļi neparedzētiem gadījumiem" uz Labklājības ministrijas pamatbudžeta apakšprogrammu 05.03.00 "Aprūpe valsts sociālās aprūpes institūcijās" 535 209 euro apmērā, lai nodrošinātu darba samaksas pieaugumu ārstniecības personām 2020.gadā 10% apmērā.</t>
  </si>
  <si>
    <t xml:space="preserve"> Palielināti izdevumi, pārdalot finansējumu no 74.resora programmas 02.00.00 "Līdzekļi neparedzētiem gadījumiem" uz Labklājības ministrijas pamatbudžeta apakšprogrammu 05.03.00 "Aprūpe valsts sociālās aprūpes institūcijās" 535 209 euro apmērā, lai nodrošinātu darba samaksas pieaugumu ārstniecības personām 2020.gadā 10% apmērā.</t>
  </si>
  <si>
    <t>05.37.00 Sociālās integrācijas valsts aģentūras administrēšana un profesionālās un sociālās rehabilitācijas pakalpojumu nodrošināšana</t>
  </si>
  <si>
    <t>Palielināti izdevumi, pārdalot finansējumu no 74.resora programmas 02.00.00 "Līdzekļi neparedzētiem gadījumiem" uz Labklājības ministrijas pamatbudžeta apakšprogrammu 05.37.00 "Sociālās integrācijas valsts aģentūras administrēšana un profesionālās un sociālās rehabilitācijas pakalpojumu nodrošināšana" 114 339 euro apmērā, lai nodrošinātu darba samaksas pieaugumu ārstniecības personām 2020.gadā 10% apmērā.</t>
  </si>
  <si>
    <t>05.62.00 Invaliditātes ekspertīžu nodrošināšana</t>
  </si>
  <si>
    <t xml:space="preserve"> Palielināti izdevumi, pārdalot finansējumu no 74.resora programmas 02.00.00 "Līdzekļi neparedzētiem gadījumiem" uz Labklājības ministrijas pamatbudžeta apakšprogrammu 05.62.00 "Invaliditātes ekspertīžu nodrošināšana" 132 572 euro apmērā, lai nodrošinātu darba samaksas pieaugumu ārstniecības personām 2020.gadā 10% apmērā.</t>
  </si>
  <si>
    <t>Palielināti izdevumi, pārdalot finansējumu no 74.resora programmas 02.00.00 "Līdzekļi neparedzētiem gadījumiem" uz Labklājības ministrijas pamatbudžeta apakšprogrammu 05.62.00 "Invaliditātes ekspertīžu nodrošināšana" 132 572 euro apmērā, lai nodrošinātu darba samaksas pieaugumu ārstniecības personām 2020.gadā 10% apmērā.</t>
  </si>
  <si>
    <t>likumprojektam "Par valsts budžetu 2020.gadam”</t>
  </si>
  <si>
    <t>18. Labklājības ministrija (speciālais budžets)</t>
  </si>
  <si>
    <t>5.pielikums</t>
  </si>
  <si>
    <t>04.01.00 Valsts pensiju speciālais budžets</t>
  </si>
  <si>
    <t>04.05.00 Valsts sociālās apdrošināšanas aģentūras speciālais budžets</t>
  </si>
  <si>
    <t>Ieņēmumi – kopā</t>
  </si>
  <si>
    <t>Nodokļu ieņēmumi</t>
  </si>
  <si>
    <t>Nenodokļu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</si>
  <si>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</si>
  <si>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</si>
  <si>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</si>
  <si>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</si>
  <si>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Valsts speciālajā budžetā saņemtie transferti no valsts pamatbudžeta</t>
  </si>
  <si>
    <t>Ieņēmumi valsts speciālajā budžetā no valsts sociālās apdrošināšanas obligāto iemaksu sadales</t>
  </si>
  <si>
    <t>Valsts speciālā budžeta savstarpējie transferti</t>
  </si>
  <si>
    <t>Valsts sociālās apdrošināšanas obligātās iemaksas valsts pensiju apdrošināšanai</t>
  </si>
  <si>
    <t>Valsts sociālās apdrošināšanas speciālā budžeta transferti</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</si>
  <si>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</si>
  <si>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</si>
  <si>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</si>
  <si>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</si>
  <si>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</si>
  <si>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</si>
  <si>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</si>
  <si>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Valsts budžeta  transferti un uzturēšanas izdevumu transferti</t>
  </si>
  <si>
    <t>Valsts budžeta transferti no valsts speciālā budžeta uz valsts speciālo budžetu</t>
  </si>
  <si>
    <t>Valsts speciālā budžeta naudas līdzekļu atlikumu izmaiņas palielinājums (-) vai samazinājums (+)</t>
  </si>
  <si>
    <t>likumprojektam "Par vidēja termiņa budžeta ietvaru 2020., 2021. un 2022.gadam”</t>
  </si>
  <si>
    <t>Ieņēmumi - kopā</t>
  </si>
  <si>
    <t>Sociālās apdrošināšanas iemaksas - kopā</t>
  </si>
  <si>
    <t xml:space="preserve">Ieņēmumi no maksas pakalpojumiem un citi pašu ieņēmumi - kopā </t>
  </si>
  <si>
    <t>04.02.00 Nodarbinātības speciālais budžets</t>
  </si>
  <si>
    <t>Brīvprātīgās sociālās apdrošināšanas iemaksas sociālajai apdrošināšanai bezdarba gadījumam</t>
  </si>
  <si>
    <t>Valsts sociālās apdrošināšanas obligātās iemaksas sociālajai apdrošināšanai bezdarba gadījumiem</t>
  </si>
  <si>
    <t>No darba negadījumu speciālā budžeta sociālajai apdrošināšanai bezdarba gadījumam</t>
  </si>
  <si>
    <t>No invaliditātes, maternitātes un slimības speciālā budžeta sociālajai apdrošināšanai bezdarba gadījumam</t>
  </si>
  <si>
    <t>Valsts budžeta  transferti no valsts speciālā budžeta uz valsts speciālo budžetu</t>
  </si>
  <si>
    <t>Sociāla rakstura maksājumi un kompensācijas</t>
  </si>
  <si>
    <t>04.03.00 Darba negadījumu speciālais budžets</t>
  </si>
  <si>
    <t>Brīvprātīgās sociālās apdrošināšanas iemaksas sociālajai apdrošināšanai pret nelaimes gadījumiem darbā un arodslimībām</t>
  </si>
  <si>
    <t>Valsts sociālās apdrošināšanas obligātās iemaksas sociālajai apdrošināšanai pret nelaimes gadījumiem darbā un arodslimībām</t>
  </si>
  <si>
    <t>18.Labklājības ministrija (speciālais budžets)</t>
  </si>
  <si>
    <t>04.04.00 Invaliditātes, maternitātes un slimības speciālais budžets</t>
  </si>
  <si>
    <t>Brīvprātīgās sociālās apdrošināšanas iemaksas invaliditātes, maternitātes, slimības un vecāku pabalsta apdrošināšanai</t>
  </si>
  <si>
    <t>Valsts sociālās apdrošināšanas obligātās iemaksas invaliditātes, maternitātes, slimības un vecāku apdrošināšanai</t>
  </si>
  <si>
    <t>Saņemtie transferti viena speciālā budžeta veida ietvaros</t>
  </si>
  <si>
    <t>02.04.00 Rezidentu apmācība</t>
  </si>
  <si>
    <t>Palielināti izdevumi, pārdalot finansējumu no 74.resora programmas 02.00.00 "Līdzekļi neparedzētiem gadījumiem" uz Veselības ministrijas pamatbudžeta apakšprogrammu 02.04.00 “Rezidentu apmācība” 2 701 185 euro apmērā, lai nodrošinātu darba samaksas pieaugumu rezidentiem 2020.gadā 10% apmērā un amatalgas koeficientu 1,1 no trešā rezidentūras gada pamatspecialitātē un pirmā rezidentūras gada papildspecialitātē.</t>
  </si>
  <si>
    <t>33.14.00 Primārās ambulatorās veselības aprūpes nodrošināšana</t>
  </si>
  <si>
    <t>Palielināti izdevumi, pārdalot finansējumu no 74.resora programmas 02.00.00 "Līdzekļi neparedzētiem gadījumiem" uz Veselības ministrijas pamatbudžeta apakšprogrammu 33.14.00 “Primārās ambulatorās veselības aprūpes nodrošināšana”  4 046 491 euro apmērā, lai nodrošinātu darba samaksas pieaugumu ārstniecības personām 2020.gadā 10% apmērā.</t>
  </si>
  <si>
    <t>33.15.00 Laboratorisko izmeklējumu nodrošināšana ambulatorajā aprūpē</t>
  </si>
  <si>
    <t>33.16.00 Pārējo ambulatoro veselības aprūpes pakalpojumu nodrošināšana</t>
  </si>
  <si>
    <t xml:space="preserve">Palielināti izdevumi, pārdalot finansējumu no 74.resora programmas 02.00.00 "Līdzekļi neparedzētiem gadījumiem" uz Veselības ministrijas pamatbudžeta apakšprogrammu 33.16.00 “Pārējo ambulatoro veselības aprūpes pakalpojumu nodrošināšana” 5 157 675 euro apmērā, lai nodrošinātu darba samaksas pieaugumu ārstniecības personām 2020.gadā 10% apmērā.
</t>
  </si>
  <si>
    <t>Palielināti izdevumi, pārdalot finansējumu no 74.resora programmas 02.00.00 "Līdzekļi neparedzētiem gadījumiem" uz Veselības ministrijas pamatbudžeta apakšprogrammu 33.16.00 “Pārējo ambulatoro veselības aprūpes pakalpojumu nodrošināšana” 5 157 675 euro apmērā, lai nodrošinātu darba samaksas pieaugumu ārstniecības personām 2020.gadā 10% apmērā.</t>
  </si>
  <si>
    <t>33.17.00 Neatliekamās medicīniskās palīdzības nodrošināšana stacionārās ārstniecības iestādēs</t>
  </si>
  <si>
    <t>Palielināti izdevumi, pārdalot finansējumu no 74.resora programmas 02.00.00 "Līdzekļi neparedzētiem gadījumiem" uz Veselības ministrijas pamatbudžeta apakšprogrammu 33.17.00 “Neatliekamās medicīniskās palīdzības nodrošināšana stacionārās ārstniecības iestādēs” 561 434 euro apmērā, lai nodrošinātu darba samaksas pieaugumu ārstniecības personām 2020.gadā 10% apmērā.</t>
  </si>
  <si>
    <t>39.03.00 Asins un asins komponentu nodrošināšana</t>
  </si>
  <si>
    <t>Palielināti izdevumi, pārdalot finansējumu no 74.resora programmas 02.00.00 "Līdzekļi neparedzētiem gadījumiem" uz Veselības ministrijas pamatbudžeta apakšprogrammu 39.03.00 “Asins un asins komponentu nodrošināšana” 237 146 euro apmērā, lai nodrošinātu darba samaksas pieaugumu ārstniecības personām 2020.gadā 10% apmērā.</t>
  </si>
  <si>
    <t>39.06.00 Tiesu medicīniskā ekspertīze</t>
  </si>
  <si>
    <t>Palielināti izdevumi, pārdalot finansējumu no 74.resora programmas 02.00.00 "Līdzekļi neparedzētiem gadījumiem" uz Veselības ministrijas pamatbudžeta apakšprogrammu 39.06.00 “Tiesu medicīniskā ekspertīze” 250 247 euro apmērā, lai nodrošinātu darba samaksas pieaugumu ārstniecības personām 2020.gadā 10% apmērā.</t>
  </si>
  <si>
    <t>45.01.00 Veselības aprūpes finansējuma administrēšana un ekonomiskā novērtēšana</t>
  </si>
  <si>
    <t>46.01.00 Uzraudzība un kontrole</t>
  </si>
  <si>
    <t>Palielināti izdevumi, pārdalot finansējumu no 74.resora programmas 02.00.00 "Līdzekļi neparedzētiem gadījumiem" uz Veselības ministrijas pamatbudžeta apakšprogrammu 46.01.00 “Uzraudzība un kontrole” 272 320  euro apmērā, lai nodrošinātu darba samaksas pieaugumu ārstniecības personām 2020.gadā 10% apmērā.</t>
  </si>
  <si>
    <t>46.03.00 Slimību profilakses nodrošināšana</t>
  </si>
  <si>
    <t>Palielināti izdevumi, pārdalot finansējumu no 74.resora programmas 02.00.00 "Līdzekļi neparedzētiem gadījumiem" uz Veselības ministrijas pamatbudžeta apakšprogrammu 46.03.00 “Slimību profilakses nodrošināšana” 116 244   euro apmērā, lai nodrošinātu darba samaksas pieaugumu ārstniecības personām 2020.gadā 10% apmērā.</t>
  </si>
  <si>
    <t>Palielināti izdevumi, pārdalot finansējumu no 74.resora programmas 02.00.00 "Līdzekļi neparedzētiem gadījumiem" uz Iekšlietu ministrijas budžeta programmu 10.00.00 “Valsts robežsardzes darbība” 4 778 euro apmērā, lai nodrošinātu darba samaksas pieaugumu ārstniecības personām 2020.gadā 10% apmērā.</t>
  </si>
  <si>
    <t>Speciālā budžeta apakšprogrammā 04.05.00 “Valsts sociālās apdrošināšanas aģentūras speciālais budžets” palielināti izdevumi par 2 039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04.01.00 “Valsts pensiju speciālais budžets” 2020.gada izdevumu īpatsvaram valsts sociālās apdrošināšanas speciālajā budžetā (71,87%) palielināti izdevumi valsts budžeta transfertiem no valsts speciālā budžeta uz valsts speciālo budžetu 2 039 euro apmērā, samazinot valsts pensiju speciālā budžeta naudas līdzekļu atlikumu, vienlaikus apakšprogrammā 04.05.00 “Valsts sociālās apdrošināšanas aģentūras speciālais budžets” palielinot ieņēmumus no valsts pensiju speciālā budžeta ieskaitītajiem līdzekļiem Valsts sociālās apdrošināšanas aģentūrai un izdevumus atlīdzībai.</t>
  </si>
  <si>
    <t>Speciālā budžeta apakšprogrammā 04.05.00 “Valsts sociālās apdrošināšanas aģentūras speciālais budžets” palielināti izdevumi par 2 039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04.01.00 “Valsts pensiju speciālais budžets” 2020.gada izdevumu īpatsvaram valsts sociālās apdrošināšanas speciālajā budžetā (71,87%) palielināti izdevumi valsts budžeta transfertiem no valsts speciālā budžeta uz valsts speciālo budžetu (konsolidējamā pozīcija) 2 039 euro apmērā, samazinot valsts pensiju speciālā budžeta naudas līdzekļu atlikumu, vienlaikus apakšprogrammā 04.05.00 “Valsts sociālās apdrošināšanas aģentūras speciālais budžets” palielinot ieņēmumus no valsts pensiju speciālā budžeta ieskaitītajiem līdzekļiem Valsts sociālās apdrošināšanas aģentūrai (konsolidējamā pozīcija) un izdevumus atlīdzībai.</t>
  </si>
  <si>
    <t>Speciālā budžeta apakšprogrammā 04.05.00 “Valsts sociālās apdrošināšanas aģentūras speciālais budžets” palielināti izdevumi par 153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04.02.00 “Nodarbinātības speciālais budžets” 2020.gada izdevumu īpatsvaram valsts sociālās apdrošināšanas speciālajā budžetā (5,38%) palielināti izdevumi valsts budžeta transfertiem no valsts speciālā budžeta uz valsts speciālo budžetu 153 euro apmērā, samazinot nodarbinātības speciālā budžeta naudas līdzekļu atlikumu, vienlaikus apakšprogrammā 04.05.00 “Valsts sociālās apdrošināšanas aģentūras speciālais budžets” palielinot ieņēmumus no nodarbinātības speciālā budžeta ieskaitītajiem līdzekļiem Valsts sociālās apdrošināšanas aģentūrai un izdevumus atlīdzībai.</t>
  </si>
  <si>
    <t>Speciālā budžeta apakšprogrammā 04.05.00 “Valsts sociālās apdrošināšanas aģentūras speciālais budžets” palielināti izdevumi par 153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04.02.00 “Nodarbinātības speciālais budžets” 2020.gada izdevumu īpatsvaram valsts sociālās apdrošināšanas speciālajā budžetā (5,38%) palielināti izdevumi valsts budžeta transfertiem no valsts speciālā budžeta uz valsts speciālo budžetu (konsolidējamā pozīcija) 153 euro apmērā, samazinot nodarbinātības speciālā budžeta naudas līdzekļu atlikumu, vienlaikus apakšprogrammā 04.05.00 “Valsts sociālās apdrošināšanas aģentūras speciālais budžets” palielinot ieņēmumus no nodarbinātības speciālā budžeta ieskaitītajiem līdzekļiem Valsts sociālās apdrošināšanas aģentūrai (konsolidējamā pozīcija) un izdevumus atlīdzībai.</t>
  </si>
  <si>
    <t>Speciālā budžeta apakšprogrammā 04.05.00 “Valsts sociālās apdrošināšanas aģentūras speciālais budžets” palielināti izdevumi par 44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04.03.00 “Darba negadījumu speciālais budžets” 2020.gada izdevumu īpatsvaram valsts sociālās apdrošināšanas speciālajā budžetā (1,56%) palielināti izdevumi valsts budžeta transfertiem no valsts speciālā budžeta uz valsts speciālo budžetu 44 euro apmērā, samazinot darba negadījumu speciālā budžeta naudas līdzekļu atlikumu, vienlaikus apakšprogrammā 04.05.00 “Valsts sociālās apdrošināšanas aģentūras speciālais budžets” palielinot ieņēmumus no darba negadījumu speciālā budžeta ieskaitītajiem līdzekļiem Valsts sociālās apdrošināšanas aģentūrai un izdevumus atlīdzībai.</t>
  </si>
  <si>
    <t>Speciālā budžeta apakšprogrammā 04.05.00 “Valsts sociālās apdrošināšanas aģentūras speciālais budžets” palielināti izdevumi par 44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04.03.00 “Darba negadījumu speciālais budžets” 2020.gada izdevumu īpatsvaram valsts sociālās apdrošināšanas speciālajā budžetā (1,56%) palielināti izdevumi valsts budžeta transfertiem no valsts speciālā budžeta uz valsts speciālo budžetu (konsolidējamā pozīcija) 44 euro apmērā, samazinot darba negadījumu speciālā budžeta naudas līdzekļu atlikumu, vienlaikus apakšprogrammā 04.05.00 “Valsts sociālās apdrošināšanas aģentūras speciālais budžets” palielinot ieņēmumus no darba negadījumu speciālā budžeta ieskaitītajiem līdzekļiem Valsts sociālās apdrošināšanas aģentūrai (konsolidējamā pozīcija) un izdevumus atlīdzībai.</t>
  </si>
  <si>
    <t>Speciālā budžeta apakšprogrammā 04.05.00 “Valsts sociālās apdrošināšanas aģentūras speciālais budžets” palielināti izdevumi par 601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04.04.00 “Invaliditātes, maternitātes un slimības speciālais budžets” 2020.gada izdevumu īpatsvaram valsts sociālās apdrošināšanas speciālajā budžetā (21,19%) palielināti izdevumi valsts budžeta transfertiem no valsts speciālā budžeta uz valsts speciālo budžetu 601 euro apmērā, samazinot invaliditātes, maternitātes un slimības speciālā budžeta naudas līdzekļu atlikumu, vienlaikus apakšprogrammā 04.05.00 “Valsts sociālās apdrošināšanas aģentūras speciālais budžets” palielinot ieņēmumus no invaliditātes, maternitātes un slimības speciālā budžeta ieskaitītajiem līdzekļiem Valsts sociālās apdrošināšanas aģentūrai un izdevumus atlīdzībai.</t>
  </si>
  <si>
    <t>Speciālā budžeta apakšprogrammā 04.05.00 “Valsts sociālās apdrošināšanas aģentūras speciālais budžets” palielināti izdevumi par 601 euro 2020.gadā, lai Valsts sociālās apdrošināšanas aģentūra nodrošinātu darba samaksas pieaugumu ārstniecības personām. 
Izdevumu palielinājums Valsts sociālās apdrošināšanas aģentūras speciālajā budžetā tiks nodrošināts, palielinot pārējo speciālo budžetu uzturēšanas izdevumu transfertus no valsts speciālā budžeta uz valsts speciālo budžetu atbilstoši to īpatsvariem valsts sociālās apdrošināšanas speciālajā budžetā.
Atbilstoši apakšprogrammas 04.04.00 “Invaliditātes, maternitātes un slimības speciālais budžets” 2020.gada izdevumu īpatsvaram valsts sociālās apdrošināšanas speciālajā budžetā (21,19%) palielināti izdevumi valsts budžeta transfertiem no valsts speciālā budžeta uz valsts speciālo budžetu (konsolidējamā pozīcija) 601 euro apmērā, samazinot invaliditātes, maternitātes un slimības speciālā budžeta naudas līdzekļu atlikumu, vienlaikus apakšprogrammā 04.05.00 “Valsts sociālās apdrošināšanas aģentūras speciālais budžets” palielinot ieņēmumus no invaliditātes, maternitātes un slimības speciālā budžeta ieskaitītajiem līdzekļiem Valsts sociālās apdrošināšanas aģentūrai (konsolidējamā pozīcija) un izdevumus atlīdzībai.</t>
  </si>
  <si>
    <t>Palielināti izdevumi, pārdalot finansējumu no 74.resora programmas 02.00.00 "Līdzekļi neparedzētiem gadījumiem" uz Veselības ministrijas pamatbudžeta apakšprogrammu 33.15.00 "Laboratorisko izmeklējumu nodrošināšana ambulatorajā aprūpē "  1 261 936 euro apmērā, lai nodrošinātu darba samaksas pieaugumu ārstniecības personām 2020.gadā 10% apmērā.</t>
  </si>
  <si>
    <t>Palielināti izdevumi, pārdalot finansējumu no 74.resora programmas 02.00.00 "Līdzekļi neparedzētiem gadījumiem" uz Veselības ministrijas pamatbudžeta apakšprogrammu 45.01.00 “Veselības aprūpes finansējuma administrēšana un ekonomiskā novērtēšana” 50 525 euro apmērā, lai nodrošinātu darba samaksas pieaugumu ārstniecības personām 2020.gadā 10% apmērā.</t>
  </si>
  <si>
    <t xml:space="preserve">Samazināts finansējums 74.resora programmā 02.00.00 "Līdzekļi neparedzētiem gadījumiem" atbilstoši izdevumu palielinājumam speciālā budžeta apakšprogrammā 04.05.00 “Valsts sociālās apdrošināšanas aģentūras speciālais budžets” no valsts speciālā budžeta naudas līdzekļu atlikuma, lai Valsts sociālās apdrošināšanas aģentūra nodrošinātu darba samaksas pieaugumu ārstniecības personām. </t>
  </si>
  <si>
    <t>1.pielikums</t>
  </si>
  <si>
    <t>Valsts budžeta finansiālā bilance</t>
  </si>
  <si>
    <t>Atbilstoši partiju sadarbības sanāksmē 2019.gada 4.novembrī nolemtajam par iespējamajiem risinājumiem ārstniecības personu darba samaksas palielināšanai un atbilstoši A/S "Latvijas Valsts meži" peļņas prognozēm, Zemkopības ministrija iesniedz papildus priekšlikumu 4 000 000 euro apmērā ārstniecības personu darba samaksas palielināšanai un 1 000 000 euro apmērā līdzekļu neparedzētiem gadījumiem palielināšanai likumprojektu "Par valsts budžetu 2020.gadam" un "Par vidējā termiņa budžeta ietvaru 2020.,2021.un 2020.gadam" izskatīšanai Saeimā otrajā lasījumā</t>
  </si>
  <si>
    <t>Uzņēmumu ienākuma nodoklis</t>
  </si>
  <si>
    <t>Atbilstoši Latvijas Bankas sniegtajai informācijai par aktualizētajām peļņas prognozēm  palielināts 74. resora budžeta programmas 02.00.00 "Līdzekļi neparedzētiem gadījumiem" finansējums, lai to izmantotu ārstniecības personu darba samaksas palielinājuma nodrošināšanai.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</si>
</sst>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numFmt numFmtId="165" formatCode="#\ ###\ ###\ ###\ ###\ ##0"/>
    <numFmt numFmtId="166" formatCode="#\ ###\ ###\ ##0"/>
    <numFmt numFmtId="167" formatCode="#,###"/>
    <numFmt numFmtId="168" formatCode="#\ ###\ ##0"/>
    <numFmt numFmtId="169" formatCode="0.0"/>
    <numFmt numFmtId="170" formatCode="0.000"/>
    <numFmt numFmtId="171" formatCode="#\ ###\ ###\ ###\ ###\ ###\ ##0"/>
  </numFmts>
  <fonts count="109">
    <font>
      <sz val="11"/>
      <color theme="1"/>
      <name val="Calibri"/>
      <family val="2"/>
      <scheme val="minor"/>
    </font>
    <font>
      <sz val="12"/>
      <color theme="1"/>
      <name val="Times New Roman"/>
      <family val="2"/>
      <charset val="186"/>
    </font>
    <font>
      <sz val="12"/>
      <color theme="1"/>
      <name val="Times New Roman"/>
      <family val="2"/>
      <charset val="186"/>
    </font>
    <font>
      <sz val="10"/>
      <name val="Arial"/>
      <family val="2"/>
      <charset val="186"/>
    </font>
    <font>
      <b/>
      <sz val="10"/>
      <name val="Times New Roman"/>
      <family val="1"/>
      <charset val="186"/>
    </font>
    <font>
      <sz val="10"/>
      <name val="Times New Roman"/>
      <family val="1"/>
    </font>
    <font>
      <sz val="10"/>
      <name val="Times New Roman"/>
      <family val="1"/>
      <charset val="186"/>
    </font>
    <font>
      <b/>
      <i/>
      <sz val="10"/>
      <name val="Times New Roman"/>
      <family val="1"/>
      <charset val="186"/>
    </font>
    <font>
      <b/>
      <sz val="10"/>
      <name val="Times New Roman"/>
      <family val="1"/>
    </font>
    <font>
      <i/>
      <sz val="10"/>
      <name val="Times New Roman"/>
      <family val="1"/>
      <charset val="186"/>
    </font>
    <font>
      <sz val="10"/>
      <color indexed="8"/>
      <name val="Times New Roman"/>
      <family val="1"/>
      <charset val="186"/>
    </font>
    <font>
      <b/>
      <sz val="10"/>
      <color rgb="FFFF0000"/>
      <name val="Times New Roman"/>
      <family val="1"/>
      <charset val="186"/>
    </font>
    <font>
      <b/>
      <sz val="10"/>
      <color indexed="8"/>
      <name val="Times New Roman"/>
      <family val="1"/>
      <charset val="186"/>
    </font>
    <font>
      <b/>
      <sz val="10"/>
      <name val="TimesNewRoman"/>
      <charset val="186"/>
    </font>
    <font>
      <sz val="10"/>
      <name val="TimesNewRoman"/>
      <charset val="186"/>
    </font>
    <font>
      <i/>
      <sz val="10"/>
      <color theme="1"/>
      <name val="Times New Roman"/>
      <family val="1"/>
      <charset val="186"/>
    </font>
    <font>
      <sz val="10"/>
      <name val="BaltHelvetica"/>
    </font>
    <font>
      <sz val="11"/>
      <color theme="1"/>
      <name val="Calibri"/>
      <family val="2"/>
      <charset val="186"/>
      <scheme val="minor"/>
    </font>
    <font>
      <b/>
      <sz val="12"/>
      <name val="Times New Roman"/>
      <family val="1"/>
      <charset val="186"/>
    </font>
    <font>
      <b/>
      <i/>
      <sz val="12"/>
      <name val="Times New Roman"/>
      <family val="1"/>
      <charset val="186"/>
    </font>
    <font>
      <sz val="12"/>
      <name val="Times New Roman"/>
      <family val="1"/>
      <charset val="186"/>
    </font>
    <font>
      <sz val="10"/>
      <name val="Helv"/>
    </font>
    <font>
      <i/>
      <sz val="10"/>
      <name val="Times New Roman"/>
      <family val="1"/>
    </font>
    <font>
      <b/>
      <sz val="12"/>
      <name val="Times New Roman"/>
      <family val="1"/>
    </font>
    <font>
      <sz val="12"/>
      <name val="Times New Roman"/>
      <family val="1"/>
    </font>
    <font>
      <b/>
      <sz val="12"/>
      <color rgb="FF7030A0"/>
      <name val="Times New Roman"/>
      <family val="1"/>
      <charset val="186"/>
    </font>
    <font>
      <sz val="12"/>
      <color rgb="FF7030A0"/>
      <name val="Times New Roman"/>
      <family val="1"/>
      <charset val="186"/>
    </font>
    <font>
      <sz val="12"/>
      <color indexed="8"/>
      <name val="Times New Roman"/>
      <family val="1"/>
      <charset val="186"/>
    </font>
    <font>
      <i/>
      <sz val="12"/>
      <name val="Times New Roman"/>
      <family val="1"/>
      <charset val="186"/>
    </font>
    <font>
      <sz val="14"/>
      <color theme="1"/>
      <name val="Times New Roman"/>
      <family val="1"/>
      <charset val="186"/>
    </font>
    <font>
      <sz val="10"/>
      <name val="RimTimes"/>
      <charset val="186"/>
    </font>
    <font>
      <sz val="14"/>
      <name val="Times New Roman"/>
      <family val="1"/>
      <charset val="186"/>
    </font>
    <font>
      <sz val="10"/>
      <color theme="1"/>
      <name val="Times New Roman"/>
      <family val="1"/>
      <charset val="186"/>
    </font>
    <font>
      <u/>
      <sz val="10"/>
      <color theme="10"/>
      <name val="Arial"/>
      <family val="2"/>
      <charset val="186"/>
    </font>
    <font>
      <b/>
      <sz val="14"/>
      <name val="Times New Roman"/>
      <family val="1"/>
      <charset val="186"/>
    </font>
    <font>
      <b/>
      <sz val="12"/>
      <color rgb="FF000000"/>
      <name val="Times New Roman"/>
      <family val="1"/>
      <charset val="186"/>
    </font>
    <font>
      <sz val="10"/>
      <name val="Arial"/>
      <family val="2"/>
      <charset val="186"/>
    </font>
    <font>
      <b/>
      <i/>
      <sz val="10"/>
      <color rgb="FF000000"/>
      <name val="Times New Roman"/>
      <family val="1"/>
      <charset val="186"/>
    </font>
    <font>
      <b/>
      <i/>
      <sz val="10"/>
      <color indexed="8"/>
      <name val="Times New Roman"/>
      <family val="1"/>
      <charset val="186"/>
    </font>
    <font>
      <i/>
      <sz val="10"/>
      <color rgb="FF000000"/>
      <name val="Times New Roman"/>
      <family val="1"/>
      <charset val="186"/>
    </font>
    <font>
      <b/>
      <sz val="10"/>
      <color rgb="FF000000"/>
      <name val="Times New Roman"/>
      <family val="1"/>
      <charset val="186"/>
    </font>
    <font>
      <b/>
      <sz val="10"/>
      <name val="TimesNewRoman"/>
    </font>
    <font>
      <b/>
      <sz val="10"/>
      <name val="Arial"/>
      <family val="2"/>
      <charset val="186"/>
    </font>
    <font>
      <b/>
      <i/>
      <sz val="10"/>
      <name val="Times New Roman"/>
      <family val="1"/>
    </font>
    <font>
      <b/>
      <sz val="11"/>
      <color theme="1"/>
      <name val="Calibri"/>
      <family val="2"/>
      <charset val="186"/>
      <scheme val="minor"/>
    </font>
    <font>
      <b/>
      <sz val="10"/>
      <color theme="1"/>
      <name val="Times New Roman"/>
      <family val="1"/>
      <charset val="186"/>
    </font>
    <font>
      <sz val="10"/>
      <color indexed="8"/>
      <name val="Times New Roman"/>
      <family val="1"/>
    </font>
    <font>
      <sz val="10"/>
      <name val="Arial"/>
      <family val="2"/>
    </font>
    <font>
      <b/>
      <sz val="10"/>
      <color indexed="8"/>
      <name val="Arial"/>
      <family val="2"/>
    </font>
    <font>
      <sz val="12"/>
      <color indexed="8"/>
      <name val="Times New Roman"/>
      <family val="2"/>
      <charset val="186"/>
    </font>
    <font>
      <b/>
      <sz val="12"/>
      <name val="Times New Roman Baltic"/>
      <family val="1"/>
      <charset val="186"/>
    </font>
    <font>
      <sz val="10"/>
      <color theme="1"/>
      <name val="Times New Roman"/>
      <family val="1"/>
    </font>
    <font>
      <sz val="10"/>
      <color rgb="FFFF0000"/>
      <name val="Times New Roman"/>
      <family val="1"/>
      <charset val="186"/>
    </font>
    <font>
      <i/>
      <sz val="10"/>
      <color rgb="FFFF0000"/>
      <name val="Times New Roman"/>
      <family val="1"/>
      <charset val="186"/>
    </font>
    <font>
      <sz val="10"/>
      <color rgb="FFFF0000"/>
      <name val="Arial"/>
      <family val="2"/>
      <charset val="186"/>
    </font>
    <font>
      <sz val="12"/>
      <color theme="1"/>
      <name val="Times New Roman"/>
      <family val="1"/>
      <charset val="186"/>
    </font>
    <font>
      <b/>
      <i/>
      <sz val="10"/>
      <name val="TimesNewRoman"/>
      <charset val="186"/>
    </font>
    <font>
      <b/>
      <i/>
      <sz val="10"/>
      <color theme="1"/>
      <name val="Times New Roman"/>
      <family val="1"/>
      <charset val="186"/>
    </font>
    <font>
      <sz val="10"/>
      <color theme="1"/>
      <name val="Arial"/>
      <family val="2"/>
      <charset val="186"/>
    </font>
    <font>
      <b/>
      <sz val="12"/>
      <color theme="1"/>
      <name val="Times New Roman"/>
      <family val="1"/>
      <charset val="186"/>
    </font>
    <font>
      <sz val="10"/>
      <color theme="1"/>
      <name val="TimesNewRoman"/>
      <charset val="186"/>
    </font>
    <font>
      <sz val="10"/>
      <name val="BaltGaramond"/>
      <family val="2"/>
    </font>
    <font>
      <sz val="10"/>
      <name val="BaltGaramond"/>
      <family val="2"/>
      <charset val="186"/>
    </font>
    <font>
      <sz val="11"/>
      <color indexed="8"/>
      <name val="Calibri"/>
      <family val="2"/>
    </font>
    <font>
      <sz val="11"/>
      <color indexed="9"/>
      <name val="Calibri"/>
      <family val="2"/>
    </font>
    <font>
      <b/>
      <sz val="11"/>
      <color indexed="8"/>
      <name val="Calibri"/>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1"/>
      <name val="BaltOptima"/>
      <charset val="186"/>
    </font>
    <font>
      <b/>
      <u/>
      <sz val="12"/>
      <name val="Times New Roman"/>
      <family val="1"/>
      <charset val="186"/>
    </font>
    <font>
      <sz val="10"/>
      <color rgb="FF000099"/>
      <name val="Times New Roman"/>
      <family val="1"/>
      <charset val="186"/>
    </font>
    <font>
      <i/>
      <u/>
      <sz val="10"/>
      <name val="Times New Roman"/>
      <family val="1"/>
    </font>
    <font>
      <b/>
      <sz val="10"/>
      <color rgb="FF000099"/>
      <name val="Times New Roman"/>
      <family val="1"/>
      <charset val="186"/>
    </font>
    <font>
      <sz val="12"/>
      <color rgb="FF000000"/>
      <name val="Times New Roman"/>
      <family val="1"/>
      <charset val="186"/>
    </font>
    <font>
      <sz val="7"/>
      <name val="Times New Roman"/>
      <family val="1"/>
      <charset val="186"/>
    </font>
    <font>
      <sz val="12"/>
      <color theme="1"/>
      <name val="Calibri"/>
      <family val="2"/>
      <scheme val="minor"/>
    </font>
    <font>
      <i/>
      <sz val="12"/>
      <color theme="1"/>
      <name val="Times New Roman"/>
      <family val="1"/>
      <charset val="186"/>
    </font>
    <font>
      <sz val="11"/>
      <name val="Arial"/>
      <family val="2"/>
      <charset val="186"/>
    </font>
    <font>
      <sz val="11"/>
      <color indexed="16"/>
      <name val="Calibri"/>
      <family val="2"/>
    </font>
    <font>
      <b/>
      <sz val="11"/>
      <color indexed="53"/>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11"/>
      <color indexed="10"/>
      <name val="Calibri"/>
      <family val="2"/>
    </font>
    <font>
      <sz val="10"/>
      <name val="Times New Roman"/>
      <family val="1"/>
      <charset val="204"/>
    </font>
    <font>
      <b/>
      <sz val="10"/>
      <name val="Times New Roman"/>
      <family val="1"/>
      <charset val="204"/>
    </font>
    <font>
      <i/>
      <sz val="10"/>
      <name val="Times New Roman"/>
      <family val="1"/>
      <charset val="204"/>
    </font>
    <font>
      <b/>
      <sz val="11"/>
      <color theme="1"/>
      <name val="Calibri"/>
      <family val="2"/>
      <scheme val="minor"/>
    </font>
    <font>
      <i/>
      <sz val="10"/>
      <color indexed="8"/>
      <name val="Times New Roman"/>
      <family val="1"/>
      <charset val="186"/>
    </font>
    <font>
      <b/>
      <sz val="10"/>
      <color rgb="FFC00000"/>
      <name val="Times New Roman"/>
      <family val="1"/>
      <charset val="186"/>
    </font>
    <font>
      <b/>
      <sz val="13"/>
      <color theme="1"/>
      <name val="Times New Roman"/>
      <family val="1"/>
      <charset val="186"/>
    </font>
    <font>
      <sz val="13"/>
      <color theme="1"/>
      <name val="Times New Roman"/>
      <family val="1"/>
      <charset val="186"/>
    </font>
    <font>
      <u/>
      <sz val="10"/>
      <name val="Times New Roman"/>
      <family val="1"/>
      <charset val="186"/>
    </font>
    <font>
      <sz val="11"/>
      <name val="Times New Roman"/>
      <family val="1"/>
      <charset val="186"/>
    </font>
    <font>
      <sz val="10"/>
      <color rgb="FF000000"/>
      <name val="Times New Roman"/>
      <family val="1"/>
      <charset val="186"/>
    </font>
    <font>
      <sz val="10"/>
      <name val="Garamond"/>
      <family val="1"/>
      <charset val="186"/>
    </font>
    <font>
      <b/>
      <i/>
      <sz val="10"/>
      <name val="Arial"/>
      <family val="2"/>
      <charset val="186"/>
    </font>
  </fonts>
  <fills count="5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3"/>
      </patternFill>
    </fill>
    <fill>
      <patternFill patternType="solid">
        <fgColor indexed="10"/>
      </patternFill>
    </fill>
    <fill>
      <patternFill patternType="solid">
        <fgColor indexed="45"/>
      </patternFill>
    </fill>
    <fill>
      <patternFill patternType="solid">
        <fgColor indexed="57"/>
      </patternFill>
    </fill>
    <fill>
      <patternFill patternType="solid">
        <fgColor indexed="29"/>
      </patternFill>
    </fill>
    <fill>
      <patternFill patternType="solid">
        <fgColor indexed="11"/>
      </patternFill>
    </fill>
    <fill>
      <patternFill patternType="solid">
        <fgColor indexed="51"/>
      </patternFill>
    </fill>
    <fill>
      <patternFill patternType="solid">
        <fgColor indexed="53"/>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theme="2"/>
        <bgColor indexed="64"/>
      </patternFill>
    </fill>
    <fill>
      <patternFill patternType="solid">
        <fgColor indexed="26"/>
      </patternFill>
    </fill>
    <fill>
      <patternFill patternType="solid">
        <fgColor indexed="9"/>
      </patternFill>
    </fill>
    <fill>
      <patternFill patternType="solid">
        <fgColor indexed="44"/>
      </patternFill>
    </fill>
    <fill>
      <patternFill patternType="solid">
        <fgColor indexed="5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rgb="FFFFFFFF"/>
        <bgColor indexed="64"/>
      </patternFill>
    </fill>
    <fill>
      <patternFill patternType="solid">
        <fgColor theme="7" tint="0.39997558519241921"/>
        <bgColor indexed="64"/>
      </patternFill>
    </fill>
  </fills>
  <borders count="10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hair">
        <color indexed="64"/>
      </top>
      <bottom/>
      <diagonal/>
    </border>
    <border>
      <left style="medium">
        <color auto="1"/>
      </left>
      <right style="medium">
        <color auto="1"/>
      </right>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41"/>
      </left>
      <right style="thin">
        <color indexed="48"/>
      </right>
      <top style="medium">
        <color indexed="41"/>
      </top>
      <bottom style="thin">
        <color indexed="48"/>
      </bottom>
      <diagonal/>
    </border>
    <border>
      <left style="medium">
        <color auto="1"/>
      </left>
      <right/>
      <top style="medium">
        <color auto="1"/>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medium">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s>
  <cellStyleXfs count="205">
    <xf numFmtId="0" fontId="0" fillId="0" borderId="0"/>
    <xf numFmtId="0" fontId="3" fillId="0" borderId="0"/>
    <xf numFmtId="0" fontId="3" fillId="0" borderId="0"/>
    <xf numFmtId="4" fontId="10" fillId="0" borderId="0" applyNumberFormat="0" applyProtection="0">
      <alignment horizontal="right" wrapText="1" shrinkToFit="1"/>
    </xf>
    <xf numFmtId="4" fontId="10" fillId="0" borderId="0" applyNumberFormat="0" applyProtection="0">
      <alignment horizontal="left" wrapText="1" indent="1" shrinkToFit="1"/>
    </xf>
    <xf numFmtId="0" fontId="16" fillId="0" borderId="0"/>
    <xf numFmtId="4" fontId="10" fillId="0" borderId="0" applyNumberFormat="0" applyProtection="0">
      <alignment horizontal="right"/>
    </xf>
    <xf numFmtId="0" fontId="17" fillId="0" borderId="0"/>
    <xf numFmtId="0" fontId="3" fillId="0" borderId="0"/>
    <xf numFmtId="4" fontId="10" fillId="0" borderId="0" applyNumberFormat="0" applyProtection="0">
      <alignment horizontal="left" wrapText="1" indent="1"/>
    </xf>
    <xf numFmtId="0" fontId="21" fillId="0" borderId="0"/>
    <xf numFmtId="0" fontId="30" fillId="0" borderId="0"/>
    <xf numFmtId="0" fontId="33" fillId="0" borderId="0" applyNumberFormat="0" applyFill="0" applyBorder="0" applyAlignment="0" applyProtection="0"/>
    <xf numFmtId="0" fontId="6" fillId="0" borderId="0" applyNumberFormat="0" applyProtection="0">
      <alignment horizontal="left" wrapText="1" indent="1" shrinkToFit="1"/>
    </xf>
    <xf numFmtId="0" fontId="36" fillId="0" borderId="0"/>
    <xf numFmtId="0" fontId="3" fillId="0" borderId="0"/>
    <xf numFmtId="0" fontId="6" fillId="0" borderId="0" applyNumberFormat="0" applyProtection="0">
      <alignment horizontal="left" vertical="center" wrapText="1" indent="1" shrinkToFit="1"/>
    </xf>
    <xf numFmtId="0" fontId="6" fillId="0" borderId="0" applyNumberFormat="0" applyProtection="0">
      <alignment horizontal="left" vertical="center" wrapText="1" indent="1" shrinkToFit="1"/>
    </xf>
    <xf numFmtId="0" fontId="6" fillId="0" borderId="0" applyNumberFormat="0" applyProtection="0">
      <alignment horizontal="left" vertical="center" wrapText="1" indent="1" shrinkToFit="1"/>
    </xf>
    <xf numFmtId="0" fontId="3" fillId="0" borderId="0"/>
    <xf numFmtId="0" fontId="3" fillId="0" borderId="0"/>
    <xf numFmtId="0" fontId="47" fillId="0" borderId="0"/>
    <xf numFmtId="0" fontId="47" fillId="0" borderId="0"/>
    <xf numFmtId="0" fontId="3" fillId="0" borderId="0"/>
    <xf numFmtId="4" fontId="10" fillId="6" borderId="46" applyNumberFormat="0" applyFill="0" applyProtection="0">
      <alignment vertical="center"/>
    </xf>
    <xf numFmtId="4" fontId="48" fillId="6" borderId="46" applyNumberFormat="0" applyProtection="0">
      <alignment vertical="center"/>
    </xf>
    <xf numFmtId="0" fontId="3" fillId="0" borderId="0"/>
    <xf numFmtId="0" fontId="21" fillId="0" borderId="0"/>
    <xf numFmtId="0" fontId="49" fillId="0" borderId="0"/>
    <xf numFmtId="0" fontId="6" fillId="0" borderId="0"/>
    <xf numFmtId="0" fontId="3" fillId="0" borderId="0"/>
    <xf numFmtId="0" fontId="3" fillId="0" borderId="0"/>
    <xf numFmtId="0" fontId="36" fillId="0" borderId="0"/>
    <xf numFmtId="0" fontId="2" fillId="0" borderId="0"/>
    <xf numFmtId="4" fontId="10" fillId="0" borderId="0" applyNumberFormat="0" applyProtection="0">
      <alignment horizontal="right"/>
    </xf>
    <xf numFmtId="0" fontId="21" fillId="0" borderId="0"/>
    <xf numFmtId="0" fontId="63" fillId="15" borderId="0" applyNumberFormat="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4"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64" fillId="23"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4" fillId="23"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4" fillId="16" borderId="0" applyNumberFormat="0" applyBorder="0" applyAlignment="0" applyProtection="0"/>
    <xf numFmtId="0" fontId="63" fillId="24" borderId="0" applyNumberFormat="0" applyBorder="0" applyAlignment="0" applyProtection="0"/>
    <xf numFmtId="0" fontId="63" fillId="19" borderId="0" applyNumberFormat="0" applyBorder="0" applyAlignment="0" applyProtection="0"/>
    <xf numFmtId="0" fontId="64"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169" fontId="61" fillId="0" borderId="0" applyBorder="0" applyAlignment="0" applyProtection="0"/>
    <xf numFmtId="170" fontId="61" fillId="29" borderId="0"/>
    <xf numFmtId="0" fontId="3" fillId="0" borderId="0"/>
    <xf numFmtId="0" fontId="3" fillId="0" borderId="0"/>
    <xf numFmtId="0" fontId="3" fillId="0" borderId="0"/>
    <xf numFmtId="0" fontId="3" fillId="0" borderId="0"/>
    <xf numFmtId="0" fontId="74" fillId="0" borderId="0"/>
    <xf numFmtId="0" fontId="58" fillId="0" borderId="0"/>
    <xf numFmtId="9" fontId="3" fillId="0" borderId="0" applyFont="0" applyFill="0" applyBorder="0" applyAlignment="0" applyProtection="0"/>
    <xf numFmtId="169" fontId="61" fillId="30" borderId="0" applyBorder="0" applyProtection="0"/>
    <xf numFmtId="4" fontId="66" fillId="31" borderId="46" applyNumberFormat="0" applyProtection="0">
      <alignment vertical="center"/>
    </xf>
    <xf numFmtId="4" fontId="48" fillId="31" borderId="46" applyNumberFormat="0" applyProtection="0">
      <alignment horizontal="left" vertical="center" indent="1"/>
    </xf>
    <xf numFmtId="0" fontId="48" fillId="31" borderId="46" applyNumberFormat="0" applyProtection="0">
      <alignment horizontal="left" vertical="top" indent="1"/>
    </xf>
    <xf numFmtId="4" fontId="12" fillId="0" borderId="52" applyNumberFormat="0" applyProtection="0">
      <alignment horizontal="left" vertical="center" indent="1"/>
    </xf>
    <xf numFmtId="4" fontId="67" fillId="8" borderId="46" applyNumberFormat="0" applyProtection="0">
      <alignment horizontal="right" vertical="center"/>
    </xf>
    <xf numFmtId="4" fontId="67" fillId="10" borderId="46" applyNumberFormat="0" applyProtection="0">
      <alignment horizontal="right" vertical="center"/>
    </xf>
    <xf numFmtId="4" fontId="67" fillId="7" borderId="46" applyNumberFormat="0" applyProtection="0">
      <alignment horizontal="right" vertical="center"/>
    </xf>
    <xf numFmtId="4" fontId="67" fillId="12" borderId="46" applyNumberFormat="0" applyProtection="0">
      <alignment horizontal="right" vertical="center"/>
    </xf>
    <xf numFmtId="4" fontId="67" fillId="14" borderId="46" applyNumberFormat="0" applyProtection="0">
      <alignment horizontal="right" vertical="center"/>
    </xf>
    <xf numFmtId="4" fontId="67" fillId="13" borderId="46" applyNumberFormat="0" applyProtection="0">
      <alignment horizontal="right" vertical="center"/>
    </xf>
    <xf numFmtId="4" fontId="67" fillId="9" borderId="46" applyNumberFormat="0" applyProtection="0">
      <alignment horizontal="right" vertical="center"/>
    </xf>
    <xf numFmtId="4" fontId="67" fillId="32" borderId="46" applyNumberFormat="0" applyProtection="0">
      <alignment horizontal="right" vertical="center"/>
    </xf>
    <xf numFmtId="4" fontId="67" fillId="11" borderId="46" applyNumberFormat="0" applyProtection="0">
      <alignment horizontal="right" vertical="center"/>
    </xf>
    <xf numFmtId="4" fontId="48" fillId="33" borderId="66" applyNumberFormat="0" applyProtection="0">
      <alignment horizontal="left" vertical="center" indent="1"/>
    </xf>
    <xf numFmtId="4" fontId="67" fillId="34" borderId="0" applyNumberFormat="0" applyProtection="0">
      <alignment horizontal="left" vertical="center" indent="1"/>
    </xf>
    <xf numFmtId="4" fontId="68" fillId="35" borderId="0" applyNumberFormat="0" applyProtection="0">
      <alignment horizontal="left" vertical="center" indent="1"/>
    </xf>
    <xf numFmtId="4" fontId="67" fillId="36" borderId="46" applyNumberFormat="0" applyProtection="0">
      <alignment horizontal="right" vertical="center"/>
    </xf>
    <xf numFmtId="4" fontId="69" fillId="34" borderId="0" applyNumberFormat="0" applyProtection="0">
      <alignment horizontal="left" vertical="center" indent="1"/>
    </xf>
    <xf numFmtId="4" fontId="69" fillId="37" borderId="0" applyNumberFormat="0" applyProtection="0">
      <alignment horizontal="left" vertical="center" indent="1"/>
    </xf>
    <xf numFmtId="0" fontId="3" fillId="35" borderId="46" applyNumberFormat="0" applyProtection="0">
      <alignment horizontal="left" vertical="top" indent="1"/>
    </xf>
    <xf numFmtId="0" fontId="3" fillId="37" borderId="46" applyNumberFormat="0" applyProtection="0">
      <alignment horizontal="left" vertical="top" indent="1"/>
    </xf>
    <xf numFmtId="0" fontId="3" fillId="38" borderId="46" applyNumberFormat="0" applyProtection="0">
      <alignment horizontal="left" vertical="top" indent="1"/>
    </xf>
    <xf numFmtId="0" fontId="6" fillId="0" borderId="52" applyNumberFormat="0" applyProtection="0">
      <alignment horizontal="left" vertical="center" indent="1"/>
    </xf>
    <xf numFmtId="0" fontId="3" fillId="39" borderId="46" applyNumberFormat="0" applyProtection="0">
      <alignment horizontal="left" vertical="top" indent="1"/>
    </xf>
    <xf numFmtId="0" fontId="3" fillId="3" borderId="52" applyNumberFormat="0">
      <protection locked="0"/>
    </xf>
    <xf numFmtId="4" fontId="67" fillId="29" borderId="46" applyNumberFormat="0" applyProtection="0">
      <alignment vertical="center"/>
    </xf>
    <xf numFmtId="4" fontId="70" fillId="29" borderId="46" applyNumberFormat="0" applyProtection="0">
      <alignment vertical="center"/>
    </xf>
    <xf numFmtId="4" fontId="67" fillId="29" borderId="46" applyNumberFormat="0" applyProtection="0">
      <alignment horizontal="left" vertical="center" indent="1"/>
    </xf>
    <xf numFmtId="0" fontId="67" fillId="29" borderId="46" applyNumberFormat="0" applyProtection="0">
      <alignment horizontal="left" vertical="top" indent="1"/>
    </xf>
    <xf numFmtId="4" fontId="10" fillId="0" borderId="52" applyNumberFormat="0" applyProtection="0">
      <alignment horizontal="right" vertical="center"/>
    </xf>
    <xf numFmtId="4" fontId="70" fillId="34" borderId="46" applyNumberFormat="0" applyProtection="0">
      <alignment horizontal="right" vertical="center"/>
    </xf>
    <xf numFmtId="4" fontId="10" fillId="0" borderId="52" applyNumberFormat="0" applyProtection="0">
      <alignment horizontal="left" wrapText="1" indent="1"/>
    </xf>
    <xf numFmtId="4" fontId="10" fillId="0" borderId="0" applyNumberFormat="0" applyProtection="0">
      <alignment horizontal="left" wrapText="1" indent="1" shrinkToFit="1"/>
    </xf>
    <xf numFmtId="0" fontId="67" fillId="37" borderId="46" applyNumberFormat="0" applyProtection="0">
      <alignment horizontal="left" vertical="top" indent="1"/>
    </xf>
    <xf numFmtId="4" fontId="71" fillId="40" borderId="0" applyNumberFormat="0" applyProtection="0">
      <alignment horizontal="left" vertical="center" indent="1"/>
    </xf>
    <xf numFmtId="4" fontId="72" fillId="34" borderId="46" applyNumberFormat="0" applyProtection="0">
      <alignment horizontal="right" vertical="center"/>
    </xf>
    <xf numFmtId="0" fontId="73" fillId="0" borderId="0" applyNumberFormat="0" applyFill="0" applyBorder="0" applyAlignment="0" applyProtection="0"/>
    <xf numFmtId="0" fontId="21" fillId="0" borderId="0"/>
    <xf numFmtId="169" fontId="62" fillId="4" borderId="0" applyBorder="0" applyProtection="0"/>
    <xf numFmtId="4" fontId="10" fillId="5" borderId="77" applyNumberFormat="0" applyProtection="0">
      <alignment horizontal="left" wrapText="1" indent="1"/>
    </xf>
    <xf numFmtId="0" fontId="3" fillId="0" borderId="0"/>
    <xf numFmtId="0" fontId="3" fillId="0" borderId="0"/>
    <xf numFmtId="0" fontId="3" fillId="0" borderId="0"/>
    <xf numFmtId="0" fontId="83" fillId="0" borderId="0"/>
    <xf numFmtId="4" fontId="48" fillId="33" borderId="81" applyNumberFormat="0" applyProtection="0">
      <alignment horizontal="left" vertical="center" indent="1"/>
    </xf>
    <xf numFmtId="0" fontId="6" fillId="0" borderId="0" applyNumberFormat="0" applyProtection="0">
      <alignment horizontal="left" wrapText="1" indent="1" shrinkToFit="1"/>
    </xf>
    <xf numFmtId="0" fontId="3" fillId="0" borderId="0"/>
    <xf numFmtId="0" fontId="64" fillId="49" borderId="0" applyNumberFormat="0" applyBorder="0" applyAlignment="0" applyProtection="0"/>
    <xf numFmtId="0" fontId="64" fillId="50" borderId="0" applyNumberFormat="0" applyBorder="0" applyAlignment="0" applyProtection="0"/>
    <xf numFmtId="0" fontId="84" fillId="19" borderId="0" applyNumberFormat="0" applyBorder="0" applyAlignment="0" applyProtection="0"/>
    <xf numFmtId="0" fontId="85" fillId="51" borderId="82" applyNumberFormat="0" applyAlignment="0" applyProtection="0"/>
    <xf numFmtId="0" fontId="86" fillId="20" borderId="83" applyNumberFormat="0" applyAlignment="0" applyProtection="0"/>
    <xf numFmtId="0" fontId="88" fillId="0" borderId="84" applyNumberFormat="0" applyFill="0" applyAlignment="0" applyProtection="0"/>
    <xf numFmtId="0" fontId="89" fillId="0" borderId="85" applyNumberFormat="0" applyFill="0" applyAlignment="0" applyProtection="0"/>
    <xf numFmtId="0" fontId="90" fillId="0" borderId="86" applyNumberFormat="0" applyFill="0" applyAlignment="0" applyProtection="0"/>
    <xf numFmtId="0" fontId="90" fillId="0" borderId="0" applyNumberFormat="0" applyFill="0" applyBorder="0" applyAlignment="0" applyProtection="0"/>
    <xf numFmtId="0" fontId="91" fillId="25" borderId="82" applyNumberFormat="0" applyAlignment="0" applyProtection="0"/>
    <xf numFmtId="4" fontId="66" fillId="6" borderId="46" applyNumberFormat="0" applyProtection="0">
      <alignment vertical="center"/>
    </xf>
    <xf numFmtId="4" fontId="48" fillId="6" borderId="46" applyNumberFormat="0" applyProtection="0">
      <alignment horizontal="left" vertical="center" indent="1"/>
    </xf>
    <xf numFmtId="0" fontId="48" fillId="6" borderId="46" applyNumberFormat="0" applyProtection="0">
      <alignment horizontal="left" vertical="top" indent="1"/>
    </xf>
    <xf numFmtId="4" fontId="48" fillId="36" borderId="0" applyNumberFormat="0" applyProtection="0">
      <alignment horizontal="left" vertical="center" indent="1"/>
    </xf>
    <xf numFmtId="0" fontId="92" fillId="0" borderId="87" applyNumberFormat="0" applyFill="0" applyAlignment="0" applyProtection="0"/>
    <xf numFmtId="0" fontId="93" fillId="25" borderId="0" applyNumberFormat="0" applyBorder="0" applyAlignment="0" applyProtection="0"/>
    <xf numFmtId="0" fontId="3" fillId="24" borderId="88" applyNumberFormat="0" applyFont="0" applyAlignment="0" applyProtection="0"/>
    <xf numFmtId="0" fontId="94" fillId="51" borderId="89" applyNumberFormat="0" applyAlignment="0" applyProtection="0"/>
    <xf numFmtId="4" fontId="48" fillId="0" borderId="0" applyNumberFormat="0" applyProtection="0">
      <alignment horizontal="left" indent="1"/>
    </xf>
    <xf numFmtId="4" fontId="68" fillId="45" borderId="0" applyNumberFormat="0" applyProtection="0">
      <alignment horizontal="left" vertical="center" indent="1"/>
    </xf>
    <xf numFmtId="4" fontId="69" fillId="36" borderId="0" applyNumberFormat="0" applyProtection="0">
      <alignment horizontal="left" vertical="center" indent="1"/>
    </xf>
    <xf numFmtId="0" fontId="3" fillId="45" borderId="46" applyNumberFormat="0" applyProtection="0">
      <alignment horizontal="left" vertical="center" indent="1"/>
    </xf>
    <xf numFmtId="0" fontId="3" fillId="45" borderId="46" applyNumberFormat="0" applyProtection="0">
      <alignment horizontal="left" vertical="top" indent="1"/>
    </xf>
    <xf numFmtId="0" fontId="3" fillId="36" borderId="46" applyNumberFormat="0" applyProtection="0">
      <alignment horizontal="left" vertical="center" indent="1"/>
    </xf>
    <xf numFmtId="0" fontId="3" fillId="36" borderId="46" applyNumberFormat="0" applyProtection="0">
      <alignment horizontal="left" vertical="top" indent="1"/>
    </xf>
    <xf numFmtId="0" fontId="3" fillId="44" borderId="46" applyNumberFormat="0" applyProtection="0">
      <alignment horizontal="left" vertical="center" indent="1"/>
    </xf>
    <xf numFmtId="0" fontId="3" fillId="44" borderId="46" applyNumberFormat="0" applyProtection="0">
      <alignment horizontal="left" vertical="top" indent="1"/>
    </xf>
    <xf numFmtId="0" fontId="3" fillId="34" borderId="46" applyNumberFormat="0" applyProtection="0">
      <alignment horizontal="left" vertical="center" indent="1"/>
    </xf>
    <xf numFmtId="0" fontId="3" fillId="34" borderId="46" applyNumberFormat="0" applyProtection="0">
      <alignment horizontal="left" vertical="top" indent="1"/>
    </xf>
    <xf numFmtId="0" fontId="3" fillId="43" borderId="52" applyNumberFormat="0">
      <protection locked="0"/>
    </xf>
    <xf numFmtId="4" fontId="67" fillId="42" borderId="46" applyNumberFormat="0" applyProtection="0">
      <alignment vertical="center"/>
    </xf>
    <xf numFmtId="4" fontId="70" fillId="42" borderId="46" applyNumberFormat="0" applyProtection="0">
      <alignment vertical="center"/>
    </xf>
    <xf numFmtId="4" fontId="67" fillId="42" borderId="46" applyNumberFormat="0" applyProtection="0">
      <alignment horizontal="left" vertical="center" indent="1"/>
    </xf>
    <xf numFmtId="0" fontId="67" fillId="42" borderId="46" applyNumberFormat="0" applyProtection="0">
      <alignment horizontal="left" vertical="top" indent="1"/>
    </xf>
    <xf numFmtId="4" fontId="67" fillId="34" borderId="46" applyNumberFormat="0" applyProtection="0">
      <alignment horizontal="right" vertical="center"/>
    </xf>
    <xf numFmtId="4" fontId="67" fillId="36" borderId="46" applyNumberFormat="0" applyProtection="0">
      <alignment horizontal="left" vertical="center" indent="1"/>
    </xf>
    <xf numFmtId="0" fontId="67" fillId="36" borderId="46" applyNumberFormat="0" applyProtection="0">
      <alignment horizontal="left" vertical="top" indent="1"/>
    </xf>
    <xf numFmtId="0" fontId="87" fillId="52" borderId="0" applyNumberFormat="0" applyBorder="0" applyAlignment="0" applyProtection="0"/>
    <xf numFmtId="0" fontId="64" fillId="48" borderId="0" applyNumberFormat="0" applyBorder="0" applyAlignment="0" applyProtection="0"/>
    <xf numFmtId="0" fontId="64" fillId="20" borderId="0" applyNumberFormat="0" applyBorder="0" applyAlignment="0" applyProtection="0"/>
    <xf numFmtId="0" fontId="64" fillId="47" borderId="0" applyNumberFormat="0" applyBorder="0" applyAlignment="0" applyProtection="0"/>
    <xf numFmtId="0" fontId="64" fillId="46" borderId="0" applyNumberFormat="0" applyBorder="0" applyAlignment="0" applyProtection="0"/>
    <xf numFmtId="0" fontId="17" fillId="0" borderId="0"/>
    <xf numFmtId="0" fontId="6" fillId="0" borderId="0" applyNumberFormat="0" applyProtection="0">
      <alignment horizontal="left" vertical="center" indent="1"/>
    </xf>
    <xf numFmtId="0" fontId="6" fillId="0" borderId="0" applyNumberFormat="0" applyProtection="0">
      <alignment horizontal="left" vertical="center" indent="1"/>
    </xf>
    <xf numFmtId="0" fontId="6" fillId="0" borderId="0" applyNumberFormat="0" applyProtection="0">
      <alignment horizontal="left" vertical="center" indent="1"/>
    </xf>
    <xf numFmtId="0" fontId="65" fillId="0" borderId="90" applyNumberFormat="0" applyFill="0" applyAlignment="0" applyProtection="0"/>
    <xf numFmtId="0" fontId="95" fillId="0" borderId="0" applyNumberFormat="0" applyFill="0" applyBorder="0" applyAlignment="0" applyProtection="0"/>
    <xf numFmtId="0" fontId="17" fillId="0" borderId="0"/>
    <xf numFmtId="0" fontId="3" fillId="0" borderId="0"/>
    <xf numFmtId="0" fontId="3" fillId="24" borderId="88" applyNumberFormat="0" applyFont="0" applyAlignment="0" applyProtection="0"/>
    <xf numFmtId="4" fontId="68" fillId="45" borderId="0" applyNumberFormat="0" applyProtection="0">
      <alignment horizontal="left" vertical="center" indent="1"/>
    </xf>
    <xf numFmtId="4" fontId="69" fillId="34" borderId="0" applyNumberFormat="0" applyProtection="0">
      <alignment horizontal="left" vertical="center" indent="1"/>
    </xf>
    <xf numFmtId="4" fontId="69" fillId="36" borderId="0" applyNumberFormat="0" applyProtection="0">
      <alignment horizontal="left" vertical="center" indent="1"/>
    </xf>
    <xf numFmtId="0" fontId="3" fillId="45" borderId="46" applyNumberFormat="0" applyProtection="0">
      <alignment horizontal="left" vertical="top" indent="1"/>
    </xf>
    <xf numFmtId="0" fontId="3" fillId="36" borderId="46" applyNumberFormat="0" applyProtection="0">
      <alignment horizontal="left" vertical="top" indent="1"/>
    </xf>
    <xf numFmtId="0" fontId="3" fillId="44" borderId="46" applyNumberFormat="0" applyProtection="0">
      <alignment horizontal="left" vertical="top" indent="1"/>
    </xf>
    <xf numFmtId="0" fontId="3" fillId="34" borderId="46" applyNumberFormat="0" applyProtection="0">
      <alignment horizontal="left" vertical="top" indent="1"/>
    </xf>
    <xf numFmtId="0" fontId="3" fillId="43" borderId="52" applyNumberFormat="0">
      <protection locked="0"/>
    </xf>
    <xf numFmtId="4" fontId="71" fillId="40" borderId="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4" borderId="88" applyNumberFormat="0" applyFont="0" applyAlignment="0" applyProtection="0"/>
    <xf numFmtId="0" fontId="3" fillId="0" borderId="0"/>
    <xf numFmtId="0" fontId="3" fillId="0" borderId="0"/>
    <xf numFmtId="0" fontId="17" fillId="0" borderId="0"/>
    <xf numFmtId="0" fontId="17" fillId="0" borderId="0"/>
    <xf numFmtId="9" fontId="3" fillId="0" borderId="0" applyFont="0" applyFill="0" applyBorder="0" applyAlignment="0" applyProtection="0"/>
    <xf numFmtId="4" fontId="68" fillId="45" borderId="0" applyNumberFormat="0" applyProtection="0">
      <alignment horizontal="left" vertical="center" indent="1"/>
    </xf>
    <xf numFmtId="4" fontId="69" fillId="34" borderId="0" applyNumberFormat="0" applyProtection="0">
      <alignment horizontal="left" vertical="center" indent="1"/>
    </xf>
    <xf numFmtId="4" fontId="69" fillId="36" borderId="0" applyNumberFormat="0" applyProtection="0">
      <alignment horizontal="left" vertical="center" indent="1"/>
    </xf>
    <xf numFmtId="0" fontId="3" fillId="35" borderId="46" applyNumberFormat="0" applyProtection="0">
      <alignment horizontal="left" vertical="top" indent="1"/>
    </xf>
    <xf numFmtId="0" fontId="3" fillId="45" borderId="46" applyNumberFormat="0" applyProtection="0">
      <alignment horizontal="left" vertical="top" indent="1"/>
    </xf>
    <xf numFmtId="0" fontId="3" fillId="37" borderId="46" applyNumberFormat="0" applyProtection="0">
      <alignment horizontal="left" vertical="top" indent="1"/>
    </xf>
    <xf numFmtId="0" fontId="3" fillId="36" borderId="46" applyNumberFormat="0" applyProtection="0">
      <alignment horizontal="left" vertical="top" indent="1"/>
    </xf>
    <xf numFmtId="0" fontId="3" fillId="38" borderId="46" applyNumberFormat="0" applyProtection="0">
      <alignment horizontal="left" vertical="top" indent="1"/>
    </xf>
    <xf numFmtId="0" fontId="3" fillId="44" borderId="46" applyNumberFormat="0" applyProtection="0">
      <alignment horizontal="left" vertical="top" indent="1"/>
    </xf>
    <xf numFmtId="0" fontId="3" fillId="39" borderId="46" applyNumberFormat="0" applyProtection="0">
      <alignment horizontal="left" vertical="top" indent="1"/>
    </xf>
    <xf numFmtId="0" fontId="3" fillId="34" borderId="46" applyNumberFormat="0" applyProtection="0">
      <alignment horizontal="left" vertical="top" indent="1"/>
    </xf>
    <xf numFmtId="0" fontId="3" fillId="3" borderId="52" applyNumberFormat="0">
      <protection locked="0"/>
    </xf>
    <xf numFmtId="0" fontId="3" fillId="43" borderId="52" applyNumberFormat="0">
      <protection locked="0"/>
    </xf>
    <xf numFmtId="4" fontId="71" fillId="40" borderId="0" applyNumberFormat="0" applyProtection="0">
      <alignment horizontal="left" vertical="center" indent="1"/>
    </xf>
    <xf numFmtId="0" fontId="3" fillId="0" borderId="0"/>
    <xf numFmtId="4" fontId="48" fillId="33" borderId="97" applyNumberFormat="0" applyProtection="0">
      <alignment horizontal="left" vertical="center" indent="1"/>
    </xf>
    <xf numFmtId="0" fontId="1" fillId="0" borderId="0"/>
    <xf numFmtId="0" fontId="6" fillId="45" borderId="46" applyNumberFormat="0" applyFill="0" applyProtection="0">
      <alignment horizontal="left" vertical="center" indent="1"/>
    </xf>
    <xf numFmtId="4" fontId="10" fillId="0" borderId="0" applyNumberFormat="0" applyProtection="0">
      <alignment horizontal="left" wrapText="1" indent="1" shrinkToFit="1"/>
    </xf>
    <xf numFmtId="0" fontId="107" fillId="0" borderId="0"/>
  </cellStyleXfs>
  <cellXfs count="2180">
    <xf numFmtId="0" fontId="0" fillId="0" borderId="0" xfId="0"/>
    <xf numFmtId="3" fontId="4" fillId="0" borderId="0" xfId="1" applyNumberFormat="1" applyFont="1" applyFill="1" applyAlignment="1">
      <alignment horizontal="center" vertical="top"/>
    </xf>
    <xf numFmtId="164" fontId="5" fillId="0" borderId="1" xfId="0" applyNumberFormat="1" applyFont="1" applyBorder="1" applyAlignment="1">
      <alignment horizontal="center" vertical="top"/>
    </xf>
    <xf numFmtId="164" fontId="6" fillId="0" borderId="1" xfId="0" applyNumberFormat="1" applyFont="1" applyFill="1" applyBorder="1" applyAlignment="1">
      <alignment horizontal="center" vertical="top"/>
    </xf>
    <xf numFmtId="0" fontId="5" fillId="0" borderId="3" xfId="0" applyFont="1" applyBorder="1" applyAlignment="1">
      <alignment vertical="top"/>
    </xf>
    <xf numFmtId="0" fontId="3" fillId="0" borderId="3" xfId="0" applyFont="1" applyFill="1" applyBorder="1" applyAlignment="1">
      <alignment vertical="top"/>
    </xf>
    <xf numFmtId="0" fontId="4" fillId="0" borderId="0" xfId="2" applyFont="1" applyFill="1" applyAlignment="1">
      <alignment horizontal="center" vertical="top"/>
    </xf>
    <xf numFmtId="164" fontId="5" fillId="0" borderId="0" xfId="0" applyNumberFormat="1" applyFont="1" applyBorder="1" applyAlignment="1">
      <alignment horizontal="center" vertical="top"/>
    </xf>
    <xf numFmtId="0" fontId="5" fillId="0" borderId="0" xfId="0" applyFont="1" applyBorder="1" applyAlignment="1">
      <alignment horizontal="center" vertical="top" wrapText="1"/>
    </xf>
    <xf numFmtId="164" fontId="5" fillId="0" borderId="0" xfId="2" applyNumberFormat="1" applyFont="1" applyFill="1" applyBorder="1" applyAlignment="1">
      <alignment horizontal="center" vertical="top"/>
    </xf>
    <xf numFmtId="0" fontId="5" fillId="0" borderId="0" xfId="0" applyFont="1" applyBorder="1" applyAlignment="1">
      <alignment horizontal="center" vertical="top"/>
    </xf>
    <xf numFmtId="0" fontId="4" fillId="0" borderId="0" xfId="2" applyFont="1" applyFill="1" applyAlignment="1">
      <alignment horizontal="center" vertical="center" wrapText="1"/>
    </xf>
    <xf numFmtId="0" fontId="6" fillId="0" borderId="0" xfId="1" applyFont="1" applyFill="1" applyAlignment="1">
      <alignment horizontal="center" vertical="top"/>
    </xf>
    <xf numFmtId="0" fontId="6" fillId="0" borderId="0" xfId="1" applyFont="1" applyFill="1" applyAlignment="1">
      <alignment vertical="top"/>
    </xf>
    <xf numFmtId="0" fontId="4" fillId="0" borderId="0" xfId="0" applyFont="1" applyAlignment="1">
      <alignment horizontal="center" vertical="center" wrapText="1"/>
    </xf>
    <xf numFmtId="0" fontId="4" fillId="0" borderId="0" xfId="0" applyFont="1" applyFill="1" applyAlignment="1">
      <alignment horizontal="center" vertical="top"/>
    </xf>
    <xf numFmtId="0" fontId="7" fillId="0" borderId="5" xfId="0" applyFont="1" applyBorder="1" applyAlignment="1">
      <alignment vertical="center"/>
    </xf>
    <xf numFmtId="0" fontId="7" fillId="0" borderId="6" xfId="0" applyFont="1" applyBorder="1" applyAlignment="1">
      <alignment vertical="center"/>
    </xf>
    <xf numFmtId="0" fontId="9" fillId="0" borderId="7" xfId="0" applyFont="1" applyBorder="1" applyAlignment="1">
      <alignment vertical="center" wrapText="1"/>
    </xf>
    <xf numFmtId="0" fontId="5" fillId="0" borderId="0" xfId="2" applyFont="1" applyFill="1" applyAlignment="1">
      <alignment vertical="top"/>
    </xf>
    <xf numFmtId="0" fontId="6" fillId="0" borderId="8" xfId="0" applyFont="1" applyBorder="1" applyAlignment="1">
      <alignment vertical="center" wrapText="1"/>
    </xf>
    <xf numFmtId="3" fontId="10" fillId="0" borderId="9" xfId="3" applyNumberFormat="1" applyBorder="1">
      <alignment horizontal="right" wrapText="1" shrinkToFit="1"/>
    </xf>
    <xf numFmtId="3" fontId="10" fillId="0" borderId="10" xfId="3" applyNumberFormat="1" applyBorder="1">
      <alignment horizontal="right" wrapText="1" shrinkToFit="1"/>
    </xf>
    <xf numFmtId="0" fontId="11" fillId="0" borderId="0" xfId="0" applyFont="1" applyAlignment="1">
      <alignment horizontal="center" vertical="center" wrapText="1"/>
    </xf>
    <xf numFmtId="165" fontId="13" fillId="0" borderId="11" xfId="0" applyNumberFormat="1" applyFont="1" applyBorder="1" applyAlignment="1">
      <alignment wrapText="1"/>
    </xf>
    <xf numFmtId="165" fontId="13" fillId="0" borderId="12" xfId="0" applyNumberFormat="1" applyFont="1" applyBorder="1" applyAlignment="1">
      <alignment wrapText="1"/>
    </xf>
    <xf numFmtId="165" fontId="14" fillId="0" borderId="11" xfId="0" applyNumberFormat="1" applyFont="1" applyBorder="1" applyAlignment="1">
      <alignment wrapText="1"/>
    </xf>
    <xf numFmtId="3" fontId="10" fillId="0" borderId="12" xfId="3" applyNumberFormat="1" applyBorder="1">
      <alignment horizontal="right" wrapText="1" shrinkToFit="1"/>
    </xf>
    <xf numFmtId="165" fontId="14" fillId="0" borderId="12" xfId="0" applyNumberFormat="1" applyFont="1" applyBorder="1" applyAlignment="1">
      <alignment wrapText="1"/>
    </xf>
    <xf numFmtId="165" fontId="14" fillId="0" borderId="14" xfId="0" applyNumberFormat="1" applyFont="1" applyBorder="1" applyAlignment="1">
      <alignment wrapText="1"/>
    </xf>
    <xf numFmtId="3" fontId="10" fillId="0" borderId="15" xfId="3" applyNumberFormat="1" applyBorder="1">
      <alignment horizontal="right" wrapText="1" shrinkToFit="1"/>
    </xf>
    <xf numFmtId="0" fontId="6" fillId="0" borderId="0" xfId="0" applyFont="1" applyFill="1" applyAlignment="1">
      <alignment vertical="center"/>
    </xf>
    <xf numFmtId="0" fontId="5" fillId="0" borderId="0" xfId="0" applyFont="1" applyAlignment="1">
      <alignment vertical="top"/>
    </xf>
    <xf numFmtId="0" fontId="4" fillId="0" borderId="0" xfId="0" applyFont="1" applyAlignment="1">
      <alignment horizontal="center"/>
    </xf>
    <xf numFmtId="164" fontId="6" fillId="0" borderId="1" xfId="0" applyNumberFormat="1" applyFont="1" applyBorder="1" applyAlignment="1">
      <alignment horizontal="center" vertical="top"/>
    </xf>
    <xf numFmtId="0" fontId="3" fillId="0" borderId="3" xfId="0" applyFont="1" applyBorder="1" applyAlignment="1">
      <alignment vertical="top"/>
    </xf>
    <xf numFmtId="0" fontId="4" fillId="0" borderId="0" xfId="0" applyFont="1" applyFill="1" applyAlignment="1">
      <alignment horizontal="center"/>
    </xf>
    <xf numFmtId="0" fontId="6" fillId="0" borderId="0" xfId="5" applyFont="1" applyFill="1" applyBorder="1" applyAlignment="1">
      <alignment vertical="top" wrapText="1"/>
    </xf>
    <xf numFmtId="3" fontId="6" fillId="0" borderId="0" xfId="0" applyNumberFormat="1" applyFont="1" applyFill="1" applyBorder="1" applyAlignment="1">
      <alignment horizontal="right" vertical="top"/>
    </xf>
    <xf numFmtId="0" fontId="6" fillId="0" borderId="0" xfId="5" applyFont="1" applyFill="1" applyBorder="1" applyAlignment="1">
      <alignment horizontal="left" vertical="top" wrapText="1"/>
    </xf>
    <xf numFmtId="0" fontId="4" fillId="0" borderId="0" xfId="0" applyFont="1" applyAlignment="1">
      <alignment horizontal="center" vertical="top"/>
    </xf>
    <xf numFmtId="164" fontId="4" fillId="0" borderId="0" xfId="2" applyNumberFormat="1" applyFont="1" applyFill="1" applyBorder="1" applyAlignment="1">
      <alignment vertical="top" wrapText="1"/>
    </xf>
    <xf numFmtId="3" fontId="12" fillId="0" borderId="0" xfId="6" applyNumberFormat="1" applyFont="1" applyFill="1" applyBorder="1" applyAlignment="1">
      <alignment horizontal="right" wrapText="1"/>
    </xf>
    <xf numFmtId="164" fontId="18" fillId="0" borderId="0" xfId="2" applyNumberFormat="1" applyFont="1" applyFill="1" applyBorder="1" applyAlignment="1">
      <alignment horizontal="center" vertical="center" wrapText="1"/>
    </xf>
    <xf numFmtId="3" fontId="4" fillId="0" borderId="0" xfId="8" applyNumberFormat="1" applyFont="1" applyFill="1" applyAlignment="1">
      <alignment horizontal="center"/>
    </xf>
    <xf numFmtId="0" fontId="5" fillId="0" borderId="0" xfId="8" applyFont="1"/>
    <xf numFmtId="164" fontId="4" fillId="0" borderId="11" xfId="8" applyNumberFormat="1" applyFont="1" applyBorder="1" applyAlignment="1">
      <alignment horizontal="right"/>
    </xf>
    <xf numFmtId="164" fontId="6" fillId="0" borderId="11" xfId="8" applyNumberFormat="1" applyFont="1" applyBorder="1"/>
    <xf numFmtId="164" fontId="6" fillId="0" borderId="11" xfId="8" applyNumberFormat="1" applyFont="1" applyBorder="1" applyAlignment="1">
      <alignment horizontal="right"/>
    </xf>
    <xf numFmtId="164" fontId="6" fillId="0" borderId="14" xfId="8" applyNumberFormat="1" applyFont="1" applyBorder="1" applyAlignment="1">
      <alignment horizontal="right"/>
    </xf>
    <xf numFmtId="164" fontId="6" fillId="0" borderId="0" xfId="0" applyNumberFormat="1" applyFont="1" applyAlignment="1">
      <alignment vertical="top"/>
    </xf>
    <xf numFmtId="0" fontId="6" fillId="0" borderId="0" xfId="0" applyFont="1" applyAlignment="1">
      <alignment vertical="top"/>
    </xf>
    <xf numFmtId="164" fontId="6" fillId="0" borderId="0" xfId="0" applyNumberFormat="1" applyFont="1" applyAlignment="1">
      <alignment vertical="top" wrapText="1"/>
    </xf>
    <xf numFmtId="164" fontId="19" fillId="0" borderId="0" xfId="1" applyNumberFormat="1" applyFont="1" applyFill="1" applyAlignment="1">
      <alignment vertical="top" wrapText="1"/>
    </xf>
    <xf numFmtId="0" fontId="20" fillId="0" borderId="0" xfId="1" applyFont="1" applyFill="1" applyAlignment="1">
      <alignment vertical="top" wrapText="1"/>
    </xf>
    <xf numFmtId="164" fontId="19" fillId="0" borderId="0" xfId="1" applyNumberFormat="1" applyFont="1" applyFill="1" applyAlignment="1">
      <alignment horizontal="center" vertical="top" wrapText="1"/>
    </xf>
    <xf numFmtId="164" fontId="18" fillId="0" borderId="24" xfId="1" applyNumberFormat="1" applyFont="1" applyFill="1" applyBorder="1" applyAlignment="1">
      <alignment horizontal="center" vertical="center" wrapText="1"/>
    </xf>
    <xf numFmtId="0" fontId="18" fillId="0" borderId="0" xfId="1" applyFont="1" applyFill="1" applyAlignment="1">
      <alignment horizontal="center" vertical="top" wrapText="1"/>
    </xf>
    <xf numFmtId="164" fontId="20" fillId="0" borderId="2" xfId="1" applyNumberFormat="1" applyFont="1" applyFill="1" applyBorder="1" applyAlignment="1">
      <alignment vertical="center" wrapText="1"/>
    </xf>
    <xf numFmtId="164" fontId="20" fillId="0" borderId="2" xfId="1" applyNumberFormat="1" applyFont="1" applyFill="1" applyBorder="1" applyAlignment="1">
      <alignment horizontal="center" vertical="center" wrapText="1"/>
    </xf>
    <xf numFmtId="164" fontId="20" fillId="0" borderId="4" xfId="10" applyNumberFormat="1" applyFont="1" applyBorder="1" applyAlignment="1">
      <alignment horizontal="center" vertical="center" wrapText="1"/>
    </xf>
    <xf numFmtId="164" fontId="20" fillId="0" borderId="0" xfId="1" applyNumberFormat="1" applyFont="1" applyFill="1" applyAlignment="1">
      <alignment vertical="center" wrapText="1"/>
    </xf>
    <xf numFmtId="0" fontId="20" fillId="0" borderId="0" xfId="1" applyFont="1" applyFill="1" applyBorder="1" applyAlignment="1">
      <alignment vertical="center" wrapText="1"/>
    </xf>
    <xf numFmtId="0" fontId="20" fillId="0" borderId="0" xfId="1" applyFont="1" applyFill="1" applyAlignment="1">
      <alignment vertical="center" wrapText="1"/>
    </xf>
    <xf numFmtId="3" fontId="8" fillId="0" borderId="0" xfId="1" applyNumberFormat="1" applyFont="1" applyFill="1" applyAlignment="1">
      <alignment horizontal="center" vertical="top"/>
    </xf>
    <xf numFmtId="164" fontId="6" fillId="0" borderId="1" xfId="1" applyNumberFormat="1" applyFont="1" applyFill="1" applyBorder="1" applyAlignment="1">
      <alignment horizontal="center" vertical="top"/>
    </xf>
    <xf numFmtId="0" fontId="3" fillId="0" borderId="3" xfId="1" applyFont="1" applyFill="1" applyBorder="1" applyAlignment="1">
      <alignment vertical="top"/>
    </xf>
    <xf numFmtId="0" fontId="8" fillId="0" borderId="0" xfId="2" applyFont="1" applyFill="1" applyAlignment="1">
      <alignment horizontal="center" vertical="top"/>
    </xf>
    <xf numFmtId="0" fontId="5" fillId="0" borderId="0" xfId="1" applyFont="1" applyBorder="1" applyAlignment="1">
      <alignment horizontal="center" vertical="top" wrapText="1"/>
    </xf>
    <xf numFmtId="164" fontId="5" fillId="0" borderId="0" xfId="1" applyNumberFormat="1" applyFont="1" applyBorder="1" applyAlignment="1">
      <alignment horizontal="center" vertical="top"/>
    </xf>
    <xf numFmtId="0" fontId="5" fillId="0" borderId="0" xfId="1" applyFont="1" applyBorder="1" applyAlignment="1">
      <alignment horizontal="center" vertical="top"/>
    </xf>
    <xf numFmtId="0" fontId="22" fillId="0" borderId="0" xfId="5" applyFont="1" applyFill="1" applyBorder="1" applyAlignment="1">
      <alignment horizontal="center" vertical="top" wrapText="1"/>
    </xf>
    <xf numFmtId="164" fontId="5" fillId="0" borderId="0" xfId="1" applyNumberFormat="1" applyFont="1" applyFill="1" applyBorder="1" applyAlignment="1">
      <alignment horizontal="center" vertical="top"/>
    </xf>
    <xf numFmtId="0" fontId="5" fillId="0" borderId="0" xfId="1" applyFont="1" applyFill="1" applyBorder="1" applyAlignment="1">
      <alignment horizontal="center" vertical="top"/>
    </xf>
    <xf numFmtId="3" fontId="6" fillId="0" borderId="0" xfId="1" applyNumberFormat="1" applyFont="1" applyFill="1" applyBorder="1" applyAlignment="1">
      <alignment horizontal="center" vertical="top" wrapText="1"/>
    </xf>
    <xf numFmtId="164" fontId="6" fillId="0" borderId="0" xfId="2" applyNumberFormat="1" applyFont="1" applyFill="1" applyAlignment="1">
      <alignment vertical="top"/>
    </xf>
    <xf numFmtId="0" fontId="25" fillId="0" borderId="0" xfId="5" applyFont="1" applyFill="1" applyBorder="1" applyAlignment="1">
      <alignment horizontal="left" vertical="top" wrapText="1"/>
    </xf>
    <xf numFmtId="3" fontId="26" fillId="0" borderId="0" xfId="6" applyNumberFormat="1" applyFont="1" applyFill="1" applyBorder="1" applyAlignment="1">
      <alignment horizontal="right" wrapText="1"/>
    </xf>
    <xf numFmtId="164" fontId="26" fillId="0" borderId="0" xfId="1" applyNumberFormat="1" applyFont="1" applyFill="1" applyBorder="1" applyAlignment="1">
      <alignment vertical="top"/>
    </xf>
    <xf numFmtId="3" fontId="27" fillId="0" borderId="0" xfId="6" applyNumberFormat="1" applyFont="1" applyFill="1" applyBorder="1" applyAlignment="1">
      <alignment horizontal="right" wrapText="1"/>
    </xf>
    <xf numFmtId="164" fontId="24" fillId="0" borderId="0" xfId="1" applyNumberFormat="1" applyFont="1" applyFill="1" applyBorder="1" applyAlignment="1">
      <alignment vertical="top"/>
    </xf>
    <xf numFmtId="164" fontId="4" fillId="0" borderId="0" xfId="1" applyNumberFormat="1" applyFont="1" applyFill="1" applyBorder="1" applyAlignment="1">
      <alignment vertical="top"/>
    </xf>
    <xf numFmtId="0" fontId="4" fillId="0" borderId="0" xfId="1" applyFont="1" applyFill="1" applyAlignment="1">
      <alignment horizontal="center" vertical="top" wrapText="1"/>
    </xf>
    <xf numFmtId="3" fontId="12" fillId="0" borderId="0" xfId="6" applyNumberFormat="1" applyFont="1" applyAlignment="1">
      <alignment horizontal="right" wrapText="1"/>
    </xf>
    <xf numFmtId="0" fontId="5" fillId="0" borderId="0" xfId="1" applyFont="1" applyAlignment="1">
      <alignment vertical="top"/>
    </xf>
    <xf numFmtId="164" fontId="7" fillId="2" borderId="11" xfId="8" applyNumberFormat="1" applyFont="1" applyFill="1" applyBorder="1" applyAlignment="1">
      <alignment vertical="top" wrapText="1"/>
    </xf>
    <xf numFmtId="3" fontId="4" fillId="0" borderId="20" xfId="0" applyNumberFormat="1" applyFont="1" applyFill="1" applyBorder="1" applyAlignment="1">
      <alignment horizontal="right"/>
    </xf>
    <xf numFmtId="3" fontId="6" fillId="0" borderId="20" xfId="0" applyNumberFormat="1" applyFont="1" applyFill="1" applyBorder="1" applyAlignment="1">
      <alignment horizontal="right"/>
    </xf>
    <xf numFmtId="0" fontId="7" fillId="0" borderId="6" xfId="0" applyFont="1" applyBorder="1" applyAlignment="1">
      <alignment wrapText="1"/>
    </xf>
    <xf numFmtId="0" fontId="14" fillId="0" borderId="11" xfId="0" applyFont="1" applyBorder="1" applyAlignment="1">
      <alignment horizontal="left" wrapText="1" indent="3"/>
    </xf>
    <xf numFmtId="0" fontId="14" fillId="0" borderId="11" xfId="0" applyFont="1" applyBorder="1" applyAlignment="1">
      <alignment horizontal="left" wrapText="1" indent="4"/>
    </xf>
    <xf numFmtId="0" fontId="14" fillId="0" borderId="14" xfId="0" applyFont="1" applyBorder="1" applyAlignment="1">
      <alignment horizontal="left" wrapText="1" indent="3"/>
    </xf>
    <xf numFmtId="0" fontId="14" fillId="0" borderId="25" xfId="0" applyFont="1" applyBorder="1" applyAlignment="1">
      <alignment horizontal="left" wrapText="1" indent="3"/>
    </xf>
    <xf numFmtId="164" fontId="4" fillId="0" borderId="0" xfId="8" applyNumberFormat="1" applyFont="1" applyBorder="1"/>
    <xf numFmtId="164" fontId="6" fillId="0" borderId="6" xfId="8" applyNumberFormat="1" applyFont="1" applyFill="1" applyBorder="1" applyAlignment="1">
      <alignment wrapText="1"/>
    </xf>
    <xf numFmtId="164" fontId="6" fillId="0" borderId="0" xfId="8" applyNumberFormat="1" applyFont="1" applyFill="1" applyBorder="1" applyAlignment="1">
      <alignment horizontal="right" wrapText="1"/>
    </xf>
    <xf numFmtId="0" fontId="4" fillId="0" borderId="0" xfId="1" applyFont="1" applyFill="1" applyAlignment="1">
      <alignment horizontal="center" vertical="top"/>
    </xf>
    <xf numFmtId="165" fontId="14" fillId="0" borderId="0" xfId="0" applyNumberFormat="1" applyFont="1" applyBorder="1" applyAlignment="1">
      <alignment wrapText="1"/>
    </xf>
    <xf numFmtId="164" fontId="6" fillId="0" borderId="0" xfId="8" applyNumberFormat="1" applyFont="1" applyBorder="1" applyAlignment="1">
      <alignment horizontal="right"/>
    </xf>
    <xf numFmtId="164" fontId="18" fillId="0" borderId="0" xfId="1" applyNumberFormat="1" applyFont="1" applyFill="1" applyAlignment="1">
      <alignment vertical="center" wrapText="1"/>
    </xf>
    <xf numFmtId="0" fontId="4" fillId="0" borderId="0" xfId="8" applyFont="1" applyFill="1" applyAlignment="1">
      <alignment horizontal="center"/>
    </xf>
    <xf numFmtId="164" fontId="8" fillId="0" borderId="0" xfId="2" applyNumberFormat="1" applyFont="1" applyFill="1" applyAlignment="1">
      <alignment wrapText="1"/>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xf>
    <xf numFmtId="0" fontId="5" fillId="0" borderId="0" xfId="0" applyFont="1" applyFill="1" applyBorder="1" applyAlignment="1">
      <alignment horizontal="center" vertical="top"/>
    </xf>
    <xf numFmtId="0" fontId="0" fillId="0" borderId="0" xfId="0" applyFill="1"/>
    <xf numFmtId="164" fontId="8" fillId="0" borderId="0" xfId="0" applyNumberFormat="1" applyFont="1" applyFill="1" applyAlignment="1">
      <alignment vertical="top" wrapText="1"/>
    </xf>
    <xf numFmtId="3" fontId="31" fillId="0" borderId="0" xfId="11" applyNumberFormat="1" applyFont="1"/>
    <xf numFmtId="3" fontId="6" fillId="0" borderId="0" xfId="11" applyNumberFormat="1" applyFont="1" applyAlignment="1">
      <alignment wrapText="1"/>
    </xf>
    <xf numFmtId="3" fontId="5" fillId="0" borderId="0" xfId="11" applyNumberFormat="1" applyFont="1"/>
    <xf numFmtId="3" fontId="4" fillId="0" borderId="0" xfId="0" applyNumberFormat="1" applyFont="1" applyFill="1" applyAlignment="1">
      <alignment horizontal="center"/>
    </xf>
    <xf numFmtId="3" fontId="18" fillId="0" borderId="0" xfId="1" applyNumberFormat="1" applyFont="1" applyFill="1" applyAlignment="1">
      <alignment horizontal="center" vertical="top" wrapText="1"/>
    </xf>
    <xf numFmtId="0" fontId="20" fillId="0" borderId="30" xfId="1" applyFont="1" applyFill="1" applyBorder="1" applyAlignment="1">
      <alignment horizontal="justify" vertical="center" wrapText="1"/>
    </xf>
    <xf numFmtId="0" fontId="34" fillId="0" borderId="2" xfId="0" applyFont="1" applyFill="1" applyBorder="1" applyAlignment="1">
      <alignment horizontal="left" vertical="center"/>
    </xf>
    <xf numFmtId="0" fontId="20" fillId="0" borderId="2" xfId="0" applyFont="1" applyFill="1" applyBorder="1" applyAlignment="1">
      <alignment vertical="center"/>
    </xf>
    <xf numFmtId="0" fontId="20" fillId="0" borderId="4" xfId="0" applyFont="1" applyFill="1" applyBorder="1" applyAlignment="1">
      <alignment horizontal="center" vertical="center"/>
    </xf>
    <xf numFmtId="0" fontId="20" fillId="0" borderId="4" xfId="1" applyFont="1" applyFill="1" applyBorder="1" applyAlignment="1">
      <alignment vertical="center" wrapText="1"/>
    </xf>
    <xf numFmtId="0" fontId="20" fillId="0" borderId="0" xfId="0" applyFont="1" applyAlignment="1">
      <alignment horizontal="center" vertical="center"/>
    </xf>
    <xf numFmtId="0" fontId="20" fillId="0" borderId="30" xfId="0" applyFont="1" applyFill="1" applyBorder="1" applyAlignment="1">
      <alignment vertical="center" wrapText="1"/>
    </xf>
    <xf numFmtId="0" fontId="20" fillId="0" borderId="31" xfId="0" applyFont="1" applyFill="1" applyBorder="1" applyAlignment="1">
      <alignment vertical="center" wrapText="1"/>
    </xf>
    <xf numFmtId="0" fontId="18" fillId="0" borderId="0" xfId="0" applyFont="1" applyFill="1" applyAlignment="1">
      <alignment horizontal="left" vertical="center"/>
    </xf>
    <xf numFmtId="164" fontId="5" fillId="0" borderId="1" xfId="14" applyNumberFormat="1" applyFont="1" applyBorder="1" applyAlignment="1">
      <alignment horizontal="center" vertical="top"/>
    </xf>
    <xf numFmtId="164" fontId="6" fillId="0" borderId="1" xfId="14" applyNumberFormat="1" applyFont="1" applyFill="1" applyBorder="1" applyAlignment="1">
      <alignment horizontal="center" vertical="top"/>
    </xf>
    <xf numFmtId="0" fontId="5" fillId="0" borderId="3" xfId="14" applyFont="1" applyBorder="1" applyAlignment="1">
      <alignment vertical="top"/>
    </xf>
    <xf numFmtId="0" fontId="3" fillId="0" borderId="3" xfId="14" applyFont="1" applyFill="1" applyBorder="1" applyAlignment="1">
      <alignment vertical="top"/>
    </xf>
    <xf numFmtId="164" fontId="5" fillId="0" borderId="0" xfId="14" applyNumberFormat="1" applyFont="1" applyBorder="1" applyAlignment="1">
      <alignment horizontal="center" vertical="top"/>
    </xf>
    <xf numFmtId="0" fontId="5" fillId="0" borderId="0" xfId="14" applyFont="1" applyBorder="1" applyAlignment="1">
      <alignment horizontal="center" vertical="top" wrapText="1"/>
    </xf>
    <xf numFmtId="0" fontId="5" fillId="0" borderId="0" xfId="14" applyFont="1" applyBorder="1" applyAlignment="1">
      <alignment horizontal="center" vertical="top"/>
    </xf>
    <xf numFmtId="0" fontId="5" fillId="0" borderId="0" xfId="14" applyFont="1" applyAlignment="1">
      <alignment vertical="top"/>
    </xf>
    <xf numFmtId="0" fontId="5" fillId="0" borderId="0" xfId="14" applyFont="1" applyBorder="1" applyAlignment="1">
      <alignment horizontal="left" vertical="top" wrapText="1"/>
    </xf>
    <xf numFmtId="0" fontId="4" fillId="0" borderId="0" xfId="14" applyFont="1" applyAlignment="1">
      <alignment horizontal="center" vertical="center"/>
    </xf>
    <xf numFmtId="0" fontId="4" fillId="0" borderId="0" xfId="14" applyFont="1" applyAlignment="1">
      <alignment horizontal="center" vertical="top"/>
    </xf>
    <xf numFmtId="0" fontId="4" fillId="0" borderId="0" xfId="14" applyFont="1" applyAlignment="1">
      <alignment vertical="center"/>
    </xf>
    <xf numFmtId="0" fontId="36" fillId="0" borderId="0" xfId="14"/>
    <xf numFmtId="0" fontId="4" fillId="0" borderId="0" xfId="14" applyFont="1" applyFill="1" applyAlignment="1">
      <alignment horizontal="center" vertical="top"/>
    </xf>
    <xf numFmtId="3" fontId="8" fillId="0" borderId="0" xfId="2" applyNumberFormat="1" applyFont="1" applyFill="1" applyAlignment="1">
      <alignment horizontal="center" vertical="top"/>
    </xf>
    <xf numFmtId="164" fontId="6" fillId="0" borderId="0" xfId="2" applyNumberFormat="1" applyFont="1" applyFill="1" applyAlignment="1">
      <alignment vertical="top" wrapText="1"/>
    </xf>
    <xf numFmtId="164" fontId="6" fillId="0" borderId="1" xfId="1" applyNumberFormat="1" applyFont="1" applyBorder="1" applyAlignment="1">
      <alignment vertical="top"/>
    </xf>
    <xf numFmtId="0" fontId="6" fillId="0" borderId="0" xfId="1" applyFont="1" applyBorder="1" applyAlignment="1">
      <alignment vertical="top"/>
    </xf>
    <xf numFmtId="0" fontId="5" fillId="0" borderId="0" xfId="14" applyFont="1" applyBorder="1" applyAlignment="1">
      <alignment vertical="top"/>
    </xf>
    <xf numFmtId="0" fontId="9" fillId="0" borderId="0" xfId="8" applyFont="1" applyFill="1" applyBorder="1" applyAlignment="1">
      <alignment horizontal="left" vertical="top" wrapText="1"/>
    </xf>
    <xf numFmtId="164" fontId="6" fillId="0" borderId="0" xfId="14" applyNumberFormat="1" applyFont="1" applyAlignment="1">
      <alignment vertical="top" wrapText="1"/>
    </xf>
    <xf numFmtId="164" fontId="6" fillId="0" borderId="0" xfId="14" applyNumberFormat="1" applyFont="1" applyAlignment="1">
      <alignment vertical="top"/>
    </xf>
    <xf numFmtId="0" fontId="6" fillId="0" borderId="0" xfId="14" applyFont="1" applyAlignment="1">
      <alignment vertical="top"/>
    </xf>
    <xf numFmtId="0" fontId="5" fillId="0" borderId="0" xfId="14" applyFont="1" applyFill="1" applyAlignment="1">
      <alignment vertical="top"/>
    </xf>
    <xf numFmtId="0" fontId="4" fillId="0" borderId="0" xfId="1" applyFont="1" applyAlignment="1">
      <alignment horizontal="center" vertical="top"/>
    </xf>
    <xf numFmtId="0" fontId="6" fillId="0" borderId="0" xfId="1" applyFont="1" applyAlignment="1">
      <alignment vertical="top"/>
    </xf>
    <xf numFmtId="0" fontId="3" fillId="0" borderId="3" xfId="1" applyFont="1" applyBorder="1" applyAlignment="1">
      <alignment vertical="top"/>
    </xf>
    <xf numFmtId="164" fontId="6" fillId="0" borderId="0" xfId="1" applyNumberFormat="1" applyFont="1" applyAlignment="1">
      <alignment vertical="top"/>
    </xf>
    <xf numFmtId="164" fontId="9" fillId="0" borderId="0" xfId="2" applyNumberFormat="1" applyFont="1" applyFill="1" applyBorder="1" applyAlignment="1">
      <alignment horizontal="left" vertical="top" wrapText="1"/>
    </xf>
    <xf numFmtId="0" fontId="4" fillId="0" borderId="0" xfId="14" applyFont="1" applyFill="1" applyAlignment="1">
      <alignment horizontal="center"/>
    </xf>
    <xf numFmtId="0" fontId="6" fillId="0" borderId="0" xfId="14" applyFont="1"/>
    <xf numFmtId="164" fontId="4" fillId="0" borderId="34" xfId="8" applyNumberFormat="1" applyFont="1" applyFill="1" applyBorder="1" applyAlignment="1">
      <alignment horizontal="right" wrapText="1"/>
    </xf>
    <xf numFmtId="164" fontId="4" fillId="0" borderId="35" xfId="8" applyNumberFormat="1" applyFont="1" applyFill="1" applyBorder="1" applyAlignment="1">
      <alignment horizontal="right" wrapText="1"/>
    </xf>
    <xf numFmtId="164" fontId="5" fillId="0" borderId="34" xfId="8" applyNumberFormat="1" applyFont="1" applyFill="1" applyBorder="1" applyAlignment="1">
      <alignment horizontal="right" wrapText="1"/>
    </xf>
    <xf numFmtId="164" fontId="5" fillId="0" borderId="35" xfId="8" applyNumberFormat="1" applyFont="1" applyFill="1" applyBorder="1" applyAlignment="1">
      <alignment horizontal="right" wrapText="1"/>
    </xf>
    <xf numFmtId="164" fontId="6" fillId="0" borderId="34" xfId="8" applyNumberFormat="1" applyFont="1" applyFill="1" applyBorder="1" applyAlignment="1">
      <alignment horizontal="right" wrapText="1"/>
    </xf>
    <xf numFmtId="0" fontId="9" fillId="0" borderId="0" xfId="8" applyFont="1" applyFill="1" applyBorder="1" applyAlignment="1">
      <alignment vertical="top" wrapText="1"/>
    </xf>
    <xf numFmtId="164" fontId="6" fillId="0" borderId="0" xfId="1" applyNumberFormat="1" applyFont="1" applyAlignment="1">
      <alignment vertical="top" wrapText="1"/>
    </xf>
    <xf numFmtId="164" fontId="6" fillId="0" borderId="1" xfId="14" applyNumberFormat="1" applyFont="1" applyBorder="1" applyAlignment="1">
      <alignment horizontal="center" vertical="top"/>
    </xf>
    <xf numFmtId="0" fontId="3" fillId="0" borderId="3" xfId="14" applyFont="1" applyBorder="1" applyAlignment="1">
      <alignment vertical="top"/>
    </xf>
    <xf numFmtId="0" fontId="4" fillId="0" borderId="0" xfId="1" applyFont="1" applyFill="1" applyBorder="1" applyAlignment="1">
      <alignment vertical="top"/>
    </xf>
    <xf numFmtId="0" fontId="7" fillId="0" borderId="0" xfId="1" applyFont="1" applyFill="1" applyBorder="1" applyAlignment="1">
      <alignment vertical="top"/>
    </xf>
    <xf numFmtId="164" fontId="9" fillId="0" borderId="0" xfId="8" applyNumberFormat="1" applyFont="1" applyFill="1" applyBorder="1" applyAlignment="1">
      <alignment vertical="top" wrapText="1"/>
    </xf>
    <xf numFmtId="0" fontId="4" fillId="0" borderId="0" xfId="1" applyFont="1" applyFill="1" applyBorder="1" applyAlignment="1">
      <alignment vertical="top" wrapText="1"/>
    </xf>
    <xf numFmtId="164" fontId="5" fillId="0" borderId="0" xfId="8" applyNumberFormat="1" applyFont="1" applyFill="1" applyBorder="1" applyAlignment="1">
      <alignment vertical="top" wrapText="1"/>
    </xf>
    <xf numFmtId="0" fontId="8" fillId="0" borderId="0" xfId="14" applyFont="1" applyFill="1" applyAlignment="1">
      <alignment horizontal="center" vertical="top"/>
    </xf>
    <xf numFmtId="164" fontId="4" fillId="0" borderId="0" xfId="14" applyNumberFormat="1" applyFont="1" applyBorder="1" applyAlignment="1">
      <alignment vertical="top"/>
    </xf>
    <xf numFmtId="0" fontId="4" fillId="0" borderId="0" xfId="14" applyFont="1" applyAlignment="1">
      <alignment horizontal="center" vertical="top" wrapText="1"/>
    </xf>
    <xf numFmtId="0" fontId="4" fillId="0" borderId="0" xfId="14" applyFont="1" applyBorder="1" applyAlignment="1">
      <alignment vertical="top"/>
    </xf>
    <xf numFmtId="164" fontId="4" fillId="0" borderId="0" xfId="15" applyNumberFormat="1" applyFont="1" applyBorder="1" applyAlignment="1">
      <alignment horizontal="center" vertical="center" wrapText="1"/>
    </xf>
    <xf numFmtId="0" fontId="6" fillId="0" borderId="0" xfId="15" applyFont="1"/>
    <xf numFmtId="0" fontId="6" fillId="0" borderId="0" xfId="15" applyFont="1" applyBorder="1"/>
    <xf numFmtId="0" fontId="4" fillId="0" borderId="0" xfId="14" applyFont="1" applyFill="1" applyAlignment="1">
      <alignment horizontal="center" vertical="center"/>
    </xf>
    <xf numFmtId="0" fontId="4" fillId="0" borderId="0" xfId="8" applyFont="1" applyAlignment="1">
      <alignment horizontal="center"/>
    </xf>
    <xf numFmtId="0" fontId="12" fillId="0" borderId="11" xfId="4" applyNumberFormat="1" applyFont="1" applyFill="1" applyBorder="1" applyAlignment="1">
      <alignment horizontal="left" wrapText="1" indent="2" shrinkToFit="1"/>
    </xf>
    <xf numFmtId="3" fontId="12" fillId="0" borderId="11" xfId="4" applyNumberFormat="1" applyFont="1" applyBorder="1" applyAlignment="1">
      <alignment wrapText="1" shrinkToFit="1"/>
    </xf>
    <xf numFmtId="164" fontId="6" fillId="0" borderId="9" xfId="8" applyNumberFormat="1" applyFont="1" applyFill="1" applyBorder="1" applyAlignment="1">
      <alignment wrapText="1"/>
    </xf>
    <xf numFmtId="164" fontId="6" fillId="0" borderId="9" xfId="8" applyNumberFormat="1" applyFont="1" applyFill="1" applyBorder="1" applyAlignment="1">
      <alignment horizontal="right" wrapText="1"/>
    </xf>
    <xf numFmtId="164" fontId="6" fillId="0" borderId="0" xfId="15" applyNumberFormat="1" applyFont="1" applyAlignment="1">
      <alignment wrapText="1"/>
    </xf>
    <xf numFmtId="164" fontId="6" fillId="0" borderId="0" xfId="15" applyNumberFormat="1" applyFont="1"/>
    <xf numFmtId="0" fontId="4" fillId="0" borderId="6" xfId="1" applyFont="1" applyFill="1" applyBorder="1" applyAlignment="1"/>
    <xf numFmtId="3" fontId="4" fillId="0" borderId="11" xfId="14" applyNumberFormat="1" applyFont="1" applyFill="1" applyBorder="1" applyAlignment="1">
      <alignment horizontal="right"/>
    </xf>
    <xf numFmtId="3" fontId="10" fillId="0" borderId="11" xfId="4" applyNumberFormat="1" applyBorder="1" applyAlignment="1">
      <alignment wrapText="1" shrinkToFit="1"/>
    </xf>
    <xf numFmtId="3" fontId="6" fillId="0" borderId="11" xfId="14" applyNumberFormat="1" applyFont="1" applyFill="1" applyBorder="1" applyAlignment="1">
      <alignment horizontal="right"/>
    </xf>
    <xf numFmtId="3" fontId="10" fillId="0" borderId="14" xfId="4" applyNumberFormat="1" applyBorder="1" applyAlignment="1">
      <alignment wrapText="1" shrinkToFit="1"/>
    </xf>
    <xf numFmtId="3" fontId="10" fillId="0" borderId="11" xfId="3" applyNumberFormat="1" applyFont="1" applyBorder="1">
      <alignment horizontal="right" wrapText="1" shrinkToFit="1"/>
    </xf>
    <xf numFmtId="0" fontId="6" fillId="0" borderId="0" xfId="15" applyFont="1" applyFill="1"/>
    <xf numFmtId="3" fontId="4" fillId="0" borderId="0" xfId="15" applyNumberFormat="1" applyFont="1" applyBorder="1" applyAlignment="1">
      <alignment horizontal="center" vertical="center" wrapText="1"/>
    </xf>
    <xf numFmtId="3" fontId="36" fillId="0" borderId="0" xfId="14" applyNumberFormat="1"/>
    <xf numFmtId="3" fontId="12" fillId="0" borderId="12" xfId="4" applyNumberFormat="1" applyFont="1" applyFill="1" applyBorder="1" applyAlignment="1">
      <alignment wrapText="1" shrinkToFit="1"/>
    </xf>
    <xf numFmtId="3" fontId="10" fillId="0" borderId="12" xfId="4" applyNumberFormat="1" applyFill="1" applyBorder="1" applyAlignment="1">
      <alignment wrapText="1" shrinkToFit="1"/>
    </xf>
    <xf numFmtId="0" fontId="13" fillId="0" borderId="11" xfId="14" applyFont="1" applyBorder="1" applyAlignment="1">
      <alignment wrapText="1"/>
    </xf>
    <xf numFmtId="0" fontId="14" fillId="0" borderId="11" xfId="14" applyFont="1" applyBorder="1" applyAlignment="1">
      <alignment wrapText="1"/>
    </xf>
    <xf numFmtId="0" fontId="9" fillId="0" borderId="0" xfId="8" applyFont="1" applyFill="1" applyBorder="1" applyAlignment="1">
      <alignment horizontal="left" vertical="center" wrapText="1"/>
    </xf>
    <xf numFmtId="0" fontId="9" fillId="0" borderId="0" xfId="8" applyFont="1" applyFill="1" applyBorder="1" applyAlignment="1">
      <alignment horizontal="left" vertical="center"/>
    </xf>
    <xf numFmtId="0" fontId="4" fillId="0" borderId="0" xfId="14" applyFont="1" applyFill="1" applyAlignment="1">
      <alignment vertical="center"/>
    </xf>
    <xf numFmtId="0" fontId="6" fillId="0" borderId="0" xfId="15" applyFont="1" applyBorder="1" applyAlignment="1">
      <alignment horizontal="justify" wrapText="1"/>
    </xf>
    <xf numFmtId="3" fontId="6" fillId="0" borderId="0" xfId="15" applyNumberFormat="1" applyFont="1" applyBorder="1"/>
    <xf numFmtId="3" fontId="12" fillId="0" borderId="11" xfId="4" applyNumberFormat="1" applyFont="1" applyFill="1" applyBorder="1" applyAlignment="1">
      <alignment wrapText="1" shrinkToFit="1"/>
    </xf>
    <xf numFmtId="0" fontId="12" fillId="0" borderId="11" xfId="4" applyNumberFormat="1" applyFont="1" applyBorder="1" applyAlignment="1">
      <alignment wrapText="1" shrinkToFit="1"/>
    </xf>
    <xf numFmtId="3" fontId="10" fillId="0" borderId="11" xfId="4" applyNumberFormat="1" applyFill="1" applyBorder="1" applyAlignment="1">
      <alignment wrapText="1" shrinkToFit="1"/>
    </xf>
    <xf numFmtId="0" fontId="14" fillId="0" borderId="8" xfId="14" applyFont="1" applyBorder="1" applyAlignment="1">
      <alignment wrapText="1"/>
    </xf>
    <xf numFmtId="0" fontId="13" fillId="0" borderId="8" xfId="14" applyFont="1" applyBorder="1" applyAlignment="1">
      <alignment wrapText="1"/>
    </xf>
    <xf numFmtId="3" fontId="6" fillId="0" borderId="0" xfId="15" applyNumberFormat="1" applyFont="1"/>
    <xf numFmtId="0" fontId="6" fillId="0" borderId="0" xfId="14" applyFont="1" applyAlignment="1">
      <alignment horizontal="center"/>
    </xf>
    <xf numFmtId="164" fontId="6" fillId="0" borderId="0" xfId="14" applyNumberFormat="1" applyFont="1"/>
    <xf numFmtId="0" fontId="4" fillId="0" borderId="0" xfId="14" applyFont="1" applyAlignment="1">
      <alignment horizontal="center"/>
    </xf>
    <xf numFmtId="0" fontId="6" fillId="0" borderId="0" xfId="1" applyFont="1" applyAlignment="1">
      <alignment vertical="top" wrapText="1"/>
    </xf>
    <xf numFmtId="3" fontId="4" fillId="0" borderId="0" xfId="2" applyNumberFormat="1" applyFont="1" applyFill="1" applyAlignment="1">
      <alignment horizontal="center"/>
    </xf>
    <xf numFmtId="164" fontId="6" fillId="0" borderId="0" xfId="2" applyNumberFormat="1" applyFont="1" applyFill="1"/>
    <xf numFmtId="0" fontId="6" fillId="0" borderId="3" xfId="14" applyFont="1" applyBorder="1" applyAlignment="1">
      <alignment vertical="top"/>
    </xf>
    <xf numFmtId="0" fontId="6" fillId="0" borderId="3" xfId="14" applyFont="1" applyFill="1" applyBorder="1" applyAlignment="1">
      <alignment vertical="top"/>
    </xf>
    <xf numFmtId="3" fontId="4" fillId="0" borderId="0" xfId="14" applyNumberFormat="1" applyFont="1" applyFill="1" applyAlignment="1">
      <alignment horizontal="center" vertical="center"/>
    </xf>
    <xf numFmtId="0" fontId="4" fillId="0" borderId="0" xfId="1" applyFont="1" applyFill="1" applyAlignment="1">
      <alignment horizontal="center" vertical="center"/>
    </xf>
    <xf numFmtId="0" fontId="5" fillId="0" borderId="0" xfId="1" applyFont="1" applyBorder="1" applyAlignment="1">
      <alignment vertical="top"/>
    </xf>
    <xf numFmtId="0" fontId="4" fillId="0" borderId="0" xfId="2" applyFont="1" applyFill="1" applyAlignment="1">
      <alignment horizontal="center"/>
    </xf>
    <xf numFmtId="164" fontId="6" fillId="0" borderId="0" xfId="2" applyNumberFormat="1" applyFont="1" applyFill="1" applyBorder="1" applyAlignment="1">
      <alignment wrapText="1"/>
    </xf>
    <xf numFmtId="164" fontId="6" fillId="0" borderId="0" xfId="2" applyNumberFormat="1" applyFont="1" applyFill="1" applyBorder="1" applyAlignment="1">
      <alignment horizontal="center"/>
    </xf>
    <xf numFmtId="0" fontId="44" fillId="0" borderId="0" xfId="14" applyFont="1"/>
    <xf numFmtId="0" fontId="4" fillId="0" borderId="0" xfId="2" applyFont="1" applyFill="1" applyAlignment="1">
      <alignment horizontal="left"/>
    </xf>
    <xf numFmtId="0" fontId="5" fillId="0" borderId="0" xfId="2" applyFont="1" applyFill="1" applyBorder="1" applyAlignment="1">
      <alignment vertical="top"/>
    </xf>
    <xf numFmtId="3" fontId="4" fillId="0" borderId="0" xfId="1" applyNumberFormat="1" applyFont="1" applyFill="1" applyAlignment="1">
      <alignment horizontal="center"/>
    </xf>
    <xf numFmtId="164" fontId="4" fillId="0" borderId="40" xfId="14" applyNumberFormat="1" applyFont="1" applyFill="1" applyBorder="1" applyAlignment="1">
      <alignment horizontal="center" vertical="top" wrapText="1"/>
    </xf>
    <xf numFmtId="164" fontId="4" fillId="0" borderId="0" xfId="14" applyNumberFormat="1" applyFont="1" applyFill="1" applyBorder="1" applyAlignment="1">
      <alignment horizontal="center" vertical="top" wrapText="1"/>
    </xf>
    <xf numFmtId="0" fontId="4" fillId="0" borderId="0" xfId="14" applyFont="1"/>
    <xf numFmtId="3" fontId="46" fillId="0" borderId="0" xfId="6" applyNumberFormat="1" applyFont="1" applyFill="1" applyAlignment="1">
      <alignment horizontal="right" wrapText="1"/>
    </xf>
    <xf numFmtId="164" fontId="6" fillId="0" borderId="0" xfId="14" applyNumberFormat="1" applyFont="1" applyBorder="1" applyAlignment="1">
      <alignment vertical="top"/>
    </xf>
    <xf numFmtId="3" fontId="10" fillId="0" borderId="0" xfId="6" applyNumberFormat="1" applyFont="1" applyFill="1" applyBorder="1" applyAlignment="1">
      <alignment horizontal="right" wrapText="1"/>
    </xf>
    <xf numFmtId="0" fontId="7" fillId="0" borderId="6" xfId="19" applyFont="1" applyBorder="1" applyAlignment="1">
      <alignment wrapText="1"/>
    </xf>
    <xf numFmtId="0" fontId="4" fillId="0" borderId="11" xfId="5" applyFont="1" applyFill="1" applyBorder="1" applyAlignment="1">
      <alignment horizontal="left" vertical="top" wrapText="1" indent="3"/>
    </xf>
    <xf numFmtId="3" fontId="4" fillId="0" borderId="9" xfId="20" applyNumberFormat="1" applyFont="1" applyFill="1" applyBorder="1" applyAlignment="1">
      <alignment horizontal="right"/>
    </xf>
    <xf numFmtId="0" fontId="6" fillId="0" borderId="11" xfId="5" applyFont="1" applyFill="1" applyBorder="1" applyAlignment="1">
      <alignment horizontal="left" vertical="top" wrapText="1" indent="4"/>
    </xf>
    <xf numFmtId="3" fontId="6" fillId="0" borderId="11" xfId="20" applyNumberFormat="1" applyFont="1" applyFill="1" applyBorder="1" applyAlignment="1">
      <alignment horizontal="right"/>
    </xf>
    <xf numFmtId="3" fontId="4" fillId="0" borderId="11" xfId="20" applyNumberFormat="1" applyFont="1" applyFill="1" applyBorder="1" applyAlignment="1">
      <alignment horizontal="right"/>
    </xf>
    <xf numFmtId="0" fontId="6" fillId="0" borderId="11" xfId="5" applyFont="1" applyFill="1" applyBorder="1" applyAlignment="1">
      <alignment horizontal="left" vertical="top" wrapText="1" indent="6"/>
    </xf>
    <xf numFmtId="0" fontId="6" fillId="0" borderId="11" xfId="5" applyFont="1" applyFill="1" applyBorder="1" applyAlignment="1">
      <alignment horizontal="left" vertical="top" wrapText="1" indent="5"/>
    </xf>
    <xf numFmtId="0" fontId="6" fillId="0" borderId="9" xfId="5" applyFont="1" applyFill="1" applyBorder="1" applyAlignment="1">
      <alignment horizontal="left" vertical="top" wrapText="1" indent="6"/>
    </xf>
    <xf numFmtId="0" fontId="6" fillId="0" borderId="9" xfId="5" applyFont="1" applyFill="1" applyBorder="1" applyAlignment="1">
      <alignment horizontal="left" vertical="top" wrapText="1" indent="7"/>
    </xf>
    <xf numFmtId="0" fontId="6" fillId="0" borderId="11" xfId="5" applyFont="1" applyFill="1" applyBorder="1" applyAlignment="1">
      <alignment horizontal="left" vertical="top" wrapText="1" indent="7"/>
    </xf>
    <xf numFmtId="0" fontId="6" fillId="0" borderId="0" xfId="14" applyFont="1" applyFill="1"/>
    <xf numFmtId="164" fontId="4" fillId="0" borderId="0" xfId="14" applyNumberFormat="1" applyFont="1" applyAlignment="1"/>
    <xf numFmtId="0" fontId="6" fillId="0" borderId="11" xfId="5" applyFont="1" applyFill="1" applyBorder="1" applyAlignment="1">
      <alignment horizontal="left" vertical="top" wrapText="1" indent="3"/>
    </xf>
    <xf numFmtId="0" fontId="6" fillId="0" borderId="11" xfId="19" applyFont="1" applyFill="1" applyBorder="1" applyAlignment="1">
      <alignment horizontal="left" vertical="top" wrapText="1" indent="3"/>
    </xf>
    <xf numFmtId="3" fontId="4" fillId="0" borderId="9" xfId="20" applyNumberFormat="1" applyFont="1" applyBorder="1" applyAlignment="1">
      <alignment horizontal="right"/>
    </xf>
    <xf numFmtId="0" fontId="6" fillId="0" borderId="0" xfId="2" applyFont="1" applyFill="1" applyAlignment="1">
      <alignment vertical="top"/>
    </xf>
    <xf numFmtId="3" fontId="4" fillId="0" borderId="0" xfId="1" applyNumberFormat="1" applyFont="1" applyAlignment="1">
      <alignment horizontal="center" vertical="top"/>
    </xf>
    <xf numFmtId="0" fontId="4" fillId="0" borderId="0" xfId="21" applyFont="1" applyAlignment="1">
      <alignment horizontal="center" vertical="top"/>
    </xf>
    <xf numFmtId="0" fontId="6" fillId="0" borderId="0" xfId="22" applyFont="1" applyBorder="1" applyAlignment="1">
      <alignment vertical="top"/>
    </xf>
    <xf numFmtId="164" fontId="6" fillId="0" borderId="0" xfId="22" applyNumberFormat="1" applyFont="1" applyBorder="1" applyAlignment="1">
      <alignment horizontal="center" vertical="top"/>
    </xf>
    <xf numFmtId="0" fontId="6" fillId="0" borderId="0" xfId="21" applyFont="1" applyAlignment="1">
      <alignment vertical="top"/>
    </xf>
    <xf numFmtId="0" fontId="4" fillId="0" borderId="0" xfId="21" applyFont="1" applyFill="1" applyAlignment="1">
      <alignment vertical="top"/>
    </xf>
    <xf numFmtId="0" fontId="9" fillId="0" borderId="0" xfId="14" applyFont="1" applyBorder="1" applyAlignment="1">
      <alignment horizontal="left" vertical="top" wrapText="1"/>
    </xf>
    <xf numFmtId="164" fontId="6" fillId="0" borderId="12" xfId="23" applyNumberFormat="1" applyFont="1" applyFill="1" applyBorder="1" applyAlignment="1">
      <alignment wrapText="1"/>
    </xf>
    <xf numFmtId="0" fontId="9" fillId="0" borderId="0" xfId="23" applyFont="1" applyFill="1" applyBorder="1" applyAlignment="1">
      <alignment horizontal="left" vertical="top" wrapText="1"/>
    </xf>
    <xf numFmtId="0" fontId="5" fillId="0" borderId="0" xfId="23" applyFont="1" applyFill="1"/>
    <xf numFmtId="0" fontId="6" fillId="0" borderId="0" xfId="23" applyFont="1"/>
    <xf numFmtId="0" fontId="5" fillId="0" borderId="0" xfId="23" applyFont="1"/>
    <xf numFmtId="3" fontId="6" fillId="0" borderId="0" xfId="14" applyNumberFormat="1" applyFont="1" applyAlignment="1">
      <alignment horizontal="center"/>
    </xf>
    <xf numFmtId="0" fontId="5" fillId="0" borderId="0" xfId="14" applyFont="1" applyFill="1"/>
    <xf numFmtId="0" fontId="6" fillId="0" borderId="0" xfId="14" applyFont="1" applyBorder="1"/>
    <xf numFmtId="0" fontId="4" fillId="0" borderId="0" xfId="22" applyFont="1" applyAlignment="1">
      <alignment horizontal="center" vertical="top"/>
    </xf>
    <xf numFmtId="164" fontId="6" fillId="0" borderId="0" xfId="22" applyNumberFormat="1" applyFont="1" applyAlignment="1">
      <alignment vertical="top" wrapText="1"/>
    </xf>
    <xf numFmtId="164" fontId="6" fillId="0" borderId="0" xfId="22" applyNumberFormat="1" applyFont="1" applyAlignment="1">
      <alignment vertical="top"/>
    </xf>
    <xf numFmtId="0" fontId="6" fillId="0" borderId="0" xfId="22" applyFont="1" applyAlignment="1">
      <alignment vertical="top"/>
    </xf>
    <xf numFmtId="0" fontId="4" fillId="0" borderId="0" xfId="22" applyFont="1" applyFill="1" applyAlignment="1">
      <alignment vertical="top"/>
    </xf>
    <xf numFmtId="3" fontId="6" fillId="0" borderId="0" xfId="14" applyNumberFormat="1" applyFont="1" applyAlignment="1">
      <alignment vertical="center"/>
    </xf>
    <xf numFmtId="3" fontId="6" fillId="5" borderId="11" xfId="8" applyNumberFormat="1" applyFont="1" applyFill="1" applyBorder="1" applyAlignment="1">
      <alignment vertical="center"/>
    </xf>
    <xf numFmtId="3" fontId="6" fillId="0" borderId="11" xfId="8" applyNumberFormat="1" applyFont="1" applyBorder="1" applyAlignment="1">
      <alignment vertical="center"/>
    </xf>
    <xf numFmtId="3" fontId="4" fillId="0" borderId="11" xfId="8" applyNumberFormat="1" applyFont="1" applyBorder="1" applyAlignment="1">
      <alignment vertical="center"/>
    </xf>
    <xf numFmtId="3" fontId="4" fillId="0" borderId="0" xfId="14" applyNumberFormat="1" applyFont="1" applyAlignment="1">
      <alignment vertical="center"/>
    </xf>
    <xf numFmtId="3" fontId="4" fillId="5" borderId="11" xfId="8" applyNumberFormat="1" applyFont="1" applyFill="1" applyBorder="1" applyAlignment="1">
      <alignment horizontal="right" vertical="center"/>
    </xf>
    <xf numFmtId="3" fontId="6" fillId="5" borderId="11" xfId="8" applyNumberFormat="1" applyFont="1" applyFill="1" applyBorder="1" applyAlignment="1">
      <alignment horizontal="right" vertical="center"/>
    </xf>
    <xf numFmtId="3" fontId="4" fillId="0" borderId="11" xfId="14" applyNumberFormat="1" applyFont="1" applyFill="1" applyBorder="1" applyAlignment="1"/>
    <xf numFmtId="164" fontId="6" fillId="0" borderId="11" xfId="8" applyNumberFormat="1" applyFont="1" applyBorder="1" applyAlignment="1"/>
    <xf numFmtId="0" fontId="4" fillId="0" borderId="0" xfId="14" applyFont="1" applyAlignment="1"/>
    <xf numFmtId="3" fontId="6" fillId="0" borderId="0" xfId="14" applyNumberFormat="1" applyFont="1" applyFill="1" applyBorder="1" applyAlignment="1">
      <alignment horizontal="right" vertical="top"/>
    </xf>
    <xf numFmtId="0" fontId="4" fillId="0" borderId="0" xfId="1" applyFont="1" applyFill="1" applyBorder="1" applyAlignment="1">
      <alignment horizontal="center" vertical="top"/>
    </xf>
    <xf numFmtId="0" fontId="8" fillId="0" borderId="0" xfId="8" applyFont="1" applyFill="1"/>
    <xf numFmtId="0" fontId="6" fillId="0" borderId="0" xfId="14" applyFont="1" applyAlignment="1"/>
    <xf numFmtId="0" fontId="4" fillId="0" borderId="6" xfId="14" applyFont="1" applyBorder="1" applyAlignment="1">
      <alignment wrapText="1"/>
    </xf>
    <xf numFmtId="0" fontId="14" fillId="0" borderId="13" xfId="14" applyFont="1" applyBorder="1" applyAlignment="1">
      <alignment wrapText="1"/>
    </xf>
    <xf numFmtId="3" fontId="6" fillId="0" borderId="14" xfId="14" applyNumberFormat="1" applyFont="1" applyFill="1" applyBorder="1" applyAlignment="1">
      <alignment horizontal="right"/>
    </xf>
    <xf numFmtId="164" fontId="6" fillId="0" borderId="0" xfId="14" applyNumberFormat="1" applyFont="1" applyBorder="1" applyAlignment="1">
      <alignment wrapText="1"/>
    </xf>
    <xf numFmtId="164" fontId="6" fillId="0" borderId="0" xfId="14" applyNumberFormat="1" applyFont="1" applyBorder="1" applyAlignment="1">
      <alignment horizontal="left" wrapText="1"/>
    </xf>
    <xf numFmtId="164" fontId="6" fillId="0" borderId="8" xfId="23" applyNumberFormat="1" applyFont="1" applyFill="1" applyBorder="1" applyAlignment="1">
      <alignment wrapText="1"/>
    </xf>
    <xf numFmtId="164" fontId="6" fillId="0" borderId="11" xfId="23" applyNumberFormat="1" applyFont="1" applyFill="1" applyBorder="1" applyAlignment="1">
      <alignment horizontal="right" wrapText="1"/>
    </xf>
    <xf numFmtId="0" fontId="10" fillId="0" borderId="11" xfId="4" applyNumberFormat="1" applyBorder="1" applyAlignment="1">
      <alignment wrapText="1" shrinkToFit="1"/>
    </xf>
    <xf numFmtId="164" fontId="4" fillId="0" borderId="0" xfId="14" applyNumberFormat="1" applyFont="1" applyBorder="1" applyAlignment="1"/>
    <xf numFmtId="0" fontId="5" fillId="0" borderId="0" xfId="1" applyFont="1" applyAlignment="1">
      <alignment horizontal="center" vertical="top"/>
    </xf>
    <xf numFmtId="164" fontId="5" fillId="0" borderId="0" xfId="1" applyNumberFormat="1" applyFont="1" applyAlignment="1">
      <alignment vertical="top" wrapText="1"/>
    </xf>
    <xf numFmtId="164" fontId="5" fillId="0" borderId="0" xfId="1" applyNumberFormat="1" applyFont="1" applyAlignment="1">
      <alignment vertical="top"/>
    </xf>
    <xf numFmtId="0" fontId="5" fillId="0" borderId="0" xfId="27" applyFont="1"/>
    <xf numFmtId="0" fontId="24" fillId="0" borderId="0" xfId="27" applyFont="1"/>
    <xf numFmtId="1" fontId="4" fillId="0" borderId="0" xfId="11" applyNumberFormat="1" applyFont="1" applyAlignment="1">
      <alignment horizontal="center"/>
    </xf>
    <xf numFmtId="1" fontId="5" fillId="0" borderId="0" xfId="11" applyNumberFormat="1" applyFont="1"/>
    <xf numFmtId="164" fontId="43" fillId="0" borderId="0" xfId="27" applyNumberFormat="1" applyFont="1" applyAlignment="1">
      <alignment horizontal="center" wrapText="1"/>
    </xf>
    <xf numFmtId="1" fontId="24" fillId="0" borderId="0" xfId="11" applyNumberFormat="1" applyFont="1"/>
    <xf numFmtId="0" fontId="23" fillId="0" borderId="0" xfId="8" applyFont="1" applyFill="1" applyAlignment="1">
      <alignment horizontal="center"/>
    </xf>
    <xf numFmtId="3" fontId="4" fillId="0" borderId="0" xfId="11" applyNumberFormat="1" applyFont="1" applyAlignment="1">
      <alignment horizontal="center"/>
    </xf>
    <xf numFmtId="3" fontId="4" fillId="0" borderId="0" xfId="11" applyNumberFormat="1" applyFont="1" applyFill="1" applyAlignment="1">
      <alignment horizontal="center"/>
    </xf>
    <xf numFmtId="3" fontId="18" fillId="0" borderId="0" xfId="11" applyNumberFormat="1" applyFont="1" applyAlignment="1">
      <alignment horizontal="center"/>
    </xf>
    <xf numFmtId="1" fontId="23" fillId="0" borderId="0" xfId="11" applyNumberFormat="1" applyFont="1" applyFill="1" applyAlignment="1">
      <alignment horizontal="center" vertical="center" wrapText="1"/>
    </xf>
    <xf numFmtId="1" fontId="23" fillId="0" borderId="0" xfId="11" applyNumberFormat="1" applyFont="1" applyAlignment="1">
      <alignment horizontal="center" vertical="center" wrapText="1"/>
    </xf>
    <xf numFmtId="3" fontId="24" fillId="0" borderId="0" xfId="11" applyNumberFormat="1" applyFont="1"/>
    <xf numFmtId="3" fontId="5" fillId="0" borderId="0" xfId="11" applyNumberFormat="1" applyFont="1" applyAlignment="1">
      <alignment wrapText="1"/>
    </xf>
    <xf numFmtId="1" fontId="18" fillId="0" borderId="0" xfId="11" applyNumberFormat="1" applyFont="1" applyBorder="1" applyAlignment="1">
      <alignment horizontal="center" vertical="center" wrapText="1"/>
    </xf>
    <xf numFmtId="0" fontId="19" fillId="0" borderId="0" xfId="29" applyFont="1" applyBorder="1" applyAlignment="1">
      <alignment horizontal="center" vertical="center" wrapText="1"/>
    </xf>
    <xf numFmtId="168" fontId="50" fillId="0" borderId="0" xfId="30" applyNumberFormat="1" applyFont="1" applyFill="1" applyBorder="1" applyAlignment="1">
      <alignment horizontal="right" vertical="center"/>
    </xf>
    <xf numFmtId="1" fontId="20" fillId="0" borderId="0" xfId="11" applyNumberFormat="1" applyFont="1" applyBorder="1" applyAlignment="1">
      <alignment wrapText="1"/>
    </xf>
    <xf numFmtId="3" fontId="20" fillId="0" borderId="0" xfId="11" applyNumberFormat="1" applyFont="1" applyBorder="1" applyAlignment="1">
      <alignment wrapText="1"/>
    </xf>
    <xf numFmtId="1" fontId="20" fillId="0" borderId="0" xfId="11" applyNumberFormat="1" applyFont="1" applyAlignment="1">
      <alignment wrapText="1"/>
    </xf>
    <xf numFmtId="1" fontId="20" fillId="0" borderId="0" xfId="11" applyNumberFormat="1" applyFont="1"/>
    <xf numFmtId="3" fontId="50" fillId="0" borderId="0" xfId="30" applyNumberFormat="1" applyFont="1" applyFill="1" applyBorder="1" applyAlignment="1">
      <alignment horizontal="right" vertical="center"/>
    </xf>
    <xf numFmtId="3" fontId="18" fillId="0" borderId="0" xfId="11" applyNumberFormat="1" applyFont="1" applyBorder="1" applyAlignment="1">
      <alignment wrapText="1"/>
    </xf>
    <xf numFmtId="3" fontId="20" fillId="0" borderId="0" xfId="11" applyNumberFormat="1" applyFont="1"/>
    <xf numFmtId="1" fontId="20" fillId="0" borderId="0" xfId="11" applyNumberFormat="1" applyFont="1" applyFill="1" applyBorder="1" applyAlignment="1"/>
    <xf numFmtId="3" fontId="5" fillId="0" borderId="0" xfId="11" applyNumberFormat="1" applyFont="1" applyFill="1" applyAlignment="1">
      <alignment wrapText="1"/>
    </xf>
    <xf numFmtId="1" fontId="18" fillId="0" borderId="0" xfId="11" applyNumberFormat="1" applyFont="1" applyBorder="1" applyAlignment="1">
      <alignment wrapText="1"/>
    </xf>
    <xf numFmtId="3" fontId="20" fillId="0" borderId="0" xfId="11" applyNumberFormat="1" applyFont="1" applyBorder="1"/>
    <xf numFmtId="3" fontId="20" fillId="0" borderId="61" xfId="11" applyNumberFormat="1" applyFont="1" applyBorder="1" applyAlignment="1">
      <alignment wrapText="1"/>
    </xf>
    <xf numFmtId="1" fontId="23" fillId="0" borderId="0" xfId="11" applyNumberFormat="1" applyFont="1" applyAlignment="1">
      <alignment vertical="center" wrapText="1"/>
    </xf>
    <xf numFmtId="164" fontId="4" fillId="0" borderId="0" xfId="27" applyNumberFormat="1" applyFont="1" applyAlignment="1">
      <alignment horizontal="left" wrapText="1"/>
    </xf>
    <xf numFmtId="3" fontId="23" fillId="0" borderId="0" xfId="11" applyNumberFormat="1" applyFont="1" applyFill="1" applyAlignment="1">
      <alignment horizontal="center" vertical="center" wrapText="1"/>
    </xf>
    <xf numFmtId="49" fontId="18" fillId="0" borderId="0" xfId="14" applyNumberFormat="1" applyFont="1" applyFill="1" applyAlignment="1">
      <alignment horizontal="center"/>
    </xf>
    <xf numFmtId="3" fontId="18" fillId="0" borderId="0" xfId="14" applyNumberFormat="1" applyFont="1" applyFill="1" applyAlignment="1">
      <alignment horizontal="right"/>
    </xf>
    <xf numFmtId="0" fontId="49" fillId="0" borderId="0" xfId="28"/>
    <xf numFmtId="3" fontId="20" fillId="0" borderId="0" xfId="11" applyNumberFormat="1" applyFont="1" applyFill="1" applyBorder="1" applyAlignment="1">
      <alignment wrapText="1"/>
    </xf>
    <xf numFmtId="0" fontId="31" fillId="0" borderId="0" xfId="14" applyFont="1" applyAlignment="1">
      <alignment horizontal="right"/>
    </xf>
    <xf numFmtId="3" fontId="32" fillId="0" borderId="0" xfId="14" applyNumberFormat="1" applyFont="1" applyFill="1" applyAlignment="1">
      <alignment vertical="center" wrapText="1"/>
    </xf>
    <xf numFmtId="164" fontId="19" fillId="0" borderId="0" xfId="0" applyNumberFormat="1" applyFont="1" applyFill="1" applyBorder="1" applyAlignment="1">
      <alignment horizontal="left" vertical="top"/>
    </xf>
    <xf numFmtId="0" fontId="4" fillId="0" borderId="36" xfId="0" applyFont="1" applyFill="1" applyBorder="1" applyAlignment="1">
      <alignment vertical="center" wrapText="1"/>
    </xf>
    <xf numFmtId="0" fontId="4" fillId="0" borderId="0" xfId="0" applyFont="1" applyAlignment="1">
      <alignment vertical="center"/>
    </xf>
    <xf numFmtId="164" fontId="7" fillId="0" borderId="0" xfId="0" applyNumberFormat="1" applyFont="1" applyFill="1" applyBorder="1" applyAlignment="1">
      <alignment horizontal="center" vertical="top"/>
    </xf>
    <xf numFmtId="3" fontId="4" fillId="0" borderId="0" xfId="0" applyNumberFormat="1" applyFont="1" applyAlignment="1">
      <alignment horizontal="center"/>
    </xf>
    <xf numFmtId="3" fontId="4" fillId="0" borderId="0" xfId="20" applyNumberFormat="1" applyFont="1" applyFill="1" applyBorder="1" applyAlignment="1">
      <alignment horizontal="right"/>
    </xf>
    <xf numFmtId="0" fontId="6" fillId="0" borderId="0" xfId="5" applyFont="1" applyFill="1" applyBorder="1" applyAlignment="1">
      <alignment horizontal="left" vertical="top" wrapText="1" indent="4"/>
    </xf>
    <xf numFmtId="0" fontId="7" fillId="0" borderId="6" xfId="31" applyFont="1" applyBorder="1" applyAlignment="1">
      <alignment wrapText="1"/>
    </xf>
    <xf numFmtId="0" fontId="7" fillId="0" borderId="6" xfId="31" applyFont="1" applyBorder="1" applyAlignment="1">
      <alignment vertical="top" wrapText="1"/>
    </xf>
    <xf numFmtId="3" fontId="6" fillId="0" borderId="11" xfId="20" applyNumberFormat="1" applyFont="1" applyFill="1" applyBorder="1" applyAlignment="1">
      <alignment horizontal="right" vertical="top"/>
    </xf>
    <xf numFmtId="0" fontId="6" fillId="0" borderId="11" xfId="5" applyFont="1" applyFill="1" applyBorder="1" applyAlignment="1">
      <alignment horizontal="left" vertical="top" wrapText="1" indent="8"/>
    </xf>
    <xf numFmtId="0" fontId="6" fillId="0" borderId="11" xfId="5" applyFont="1" applyFill="1" applyBorder="1" applyAlignment="1">
      <alignment horizontal="left" vertical="top" wrapText="1" indent="9"/>
    </xf>
    <xf numFmtId="0" fontId="52" fillId="0" borderId="0" xfId="1" applyFont="1" applyFill="1" applyAlignment="1">
      <alignment horizontal="center" vertical="top"/>
    </xf>
    <xf numFmtId="0" fontId="54" fillId="0" borderId="0" xfId="14" applyFont="1" applyFill="1"/>
    <xf numFmtId="0" fontId="54" fillId="0" borderId="0" xfId="14" applyFont="1"/>
    <xf numFmtId="0" fontId="52" fillId="0" borderId="0" xfId="14" applyFont="1" applyFill="1"/>
    <xf numFmtId="0" fontId="36" fillId="0" borderId="0" xfId="14" applyFill="1" applyBorder="1"/>
    <xf numFmtId="164" fontId="4" fillId="0" borderId="0" xfId="14" applyNumberFormat="1" applyFont="1" applyFill="1" applyBorder="1" applyAlignment="1">
      <alignment horizontal="left" vertical="top" wrapText="1"/>
    </xf>
    <xf numFmtId="0" fontId="11" fillId="0" borderId="0" xfId="2" applyFont="1" applyFill="1" applyAlignment="1">
      <alignment horizontal="center" vertical="center" wrapText="1"/>
    </xf>
    <xf numFmtId="0" fontId="11" fillId="0" borderId="0" xfId="14" applyFont="1" applyAlignment="1">
      <alignment horizontal="center" vertical="top" wrapText="1"/>
    </xf>
    <xf numFmtId="3" fontId="11" fillId="0" borderId="0" xfId="14" applyNumberFormat="1" applyFont="1" applyAlignment="1">
      <alignment horizontal="center" vertical="top" wrapText="1"/>
    </xf>
    <xf numFmtId="0" fontId="4" fillId="0" borderId="0" xfId="22" applyFont="1" applyFill="1" applyBorder="1" applyAlignment="1">
      <alignment vertical="top"/>
    </xf>
    <xf numFmtId="3" fontId="6" fillId="0" borderId="0" xfId="14" applyNumberFormat="1" applyFont="1" applyFill="1" applyBorder="1" applyAlignment="1">
      <alignment horizontal="right" vertical="center"/>
    </xf>
    <xf numFmtId="3" fontId="7" fillId="0" borderId="6" xfId="1" applyNumberFormat="1" applyFont="1" applyFill="1" applyBorder="1" applyAlignment="1"/>
    <xf numFmtId="164" fontId="9" fillId="0" borderId="6" xfId="32" applyNumberFormat="1" applyFont="1" applyFill="1" applyBorder="1" applyAlignment="1">
      <alignment wrapText="1"/>
    </xf>
    <xf numFmtId="164" fontId="6" fillId="0" borderId="11" xfId="32" applyNumberFormat="1" applyFont="1" applyFill="1" applyBorder="1" applyAlignment="1">
      <alignment wrapText="1"/>
    </xf>
    <xf numFmtId="3" fontId="6" fillId="0" borderId="11" xfId="32" applyNumberFormat="1" applyFont="1" applyFill="1" applyBorder="1" applyAlignment="1">
      <alignment horizontal="right" wrapText="1"/>
    </xf>
    <xf numFmtId="164" fontId="4" fillId="0" borderId="11" xfId="32" applyNumberFormat="1" applyFont="1" applyFill="1" applyBorder="1" applyAlignment="1">
      <alignment wrapText="1"/>
    </xf>
    <xf numFmtId="3" fontId="4" fillId="0" borderId="11" xfId="32" applyNumberFormat="1" applyFont="1" applyFill="1" applyBorder="1" applyAlignment="1">
      <alignment horizontal="right" wrapText="1"/>
    </xf>
    <xf numFmtId="164" fontId="4" fillId="0" borderId="11" xfId="32" applyNumberFormat="1" applyFont="1" applyFill="1" applyBorder="1" applyAlignment="1">
      <alignment horizontal="right" wrapText="1"/>
    </xf>
    <xf numFmtId="164" fontId="4" fillId="0" borderId="11" xfId="32" applyNumberFormat="1" applyFont="1" applyFill="1" applyBorder="1" applyAlignment="1">
      <alignment horizontal="left" wrapText="1"/>
    </xf>
    <xf numFmtId="166" fontId="13" fillId="0" borderId="11" xfId="0" applyNumberFormat="1" applyFont="1" applyBorder="1" applyAlignment="1">
      <alignment wrapText="1"/>
    </xf>
    <xf numFmtId="164" fontId="6" fillId="0" borderId="11" xfId="32" applyNumberFormat="1" applyFont="1" applyFill="1" applyBorder="1" applyAlignment="1">
      <alignment horizontal="left" wrapText="1"/>
    </xf>
    <xf numFmtId="166" fontId="14" fillId="0" borderId="11" xfId="0" applyNumberFormat="1" applyFont="1" applyBorder="1" applyAlignment="1">
      <alignment wrapText="1"/>
    </xf>
    <xf numFmtId="164" fontId="6" fillId="0" borderId="11" xfId="32" applyNumberFormat="1" applyFont="1" applyFill="1" applyBorder="1" applyAlignment="1">
      <alignment horizontal="center" wrapText="1"/>
    </xf>
    <xf numFmtId="164" fontId="7" fillId="0" borderId="11" xfId="32" applyNumberFormat="1" applyFont="1" applyFill="1" applyBorder="1" applyAlignment="1">
      <alignment wrapText="1"/>
    </xf>
    <xf numFmtId="164" fontId="6" fillId="0" borderId="0" xfId="0" applyNumberFormat="1" applyFont="1" applyAlignment="1">
      <alignment wrapText="1"/>
    </xf>
    <xf numFmtId="3" fontId="6" fillId="0" borderId="0" xfId="0" applyNumberFormat="1" applyFont="1" applyAlignment="1"/>
    <xf numFmtId="164" fontId="6" fillId="0" borderId="0" xfId="0" applyNumberFormat="1" applyFont="1" applyAlignment="1"/>
    <xf numFmtId="0" fontId="4" fillId="0" borderId="0" xfId="0" applyFont="1" applyBorder="1" applyAlignment="1">
      <alignment horizontal="left"/>
    </xf>
    <xf numFmtId="3" fontId="6" fillId="0" borderId="0" xfId="0" applyNumberFormat="1" applyFont="1" applyBorder="1" applyAlignment="1">
      <alignment horizontal="center"/>
    </xf>
    <xf numFmtId="0" fontId="6" fillId="0" borderId="0" xfId="0" applyFont="1" applyBorder="1" applyAlignment="1">
      <alignment horizontal="center"/>
    </xf>
    <xf numFmtId="164" fontId="4" fillId="0" borderId="24" xfId="0" applyNumberFormat="1" applyFont="1" applyBorder="1" applyAlignment="1">
      <alignment horizontal="center" wrapText="1"/>
    </xf>
    <xf numFmtId="3" fontId="4" fillId="0" borderId="24" xfId="0" applyNumberFormat="1" applyFont="1" applyBorder="1" applyAlignment="1">
      <alignment horizontal="center" wrapText="1"/>
    </xf>
    <xf numFmtId="0" fontId="4" fillId="0" borderId="11" xfId="0" applyFont="1" applyBorder="1" applyAlignment="1">
      <alignment horizontal="right" wrapText="1"/>
    </xf>
    <xf numFmtId="0" fontId="6" fillId="0" borderId="11" xfId="0" applyFont="1" applyBorder="1" applyAlignment="1">
      <alignment horizontal="center" wrapText="1"/>
    </xf>
    <xf numFmtId="0" fontId="7" fillId="0" borderId="11" xfId="0" applyFont="1" applyBorder="1" applyAlignment="1">
      <alignment horizontal="left" wrapText="1"/>
    </xf>
    <xf numFmtId="0" fontId="4" fillId="0" borderId="11" xfId="0" applyFont="1" applyBorder="1" applyAlignment="1">
      <alignment wrapText="1"/>
    </xf>
    <xf numFmtId="3" fontId="4" fillId="0" borderId="11" xfId="0" applyNumberFormat="1" applyFont="1" applyFill="1" applyBorder="1" applyAlignment="1"/>
    <xf numFmtId="0" fontId="6" fillId="0" borderId="11" xfId="0" applyFont="1" applyBorder="1" applyAlignment="1">
      <alignment horizontal="justify" wrapText="1"/>
    </xf>
    <xf numFmtId="3" fontId="6" fillId="0" borderId="11" xfId="0" applyNumberFormat="1" applyFont="1" applyFill="1" applyBorder="1" applyAlignment="1"/>
    <xf numFmtId="0" fontId="4" fillId="0" borderId="11" xfId="0" applyFont="1" applyBorder="1" applyAlignment="1">
      <alignment horizontal="justify" wrapText="1"/>
    </xf>
    <xf numFmtId="0" fontId="7" fillId="0" borderId="5" xfId="1" applyFont="1" applyBorder="1" applyAlignment="1">
      <alignment vertical="center" wrapText="1"/>
    </xf>
    <xf numFmtId="0" fontId="7" fillId="0" borderId="6" xfId="1" applyFont="1" applyFill="1" applyBorder="1" applyAlignment="1">
      <alignment vertical="center"/>
    </xf>
    <xf numFmtId="164" fontId="9" fillId="0" borderId="6" xfId="8" applyNumberFormat="1" applyFont="1" applyFill="1" applyBorder="1" applyAlignment="1">
      <alignment wrapText="1"/>
    </xf>
    <xf numFmtId="0" fontId="7" fillId="0" borderId="19" xfId="1" applyFont="1" applyFill="1" applyBorder="1" applyAlignment="1">
      <alignment vertical="center" wrapText="1"/>
    </xf>
    <xf numFmtId="0" fontId="4" fillId="0" borderId="6" xfId="1" applyFont="1" applyFill="1" applyBorder="1" applyAlignment="1">
      <alignment vertical="center"/>
    </xf>
    <xf numFmtId="164" fontId="6" fillId="0" borderId="7" xfId="8" applyNumberFormat="1" applyFont="1" applyFill="1" applyBorder="1" applyAlignment="1">
      <alignment wrapText="1"/>
    </xf>
    <xf numFmtId="164" fontId="6" fillId="0" borderId="8" xfId="8" applyNumberFormat="1" applyFont="1" applyFill="1" applyBorder="1" applyAlignment="1">
      <alignment wrapText="1"/>
    </xf>
    <xf numFmtId="164" fontId="6" fillId="0" borderId="11" xfId="8" applyNumberFormat="1" applyFont="1" applyFill="1" applyBorder="1" applyAlignment="1">
      <alignment horizontal="right" wrapText="1"/>
    </xf>
    <xf numFmtId="164" fontId="6" fillId="0" borderId="11" xfId="8" applyNumberFormat="1" applyFont="1" applyFill="1" applyBorder="1" applyAlignment="1">
      <alignment wrapText="1"/>
    </xf>
    <xf numFmtId="164" fontId="6" fillId="0" borderId="20" xfId="8" applyNumberFormat="1" applyFont="1" applyFill="1" applyBorder="1" applyAlignment="1">
      <alignment wrapText="1"/>
    </xf>
    <xf numFmtId="164" fontId="6" fillId="0" borderId="12" xfId="8" applyNumberFormat="1" applyFont="1" applyFill="1" applyBorder="1" applyAlignment="1">
      <alignment wrapText="1"/>
    </xf>
    <xf numFmtId="164" fontId="6" fillId="2" borderId="11" xfId="8" applyNumberFormat="1" applyFont="1" applyFill="1" applyBorder="1" applyAlignment="1">
      <alignment horizontal="right" wrapText="1"/>
    </xf>
    <xf numFmtId="164" fontId="6" fillId="2" borderId="11" xfId="8" applyNumberFormat="1" applyFont="1" applyFill="1" applyBorder="1" applyAlignment="1">
      <alignment wrapText="1"/>
    </xf>
    <xf numFmtId="0" fontId="4" fillId="0" borderId="8" xfId="1" applyFont="1" applyBorder="1" applyAlignment="1">
      <alignment horizontal="left" wrapText="1"/>
    </xf>
    <xf numFmtId="3" fontId="4" fillId="0" borderId="11" xfId="1" applyNumberFormat="1" applyFont="1" applyFill="1" applyBorder="1"/>
    <xf numFmtId="3" fontId="6" fillId="0" borderId="11" xfId="1" applyNumberFormat="1" applyFont="1" applyFill="1" applyBorder="1" applyAlignment="1">
      <alignment vertical="center"/>
    </xf>
    <xf numFmtId="3" fontId="6" fillId="0" borderId="11" xfId="1" applyNumberFormat="1" applyFont="1" applyFill="1" applyBorder="1"/>
    <xf numFmtId="0" fontId="4" fillId="0" borderId="8" xfId="1" applyFont="1" applyBorder="1" applyAlignment="1">
      <alignment horizontal="justify" wrapText="1"/>
    </xf>
    <xf numFmtId="3" fontId="6" fillId="0" borderId="14" xfId="1" applyNumberFormat="1" applyFont="1" applyFill="1" applyBorder="1"/>
    <xf numFmtId="164" fontId="7" fillId="2" borderId="11" xfId="8" applyNumberFormat="1" applyFont="1" applyFill="1" applyBorder="1" applyAlignment="1">
      <alignment wrapText="1"/>
    </xf>
    <xf numFmtId="0" fontId="4" fillId="0" borderId="11" xfId="16" quotePrefix="1" applyFont="1" applyFill="1" applyBorder="1" applyAlignment="1">
      <alignment horizontal="left" vertical="center" wrapText="1"/>
    </xf>
    <xf numFmtId="3" fontId="4" fillId="0" borderId="12" xfId="1" applyNumberFormat="1" applyFont="1" applyFill="1" applyBorder="1"/>
    <xf numFmtId="0" fontId="4" fillId="0" borderId="8" xfId="16" quotePrefix="1" applyFont="1" applyFill="1" applyBorder="1" applyAlignment="1">
      <alignment horizontal="left" vertical="center" wrapText="1"/>
    </xf>
    <xf numFmtId="3" fontId="6" fillId="0" borderId="12" xfId="1" applyNumberFormat="1" applyFont="1" applyFill="1" applyBorder="1" applyAlignment="1">
      <alignment vertical="center"/>
    </xf>
    <xf numFmtId="3" fontId="6" fillId="0" borderId="12" xfId="1" applyNumberFormat="1" applyFont="1" applyFill="1" applyBorder="1"/>
    <xf numFmtId="0" fontId="4" fillId="0" borderId="20" xfId="1" applyFont="1" applyBorder="1" applyAlignment="1">
      <alignment horizontal="justify" wrapText="1"/>
    </xf>
    <xf numFmtId="3" fontId="6" fillId="0" borderId="27" xfId="1" applyNumberFormat="1" applyFont="1" applyFill="1" applyBorder="1"/>
    <xf numFmtId="3" fontId="6" fillId="0" borderId="25" xfId="1" applyNumberFormat="1" applyFont="1" applyFill="1" applyBorder="1"/>
    <xf numFmtId="3" fontId="5" fillId="0" borderId="8" xfId="8" applyNumberFormat="1" applyFont="1" applyBorder="1"/>
    <xf numFmtId="0" fontId="5" fillId="0" borderId="11" xfId="8" applyFont="1" applyBorder="1"/>
    <xf numFmtId="3" fontId="5" fillId="0" borderId="11" xfId="8" applyNumberFormat="1" applyFont="1" applyBorder="1"/>
    <xf numFmtId="3" fontId="5" fillId="0" borderId="13" xfId="8" applyNumberFormat="1" applyFont="1" applyBorder="1"/>
    <xf numFmtId="0" fontId="5" fillId="0" borderId="14" xfId="8" applyFont="1" applyBorder="1"/>
    <xf numFmtId="3" fontId="5" fillId="0" borderId="14" xfId="8" applyNumberFormat="1" applyFont="1" applyBorder="1"/>
    <xf numFmtId="0" fontId="4" fillId="0" borderId="0" xfId="8" applyFont="1" applyFill="1" applyBorder="1" applyAlignment="1">
      <alignment horizontal="left" vertical="top" wrapText="1"/>
    </xf>
    <xf numFmtId="0" fontId="19" fillId="0" borderId="52" xfId="29" applyFont="1" applyBorder="1" applyAlignment="1">
      <alignment horizontal="center" vertical="center" wrapText="1"/>
    </xf>
    <xf numFmtId="1" fontId="20" fillId="0" borderId="0" xfId="11" applyNumberFormat="1" applyFont="1" applyBorder="1" applyAlignment="1">
      <alignment horizontal="center" wrapText="1"/>
    </xf>
    <xf numFmtId="1" fontId="18" fillId="0" borderId="0" xfId="11" applyNumberFormat="1" applyFont="1" applyBorder="1" applyAlignment="1">
      <alignment horizontal="center" wrapText="1"/>
    </xf>
    <xf numFmtId="1" fontId="18" fillId="0" borderId="52" xfId="11" applyNumberFormat="1" applyFont="1" applyBorder="1" applyAlignment="1">
      <alignment horizontal="center" vertical="center" wrapText="1"/>
    </xf>
    <xf numFmtId="3" fontId="52" fillId="0" borderId="11" xfId="20" applyNumberFormat="1" applyFont="1" applyFill="1" applyBorder="1" applyAlignment="1">
      <alignment horizontal="right"/>
    </xf>
    <xf numFmtId="1" fontId="20" fillId="0" borderId="0" xfId="11" applyNumberFormat="1" applyFont="1" applyBorder="1" applyAlignment="1">
      <alignment horizontal="left" wrapText="1" indent="2"/>
    </xf>
    <xf numFmtId="3" fontId="18" fillId="0" borderId="0" xfId="1" applyNumberFormat="1" applyFont="1" applyFill="1" applyAlignment="1">
      <alignment horizontal="center"/>
    </xf>
    <xf numFmtId="3" fontId="18" fillId="0" borderId="0" xfId="1" applyNumberFormat="1" applyFont="1" applyFill="1"/>
    <xf numFmtId="3" fontId="18" fillId="0" borderId="0" xfId="1" applyNumberFormat="1" applyFont="1" applyFill="1" applyAlignment="1">
      <alignment wrapText="1"/>
    </xf>
    <xf numFmtId="49" fontId="18" fillId="0" borderId="0" xfId="1" applyNumberFormat="1" applyFont="1" applyFill="1" applyAlignment="1">
      <alignment horizontal="center"/>
    </xf>
    <xf numFmtId="3" fontId="18" fillId="0" borderId="0" xfId="1" applyNumberFormat="1" applyFont="1" applyFill="1" applyAlignment="1">
      <alignment horizontal="right"/>
    </xf>
    <xf numFmtId="0" fontId="4" fillId="0" borderId="30" xfId="0" applyFont="1" applyBorder="1" applyAlignment="1">
      <alignment wrapText="1"/>
    </xf>
    <xf numFmtId="0" fontId="7" fillId="0" borderId="30" xfId="1" applyFont="1" applyFill="1" applyBorder="1" applyAlignment="1">
      <alignment vertical="center"/>
    </xf>
    <xf numFmtId="164" fontId="9" fillId="0" borderId="30" xfId="8" applyNumberFormat="1" applyFont="1" applyFill="1" applyBorder="1" applyAlignment="1">
      <alignment wrapText="1"/>
    </xf>
    <xf numFmtId="0" fontId="4" fillId="0" borderId="30" xfId="1" applyFont="1" applyFill="1" applyBorder="1" applyAlignment="1">
      <alignment vertical="center"/>
    </xf>
    <xf numFmtId="164" fontId="6" fillId="0" borderId="30" xfId="8" applyNumberFormat="1" applyFont="1" applyFill="1" applyBorder="1" applyAlignment="1">
      <alignment wrapText="1"/>
    </xf>
    <xf numFmtId="164" fontId="6" fillId="0" borderId="45" xfId="8" applyNumberFormat="1" applyFont="1" applyFill="1" applyBorder="1" applyAlignment="1">
      <alignment wrapText="1"/>
    </xf>
    <xf numFmtId="164" fontId="6" fillId="0" borderId="26" xfId="8" applyNumberFormat="1" applyFont="1" applyFill="1" applyBorder="1" applyAlignment="1">
      <alignment wrapText="1"/>
    </xf>
    <xf numFmtId="164" fontId="6" fillId="0" borderId="26" xfId="8" applyNumberFormat="1" applyFont="1" applyFill="1" applyBorder="1" applyAlignment="1">
      <alignment horizontal="right" wrapText="1"/>
    </xf>
    <xf numFmtId="0" fontId="13" fillId="0" borderId="11" xfId="0" applyFont="1" applyBorder="1" applyAlignment="1">
      <alignment wrapText="1"/>
    </xf>
    <xf numFmtId="0" fontId="14" fillId="0" borderId="11" xfId="0" applyFont="1" applyBorder="1" applyAlignment="1">
      <alignment wrapText="1"/>
    </xf>
    <xf numFmtId="3" fontId="6" fillId="0" borderId="11" xfId="0" applyNumberFormat="1" applyFont="1" applyFill="1" applyBorder="1" applyAlignment="1">
      <alignment horizontal="right"/>
    </xf>
    <xf numFmtId="3" fontId="4" fillId="0" borderId="11" xfId="0" applyNumberFormat="1" applyFont="1" applyFill="1" applyBorder="1" applyAlignment="1">
      <alignment horizontal="right"/>
    </xf>
    <xf numFmtId="0" fontId="14" fillId="0" borderId="3" xfId="0" applyFont="1" applyBorder="1" applyAlignment="1">
      <alignment wrapText="1"/>
    </xf>
    <xf numFmtId="3" fontId="6" fillId="0" borderId="14" xfId="0" applyNumberFormat="1" applyFont="1" applyFill="1" applyBorder="1" applyAlignment="1">
      <alignment horizontal="right"/>
    </xf>
    <xf numFmtId="3" fontId="4" fillId="0" borderId="11" xfId="0" applyNumberFormat="1" applyFont="1" applyBorder="1" applyAlignment="1">
      <alignment horizontal="left" vertical="center" wrapText="1"/>
    </xf>
    <xf numFmtId="3" fontId="6" fillId="0" borderId="11" xfId="0" applyNumberFormat="1" applyFont="1" applyBorder="1" applyAlignment="1">
      <alignment horizontal="justify" vertical="center" wrapText="1"/>
    </xf>
    <xf numFmtId="3" fontId="4" fillId="0" borderId="11" xfId="0" applyNumberFormat="1" applyFont="1" applyBorder="1" applyAlignment="1">
      <alignment horizontal="justify" vertical="center" wrapText="1"/>
    </xf>
    <xf numFmtId="0" fontId="14" fillId="0" borderId="14" xfId="0" applyFont="1" applyBorder="1" applyAlignment="1">
      <alignment wrapText="1"/>
    </xf>
    <xf numFmtId="0" fontId="4" fillId="0" borderId="6" xfId="0" applyFont="1" applyBorder="1" applyAlignment="1">
      <alignment wrapText="1"/>
    </xf>
    <xf numFmtId="164" fontId="4" fillId="0" borderId="11" xfId="23" applyNumberFormat="1" applyFont="1" applyFill="1" applyBorder="1" applyAlignment="1">
      <alignment horizontal="right" wrapText="1"/>
    </xf>
    <xf numFmtId="164" fontId="4" fillId="0" borderId="12" xfId="23" applyNumberFormat="1" applyFont="1" applyFill="1" applyBorder="1" applyAlignment="1">
      <alignment wrapText="1"/>
    </xf>
    <xf numFmtId="0" fontId="14" fillId="0" borderId="8" xfId="0" applyFont="1" applyBorder="1" applyAlignment="1">
      <alignment wrapText="1"/>
    </xf>
    <xf numFmtId="0" fontId="13" fillId="0" borderId="8" xfId="0" applyFont="1" applyBorder="1" applyAlignment="1">
      <alignment wrapText="1"/>
    </xf>
    <xf numFmtId="0" fontId="14" fillId="0" borderId="13" xfId="0" applyFont="1" applyBorder="1" applyAlignment="1">
      <alignment wrapText="1"/>
    </xf>
    <xf numFmtId="164" fontId="7" fillId="0" borderId="5" xfId="0" applyNumberFormat="1" applyFont="1" applyFill="1" applyBorder="1" applyAlignment="1">
      <alignment wrapText="1"/>
    </xf>
    <xf numFmtId="3" fontId="4" fillId="0" borderId="35" xfId="0" applyNumberFormat="1" applyFont="1" applyBorder="1" applyAlignment="1">
      <alignment horizontal="right"/>
    </xf>
    <xf numFmtId="0" fontId="14" fillId="0" borderId="8" xfId="0" applyFont="1" applyFill="1" applyBorder="1" applyAlignment="1">
      <alignment horizontal="left" wrapText="1" indent="2"/>
    </xf>
    <xf numFmtId="0" fontId="14" fillId="0" borderId="8" xfId="0" applyFont="1" applyFill="1" applyBorder="1" applyAlignment="1">
      <alignment horizontal="left" wrapText="1" indent="3"/>
    </xf>
    <xf numFmtId="0" fontId="14" fillId="0" borderId="8" xfId="0" applyFont="1" applyFill="1" applyBorder="1" applyAlignment="1">
      <alignment horizontal="left" wrapText="1" indent="4"/>
    </xf>
    <xf numFmtId="165" fontId="14" fillId="0" borderId="0" xfId="0" applyNumberFormat="1" applyFont="1" applyAlignment="1">
      <alignment wrapText="1"/>
    </xf>
    <xf numFmtId="0" fontId="13" fillId="0" borderId="8" xfId="0" applyFont="1" applyFill="1" applyBorder="1" applyAlignment="1">
      <alignment horizontal="left" wrapText="1" indent="1"/>
    </xf>
    <xf numFmtId="0" fontId="10" fillId="0" borderId="8" xfId="4" applyNumberFormat="1" applyFill="1" applyBorder="1" applyAlignment="1">
      <alignment horizontal="left" wrapText="1" indent="3" shrinkToFit="1"/>
    </xf>
    <xf numFmtId="0" fontId="10" fillId="0" borderId="8" xfId="4" applyNumberFormat="1" applyFill="1" applyBorder="1" applyAlignment="1">
      <alignment horizontal="left" wrapText="1" indent="4" shrinkToFit="1"/>
    </xf>
    <xf numFmtId="0" fontId="12" fillId="0" borderId="8" xfId="4" applyNumberFormat="1" applyFont="1" applyFill="1" applyBorder="1" applyAlignment="1">
      <alignment horizontal="left" wrapText="1" indent="2" shrinkToFit="1"/>
    </xf>
    <xf numFmtId="0" fontId="10" fillId="0" borderId="8" xfId="4" applyNumberFormat="1" applyFill="1" applyBorder="1" applyAlignment="1">
      <alignment horizontal="left" wrapText="1" indent="5" shrinkToFit="1"/>
    </xf>
    <xf numFmtId="0" fontId="10" fillId="0" borderId="8" xfId="4" applyNumberFormat="1" applyFill="1" applyBorder="1" applyAlignment="1">
      <alignment horizontal="left" wrapText="1" indent="6" shrinkToFit="1"/>
    </xf>
    <xf numFmtId="3" fontId="6" fillId="0" borderId="35" xfId="0" applyNumberFormat="1" applyFont="1" applyBorder="1" applyAlignment="1">
      <alignment horizontal="right"/>
    </xf>
    <xf numFmtId="0" fontId="10" fillId="0" borderId="8" xfId="4" applyNumberFormat="1" applyFill="1" applyBorder="1" applyAlignment="1">
      <alignment horizontal="left" wrapText="1" shrinkToFit="1"/>
    </xf>
    <xf numFmtId="0" fontId="4" fillId="5" borderId="36" xfId="0" applyFont="1" applyFill="1" applyBorder="1" applyAlignment="1">
      <alignment vertical="center" wrapText="1"/>
    </xf>
    <xf numFmtId="0" fontId="14" fillId="0" borderId="8" xfId="0" applyFont="1" applyFill="1" applyBorder="1" applyAlignment="1">
      <alignment horizontal="left" wrapText="1" indent="5"/>
    </xf>
    <xf numFmtId="0" fontId="14" fillId="0" borderId="8" xfId="0" applyFont="1" applyFill="1" applyBorder="1" applyAlignment="1">
      <alignment horizontal="left" wrapText="1" indent="6"/>
    </xf>
    <xf numFmtId="164" fontId="6" fillId="0" borderId="7" xfId="0" applyNumberFormat="1" applyFont="1" applyFill="1" applyBorder="1"/>
    <xf numFmtId="164" fontId="6" fillId="0" borderId="12" xfId="0" applyNumberFormat="1" applyFont="1" applyFill="1" applyBorder="1"/>
    <xf numFmtId="3" fontId="4" fillId="0" borderId="12" xfId="0" applyNumberFormat="1" applyFont="1" applyBorder="1" applyAlignment="1">
      <alignment horizontal="right"/>
    </xf>
    <xf numFmtId="3" fontId="6" fillId="0" borderId="12" xfId="0" applyNumberFormat="1" applyFont="1" applyFill="1" applyBorder="1" applyAlignment="1">
      <alignment horizontal="right"/>
    </xf>
    <xf numFmtId="3" fontId="4" fillId="0" borderId="12" xfId="0" applyNumberFormat="1" applyFont="1" applyFill="1" applyBorder="1" applyAlignment="1">
      <alignment horizontal="right"/>
    </xf>
    <xf numFmtId="0" fontId="6" fillId="0" borderId="12" xfId="0" applyFont="1" applyFill="1" applyBorder="1"/>
    <xf numFmtId="164" fontId="7" fillId="0" borderId="6" xfId="0" applyNumberFormat="1" applyFont="1" applyFill="1" applyBorder="1" applyAlignment="1">
      <alignment vertical="center" wrapText="1"/>
    </xf>
    <xf numFmtId="0" fontId="13" fillId="0" borderId="26" xfId="0" applyFont="1" applyBorder="1" applyAlignment="1">
      <alignment horizontal="left" wrapText="1" indent="1"/>
    </xf>
    <xf numFmtId="0" fontId="14" fillId="0" borderId="25" xfId="0" applyFont="1" applyBorder="1" applyAlignment="1">
      <alignment horizontal="left" wrapText="1" indent="2"/>
    </xf>
    <xf numFmtId="0" fontId="14" fillId="0" borderId="11" xfId="0" applyFont="1" applyFill="1" applyBorder="1" applyAlignment="1">
      <alignment horizontal="left" wrapText="1" indent="3"/>
    </xf>
    <xf numFmtId="0" fontId="14" fillId="0" borderId="25" xfId="0" applyFont="1" applyBorder="1" applyAlignment="1">
      <alignment horizontal="left" wrapText="1" indent="4"/>
    </xf>
    <xf numFmtId="164" fontId="6" fillId="0" borderId="6" xfId="0" applyNumberFormat="1" applyFont="1" applyFill="1" applyBorder="1"/>
    <xf numFmtId="164" fontId="6" fillId="0" borderId="11" xfId="0" applyNumberFormat="1" applyFont="1" applyFill="1" applyBorder="1"/>
    <xf numFmtId="165" fontId="14" fillId="0" borderId="26" xfId="0" applyNumberFormat="1" applyFont="1" applyBorder="1" applyAlignment="1">
      <alignment wrapText="1"/>
    </xf>
    <xf numFmtId="165" fontId="14" fillId="0" borderId="25" xfId="0" applyNumberFormat="1" applyFont="1" applyBorder="1" applyAlignment="1">
      <alignment wrapText="1"/>
    </xf>
    <xf numFmtId="164" fontId="6" fillId="0" borderId="19" xfId="0" applyNumberFormat="1" applyFont="1" applyFill="1" applyBorder="1"/>
    <xf numFmtId="164" fontId="6" fillId="0" borderId="20" xfId="0" applyNumberFormat="1" applyFont="1" applyFill="1" applyBorder="1"/>
    <xf numFmtId="3" fontId="4" fillId="0" borderId="20" xfId="0" applyNumberFormat="1" applyFont="1" applyBorder="1" applyAlignment="1">
      <alignment horizontal="right"/>
    </xf>
    <xf numFmtId="0" fontId="6" fillId="0" borderId="20" xfId="0" applyFont="1" applyFill="1" applyBorder="1"/>
    <xf numFmtId="3" fontId="12" fillId="0" borderId="12" xfId="3" applyNumberFormat="1" applyFont="1" applyBorder="1">
      <alignment horizontal="right" wrapText="1" shrinkToFit="1"/>
    </xf>
    <xf numFmtId="164" fontId="7" fillId="0" borderId="6" xfId="0" applyNumberFormat="1" applyFont="1" applyFill="1" applyBorder="1" applyAlignment="1">
      <alignment wrapText="1"/>
    </xf>
    <xf numFmtId="0" fontId="6" fillId="0" borderId="11" xfId="0" applyFont="1" applyBorder="1" applyAlignment="1">
      <alignment vertical="center" wrapText="1"/>
    </xf>
    <xf numFmtId="0" fontId="13" fillId="0" borderId="11" xfId="0" applyFont="1" applyFill="1" applyBorder="1" applyAlignment="1">
      <alignment horizontal="left" wrapText="1" indent="1"/>
    </xf>
    <xf numFmtId="0" fontId="14" fillId="0" borderId="11" xfId="0" applyFont="1" applyFill="1" applyBorder="1" applyAlignment="1">
      <alignment horizontal="left" wrapText="1" indent="2"/>
    </xf>
    <xf numFmtId="0" fontId="14" fillId="0" borderId="11" xfId="0" applyFont="1" applyFill="1" applyBorder="1" applyAlignment="1">
      <alignment horizontal="left" wrapText="1" indent="4"/>
    </xf>
    <xf numFmtId="0" fontId="14" fillId="0" borderId="14" xfId="0" applyFont="1" applyFill="1" applyBorder="1" applyAlignment="1">
      <alignment horizontal="left" wrapText="1" indent="4"/>
    </xf>
    <xf numFmtId="0" fontId="6" fillId="0" borderId="7" xfId="0" applyFont="1" applyBorder="1" applyAlignment="1">
      <alignment wrapText="1"/>
    </xf>
    <xf numFmtId="0" fontId="6" fillId="0" borderId="12" xfId="0" applyFont="1" applyBorder="1" applyAlignment="1">
      <alignment wrapText="1"/>
    </xf>
    <xf numFmtId="3" fontId="6" fillId="0" borderId="12" xfId="0" applyNumberFormat="1" applyFont="1" applyBorder="1" applyAlignment="1">
      <alignment horizontal="right"/>
    </xf>
    <xf numFmtId="0" fontId="10" fillId="0" borderId="11" xfId="4" applyNumberFormat="1" applyFill="1" applyBorder="1" applyAlignment="1">
      <alignment horizontal="left" wrapText="1" indent="3" shrinkToFit="1"/>
    </xf>
    <xf numFmtId="0" fontId="10" fillId="0" borderId="11" xfId="4" applyNumberFormat="1" applyFill="1" applyBorder="1" applyAlignment="1">
      <alignment horizontal="left" wrapText="1" indent="4" shrinkToFit="1"/>
    </xf>
    <xf numFmtId="0" fontId="10" fillId="0" borderId="11" xfId="4" applyNumberFormat="1" applyFill="1" applyBorder="1" applyAlignment="1">
      <alignment horizontal="left" wrapText="1" indent="5" shrinkToFit="1"/>
    </xf>
    <xf numFmtId="0" fontId="10" fillId="0" borderId="11" xfId="4" applyNumberFormat="1" applyFill="1" applyBorder="1" applyAlignment="1">
      <alignment horizontal="left" wrapText="1" indent="6" shrinkToFit="1"/>
    </xf>
    <xf numFmtId="0" fontId="10" fillId="0" borderId="14" xfId="4" applyNumberFormat="1" applyFill="1" applyBorder="1" applyAlignment="1">
      <alignment horizontal="left" wrapText="1" shrinkToFit="1"/>
    </xf>
    <xf numFmtId="0" fontId="4" fillId="0" borderId="6" xfId="0" applyFont="1" applyBorder="1" applyAlignment="1">
      <alignment vertical="center"/>
    </xf>
    <xf numFmtId="0" fontId="6" fillId="0" borderId="11" xfId="0" applyFont="1" applyBorder="1" applyAlignment="1">
      <alignment horizontal="right" vertical="center" wrapText="1"/>
    </xf>
    <xf numFmtId="165" fontId="4" fillId="0" borderId="11" xfId="1" applyNumberFormat="1" applyFont="1" applyFill="1" applyBorder="1" applyAlignment="1">
      <alignment vertical="top"/>
    </xf>
    <xf numFmtId="165" fontId="6" fillId="0" borderId="11" xfId="1" applyNumberFormat="1" applyFont="1" applyFill="1" applyBorder="1" applyAlignment="1">
      <alignment vertical="top"/>
    </xf>
    <xf numFmtId="0" fontId="6" fillId="0" borderId="45" xfId="0" applyFont="1" applyBorder="1" applyAlignment="1">
      <alignment vertical="center" wrapText="1"/>
    </xf>
    <xf numFmtId="164" fontId="6" fillId="0" borderId="10" xfId="0" applyNumberFormat="1" applyFont="1" applyFill="1" applyBorder="1"/>
    <xf numFmtId="3" fontId="4" fillId="0" borderId="12" xfId="0" applyNumberFormat="1" applyFont="1" applyFill="1" applyBorder="1"/>
    <xf numFmtId="3" fontId="6" fillId="0" borderId="12" xfId="0" applyNumberFormat="1" applyFont="1" applyFill="1" applyBorder="1"/>
    <xf numFmtId="3" fontId="6" fillId="0" borderId="15" xfId="0" applyNumberFormat="1" applyFont="1" applyFill="1" applyBorder="1"/>
    <xf numFmtId="0" fontId="6" fillId="0" borderId="9" xfId="0" applyFont="1" applyBorder="1" applyAlignment="1">
      <alignment vertical="center" wrapText="1"/>
    </xf>
    <xf numFmtId="0" fontId="4" fillId="5" borderId="11" xfId="0" applyFont="1" applyFill="1" applyBorder="1" applyAlignment="1">
      <alignment vertical="center" wrapText="1"/>
    </xf>
    <xf numFmtId="0" fontId="4" fillId="0" borderId="11" xfId="0" applyFont="1" applyBorder="1" applyAlignment="1">
      <alignment vertical="center" wrapText="1"/>
    </xf>
    <xf numFmtId="0" fontId="14" fillId="0" borderId="26" xfId="0" applyFont="1" applyBorder="1" applyAlignment="1">
      <alignment wrapText="1"/>
    </xf>
    <xf numFmtId="0" fontId="14" fillId="0" borderId="25" xfId="0" applyFont="1" applyBorder="1" applyAlignment="1">
      <alignment wrapText="1"/>
    </xf>
    <xf numFmtId="0" fontId="56" fillId="0" borderId="11" xfId="0" applyFont="1" applyBorder="1" applyAlignment="1">
      <alignment wrapText="1"/>
    </xf>
    <xf numFmtId="164" fontId="6" fillId="0" borderId="2" xfId="0" applyNumberFormat="1" applyFont="1" applyFill="1" applyBorder="1"/>
    <xf numFmtId="3" fontId="6" fillId="0" borderId="11" xfId="1" applyNumberFormat="1" applyFont="1" applyFill="1" applyBorder="1" applyAlignment="1">
      <alignment vertical="top"/>
    </xf>
    <xf numFmtId="0" fontId="6" fillId="0" borderId="11" xfId="1" applyFont="1" applyFill="1" applyBorder="1" applyAlignment="1">
      <alignment vertical="top"/>
    </xf>
    <xf numFmtId="3" fontId="6" fillId="0" borderId="14" xfId="1" applyNumberFormat="1" applyFont="1" applyFill="1" applyBorder="1" applyAlignment="1">
      <alignment vertical="top"/>
    </xf>
    <xf numFmtId="0" fontId="6" fillId="0" borderId="8" xfId="1" applyFont="1" applyFill="1" applyBorder="1" applyAlignment="1">
      <alignment vertical="top"/>
    </xf>
    <xf numFmtId="0" fontId="6" fillId="0" borderId="14" xfId="1" applyFont="1" applyFill="1" applyBorder="1" applyAlignment="1">
      <alignment vertical="top"/>
    </xf>
    <xf numFmtId="3" fontId="4" fillId="0" borderId="11" xfId="0" applyNumberFormat="1" applyFont="1" applyBorder="1" applyAlignment="1">
      <alignment horizontal="right"/>
    </xf>
    <xf numFmtId="0" fontId="6" fillId="0" borderId="11" xfId="0" applyFont="1" applyFill="1" applyBorder="1"/>
    <xf numFmtId="0" fontId="6" fillId="0" borderId="14" xfId="0" applyFont="1" applyFill="1" applyBorder="1"/>
    <xf numFmtId="0" fontId="14" fillId="0" borderId="11" xfId="0" applyFont="1" applyFill="1" applyBorder="1" applyAlignment="1">
      <alignment horizontal="left" wrapText="1" indent="5"/>
    </xf>
    <xf numFmtId="0" fontId="14" fillId="0" borderId="11" xfId="0" applyFont="1" applyFill="1" applyBorder="1" applyAlignment="1">
      <alignment horizontal="left" wrapText="1" indent="6"/>
    </xf>
    <xf numFmtId="0" fontId="14" fillId="0" borderId="11" xfId="0" applyFont="1" applyFill="1" applyBorder="1" applyAlignment="1">
      <alignment horizontal="left" wrapText="1" indent="1"/>
    </xf>
    <xf numFmtId="0" fontId="14" fillId="0" borderId="14" xfId="0" applyFont="1" applyFill="1" applyBorder="1" applyAlignment="1">
      <alignment horizontal="left" wrapText="1" indent="3"/>
    </xf>
    <xf numFmtId="0" fontId="6" fillId="0" borderId="0" xfId="0" applyFont="1" applyAlignment="1">
      <alignment vertical="center"/>
    </xf>
    <xf numFmtId="0" fontId="10" fillId="0" borderId="8" xfId="4" applyNumberFormat="1" applyFill="1" applyBorder="1" applyAlignment="1">
      <alignment horizontal="left" wrapText="1" indent="7" shrinkToFit="1"/>
    </xf>
    <xf numFmtId="0" fontId="10" fillId="0" borderId="8" xfId="4" applyNumberFormat="1" applyFill="1" applyBorder="1" applyAlignment="1">
      <alignment horizontal="left" wrapText="1" indent="2" shrinkToFi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6" fillId="0" borderId="12" xfId="0" applyFont="1" applyFill="1" applyBorder="1" applyAlignment="1">
      <alignment vertical="center"/>
    </xf>
    <xf numFmtId="0" fontId="6" fillId="0" borderId="6" xfId="1" applyFont="1" applyFill="1" applyBorder="1" applyAlignment="1">
      <alignment vertical="top"/>
    </xf>
    <xf numFmtId="0" fontId="6" fillId="0" borderId="9" xfId="1" applyFont="1" applyFill="1" applyBorder="1" applyAlignment="1">
      <alignment vertical="top"/>
    </xf>
    <xf numFmtId="0" fontId="6" fillId="0" borderId="10" xfId="0" applyFont="1" applyBorder="1" applyAlignment="1">
      <alignment vertical="center" wrapText="1"/>
    </xf>
    <xf numFmtId="3" fontId="10" fillId="0" borderId="12" xfId="3" applyNumberFormat="1" applyFont="1" applyBorder="1">
      <alignment horizontal="right" wrapText="1" shrinkToFit="1"/>
    </xf>
    <xf numFmtId="0" fontId="6" fillId="0" borderId="9" xfId="0" applyFont="1" applyBorder="1" applyAlignment="1">
      <alignment horizontal="right" vertical="center" wrapText="1"/>
    </xf>
    <xf numFmtId="3" fontId="12" fillId="0" borderId="11" xfId="3" applyNumberFormat="1" applyFont="1" applyBorder="1">
      <alignment horizontal="right" wrapText="1" shrinkToFit="1"/>
    </xf>
    <xf numFmtId="3" fontId="10" fillId="0" borderId="11" xfId="3" applyNumberFormat="1" applyBorder="1">
      <alignment horizontal="right" wrapText="1" shrinkToFit="1"/>
    </xf>
    <xf numFmtId="3" fontId="10" fillId="0" borderId="14" xfId="3" applyNumberFormat="1" applyBorder="1">
      <alignment horizontal="right" wrapText="1" shrinkToFit="1"/>
    </xf>
    <xf numFmtId="3" fontId="4" fillId="0" borderId="11" xfId="0" applyNumberFormat="1" applyFont="1" applyFill="1" applyBorder="1" applyAlignment="1">
      <alignment horizontal="left" vertical="center" wrapText="1"/>
    </xf>
    <xf numFmtId="3" fontId="6" fillId="0" borderId="11" xfId="0" applyNumberFormat="1" applyFont="1" applyFill="1" applyBorder="1" applyAlignment="1">
      <alignment horizontal="justify" vertical="center" wrapText="1"/>
    </xf>
    <xf numFmtId="3" fontId="4" fillId="0" borderId="11" xfId="0" applyNumberFormat="1" applyFont="1" applyFill="1" applyBorder="1" applyAlignment="1">
      <alignment horizontal="justify" vertical="center" wrapText="1"/>
    </xf>
    <xf numFmtId="164" fontId="4" fillId="0" borderId="0" xfId="14" applyNumberFormat="1" applyFont="1" applyFill="1" applyBorder="1" applyAlignment="1">
      <alignment horizontal="left" wrapText="1"/>
    </xf>
    <xf numFmtId="164" fontId="5" fillId="0" borderId="0" xfId="14" applyNumberFormat="1" applyFont="1" applyFill="1" applyBorder="1" applyAlignment="1">
      <alignment horizontal="center" vertical="top" wrapText="1"/>
    </xf>
    <xf numFmtId="164" fontId="5" fillId="0" borderId="0" xfId="14" applyNumberFormat="1" applyFont="1" applyFill="1" applyBorder="1" applyAlignment="1">
      <alignment horizontal="center" vertical="top"/>
    </xf>
    <xf numFmtId="0" fontId="5" fillId="0" borderId="0" xfId="14" applyFont="1" applyFill="1" applyBorder="1" applyAlignment="1">
      <alignment horizontal="center" vertical="top"/>
    </xf>
    <xf numFmtId="0" fontId="5" fillId="0" borderId="0" xfId="14" applyFont="1" applyFill="1" applyBorder="1" applyAlignment="1">
      <alignment vertical="top"/>
    </xf>
    <xf numFmtId="0" fontId="57" fillId="0" borderId="5" xfId="19" applyFont="1" applyBorder="1" applyAlignment="1">
      <alignment wrapText="1"/>
    </xf>
    <xf numFmtId="164" fontId="15" fillId="0" borderId="7" xfId="8" applyNumberFormat="1" applyFont="1" applyFill="1" applyBorder="1" applyAlignment="1">
      <alignment vertical="top" wrapText="1"/>
    </xf>
    <xf numFmtId="164" fontId="32" fillId="0" borderId="8" xfId="8" applyNumberFormat="1" applyFont="1" applyFill="1" applyBorder="1" applyAlignment="1">
      <alignment wrapText="1"/>
    </xf>
    <xf numFmtId="164" fontId="32" fillId="0" borderId="12" xfId="8" applyNumberFormat="1" applyFont="1" applyFill="1" applyBorder="1" applyAlignment="1">
      <alignment vertical="top" wrapText="1"/>
    </xf>
    <xf numFmtId="0" fontId="45" fillId="0" borderId="8" xfId="5" applyFont="1" applyFill="1" applyBorder="1" applyAlignment="1">
      <alignment horizontal="left" vertical="top" wrapText="1" indent="3"/>
    </xf>
    <xf numFmtId="3" fontId="45" fillId="0" borderId="10" xfId="20" applyNumberFormat="1" applyFont="1" applyFill="1" applyBorder="1" applyAlignment="1">
      <alignment horizontal="right" vertical="top"/>
    </xf>
    <xf numFmtId="0" fontId="32" fillId="0" borderId="8" xfId="5" applyFont="1" applyFill="1" applyBorder="1" applyAlignment="1">
      <alignment horizontal="left" vertical="top" wrapText="1" indent="4"/>
    </xf>
    <xf numFmtId="3" fontId="32" fillId="0" borderId="10" xfId="20" applyNumberFormat="1" applyFont="1" applyFill="1" applyBorder="1" applyAlignment="1">
      <alignment horizontal="right" vertical="top"/>
    </xf>
    <xf numFmtId="0" fontId="32" fillId="0" borderId="8" xfId="5" applyFont="1" applyFill="1" applyBorder="1" applyAlignment="1">
      <alignment horizontal="left" vertical="top" wrapText="1" indent="6"/>
    </xf>
    <xf numFmtId="3" fontId="45" fillId="0" borderId="12" xfId="20" applyNumberFormat="1" applyFont="1" applyFill="1" applyBorder="1" applyAlignment="1">
      <alignment horizontal="right" vertical="top"/>
    </xf>
    <xf numFmtId="3" fontId="32" fillId="0" borderId="12" xfId="20" applyNumberFormat="1" applyFont="1" applyFill="1" applyBorder="1" applyAlignment="1">
      <alignment horizontal="right" vertical="top"/>
    </xf>
    <xf numFmtId="0" fontId="32" fillId="0" borderId="8" xfId="5" applyFont="1" applyFill="1" applyBorder="1" applyAlignment="1">
      <alignment horizontal="left" vertical="top" wrapText="1" indent="7"/>
    </xf>
    <xf numFmtId="0" fontId="32" fillId="0" borderId="13" xfId="5" applyFont="1" applyFill="1" applyBorder="1" applyAlignment="1">
      <alignment horizontal="left" vertical="top" wrapText="1" indent="7"/>
    </xf>
    <xf numFmtId="3" fontId="32" fillId="0" borderId="15" xfId="20" applyNumberFormat="1" applyFont="1" applyFill="1" applyBorder="1" applyAlignment="1">
      <alignment horizontal="right" vertical="top"/>
    </xf>
    <xf numFmtId="0" fontId="32" fillId="0" borderId="13" xfId="5" applyFont="1" applyFill="1" applyBorder="1" applyAlignment="1">
      <alignment horizontal="left" vertical="top" wrapText="1" indent="6"/>
    </xf>
    <xf numFmtId="3" fontId="45" fillId="0" borderId="15" xfId="20" applyNumberFormat="1" applyFont="1" applyFill="1" applyBorder="1" applyAlignment="1">
      <alignment horizontal="right" vertical="top"/>
    </xf>
    <xf numFmtId="0" fontId="57" fillId="0" borderId="6" xfId="1" applyFont="1" applyFill="1" applyBorder="1" applyAlignment="1">
      <alignment vertical="top"/>
    </xf>
    <xf numFmtId="164" fontId="32" fillId="0" borderId="11" xfId="8" applyNumberFormat="1" applyFont="1" applyFill="1" applyBorder="1" applyAlignment="1">
      <alignment horizontal="right" vertical="top" wrapText="1"/>
    </xf>
    <xf numFmtId="3" fontId="45" fillId="0" borderId="9" xfId="20" applyNumberFormat="1" applyFont="1" applyFill="1" applyBorder="1" applyAlignment="1">
      <alignment horizontal="right" vertical="top"/>
    </xf>
    <xf numFmtId="3" fontId="32" fillId="0" borderId="11" xfId="20" applyNumberFormat="1" applyFont="1" applyFill="1" applyBorder="1" applyAlignment="1">
      <alignment horizontal="right" vertical="top"/>
    </xf>
    <xf numFmtId="3" fontId="45" fillId="0" borderId="11" xfId="20" applyNumberFormat="1" applyFont="1" applyFill="1" applyBorder="1" applyAlignment="1">
      <alignment horizontal="right" vertical="top"/>
    </xf>
    <xf numFmtId="3" fontId="32" fillId="0" borderId="14" xfId="20" applyNumberFormat="1" applyFont="1" applyFill="1" applyBorder="1" applyAlignment="1">
      <alignment horizontal="right" vertical="top"/>
    </xf>
    <xf numFmtId="164" fontId="45" fillId="0" borderId="0" xfId="0" applyNumberFormat="1" applyFont="1" applyAlignment="1"/>
    <xf numFmtId="0" fontId="58" fillId="0" borderId="0" xfId="0" applyFont="1" applyAlignment="1">
      <alignment vertical="top"/>
    </xf>
    <xf numFmtId="0" fontId="58" fillId="0" borderId="0" xfId="0" applyFont="1"/>
    <xf numFmtId="0" fontId="59" fillId="0" borderId="0" xfId="19" applyFont="1" applyAlignment="1">
      <alignment horizontal="right" vertical="top"/>
    </xf>
    <xf numFmtId="3" fontId="8" fillId="0" borderId="0" xfId="14" applyNumberFormat="1" applyFont="1" applyFill="1" applyAlignment="1">
      <alignment horizontal="center" vertical="top"/>
    </xf>
    <xf numFmtId="164" fontId="0" fillId="0" borderId="0" xfId="0" applyNumberFormat="1" applyFill="1"/>
    <xf numFmtId="0" fontId="6" fillId="0" borderId="0" xfId="0" applyFont="1" applyFill="1"/>
    <xf numFmtId="0" fontId="4" fillId="0" borderId="0" xfId="0" applyFont="1" applyBorder="1" applyAlignment="1">
      <alignment horizontal="center" vertical="center"/>
    </xf>
    <xf numFmtId="0" fontId="7" fillId="0" borderId="5" xfId="1" applyFont="1" applyFill="1" applyBorder="1" applyAlignment="1">
      <alignment vertical="center" wrapText="1"/>
    </xf>
    <xf numFmtId="164" fontId="6" fillId="0" borderId="7" xfId="0" applyNumberFormat="1" applyFont="1" applyFill="1" applyBorder="1" applyAlignment="1">
      <alignment horizontal="center" vertical="center" wrapText="1"/>
    </xf>
    <xf numFmtId="0" fontId="6" fillId="0" borderId="0" xfId="0" applyFont="1"/>
    <xf numFmtId="164" fontId="6" fillId="0" borderId="12" xfId="0" applyNumberFormat="1" applyFont="1" applyFill="1" applyBorder="1" applyAlignment="1">
      <alignment horizontal="center" vertical="center" wrapText="1"/>
    </xf>
    <xf numFmtId="0" fontId="4" fillId="0" borderId="0" xfId="8" applyFont="1" applyFill="1" applyBorder="1" applyAlignment="1"/>
    <xf numFmtId="0" fontId="4" fillId="0" borderId="8" xfId="0" applyFont="1" applyFill="1" applyBorder="1" applyAlignment="1">
      <alignment vertical="center" wrapText="1"/>
    </xf>
    <xf numFmtId="164" fontId="6" fillId="0" borderId="8" xfId="8" quotePrefix="1" applyNumberFormat="1" applyFont="1" applyFill="1" applyBorder="1" applyAlignment="1">
      <alignment horizontal="left" vertical="center" wrapText="1"/>
    </xf>
    <xf numFmtId="164" fontId="4" fillId="0" borderId="8" xfId="8" applyNumberFormat="1" applyFont="1" applyFill="1" applyBorder="1" applyAlignment="1">
      <alignment horizontal="left" vertical="center" wrapText="1"/>
    </xf>
    <xf numFmtId="164" fontId="4" fillId="0" borderId="12" xfId="0" applyNumberFormat="1" applyFont="1" applyFill="1" applyBorder="1" applyAlignment="1">
      <alignment horizontal="right" vertical="center" wrapText="1"/>
    </xf>
    <xf numFmtId="164" fontId="6" fillId="0" borderId="12" xfId="0" applyNumberFormat="1" applyFont="1" applyFill="1" applyBorder="1" applyAlignment="1">
      <alignment horizontal="right" vertical="center" wrapText="1"/>
    </xf>
    <xf numFmtId="164" fontId="4" fillId="0" borderId="8" xfId="8" applyNumberFormat="1" applyFont="1" applyFill="1" applyBorder="1" applyAlignment="1">
      <alignment wrapText="1"/>
    </xf>
    <xf numFmtId="164" fontId="6" fillId="0" borderId="28" xfId="8" applyNumberFormat="1" applyFont="1" applyFill="1" applyBorder="1" applyAlignment="1">
      <alignment wrapText="1"/>
    </xf>
    <xf numFmtId="164" fontId="6" fillId="0" borderId="27" xfId="0" applyNumberFormat="1" applyFont="1" applyFill="1" applyBorder="1" applyAlignment="1">
      <alignment horizontal="center" vertical="center" wrapText="1"/>
    </xf>
    <xf numFmtId="164" fontId="9" fillId="0" borderId="0" xfId="0" applyNumberFormat="1" applyFont="1" applyFill="1" applyBorder="1" applyAlignment="1">
      <alignment vertical="center" wrapText="1"/>
    </xf>
    <xf numFmtId="0" fontId="6" fillId="0" borderId="0" xfId="0" applyFont="1" applyBorder="1"/>
    <xf numFmtId="0" fontId="4" fillId="0" borderId="0" xfId="0" applyFont="1" applyBorder="1"/>
    <xf numFmtId="0" fontId="6" fillId="0" borderId="0" xfId="0" applyFont="1" applyBorder="1" applyAlignment="1">
      <alignment vertical="center"/>
    </xf>
    <xf numFmtId="164" fontId="6" fillId="0" borderId="8" xfId="8" applyNumberFormat="1" applyFont="1" applyFill="1" applyBorder="1" applyAlignment="1">
      <alignment horizontal="left" vertical="center" wrapText="1"/>
    </xf>
    <xf numFmtId="0" fontId="10" fillId="0" borderId="28" xfId="4" applyNumberFormat="1" applyFill="1" applyBorder="1" applyAlignment="1">
      <alignment horizontal="left" wrapText="1" indent="3" shrinkToFit="1"/>
    </xf>
    <xf numFmtId="0" fontId="20" fillId="0" borderId="0" xfId="0" applyFont="1"/>
    <xf numFmtId="0" fontId="10" fillId="0" borderId="13" xfId="4" applyNumberFormat="1" applyFill="1" applyBorder="1" applyAlignment="1">
      <alignment horizontal="left" wrapText="1" indent="3" shrinkToFit="1"/>
    </xf>
    <xf numFmtId="0" fontId="6" fillId="0" borderId="33" xfId="0" applyFont="1" applyBorder="1" applyAlignment="1">
      <alignment vertical="center" wrapText="1"/>
    </xf>
    <xf numFmtId="164" fontId="6" fillId="0" borderId="32" xfId="0" applyNumberFormat="1" applyFont="1" applyBorder="1" applyAlignment="1">
      <alignment horizontal="center" vertical="center" wrapText="1"/>
    </xf>
    <xf numFmtId="0" fontId="6" fillId="0" borderId="0" xfId="0" applyFont="1" applyBorder="1" applyAlignment="1">
      <alignment vertical="center" wrapText="1"/>
    </xf>
    <xf numFmtId="164" fontId="6" fillId="0" borderId="0" xfId="0" applyNumberFormat="1" applyFont="1" applyBorder="1" applyAlignment="1">
      <alignment horizontal="center" vertical="center" wrapText="1"/>
    </xf>
    <xf numFmtId="0" fontId="9" fillId="0" borderId="43" xfId="0" applyFont="1" applyBorder="1" applyAlignment="1">
      <alignment vertical="center" wrapText="1"/>
    </xf>
    <xf numFmtId="164" fontId="6" fillId="0" borderId="37" xfId="0" applyNumberFormat="1" applyFont="1" applyBorder="1" applyAlignment="1">
      <alignment horizontal="center" vertical="center" wrapText="1"/>
    </xf>
    <xf numFmtId="0" fontId="9" fillId="0" borderId="0" xfId="0" applyFont="1" applyBorder="1" applyAlignment="1">
      <alignment vertical="center" wrapText="1"/>
    </xf>
    <xf numFmtId="164" fontId="4" fillId="0" borderId="0" xfId="8" applyNumberFormat="1" applyFont="1" applyFill="1" applyBorder="1" applyAlignment="1">
      <alignment horizontal="left" wrapText="1"/>
    </xf>
    <xf numFmtId="0" fontId="4" fillId="5" borderId="0" xfId="0" applyFont="1" applyFill="1" applyBorder="1" applyAlignment="1">
      <alignment vertical="center" wrapText="1"/>
    </xf>
    <xf numFmtId="164" fontId="4" fillId="0" borderId="0" xfId="8" applyNumberFormat="1" applyFont="1" applyFill="1" applyBorder="1" applyAlignment="1">
      <alignment horizontal="right" wrapText="1"/>
    </xf>
    <xf numFmtId="0" fontId="9" fillId="5" borderId="36" xfId="0" applyFont="1" applyFill="1" applyBorder="1" applyAlignment="1">
      <alignment vertical="center" wrapText="1"/>
    </xf>
    <xf numFmtId="0" fontId="9" fillId="5" borderId="0" xfId="0" applyFont="1" applyFill="1" applyBorder="1" applyAlignment="1">
      <alignment vertical="center" wrapText="1"/>
    </xf>
    <xf numFmtId="164" fontId="5" fillId="0" borderId="0" xfId="8" applyNumberFormat="1" applyFont="1" applyFill="1" applyBorder="1" applyAlignment="1">
      <alignment horizontal="right" wrapText="1"/>
    </xf>
    <xf numFmtId="0" fontId="4" fillId="0" borderId="0" xfId="0" applyFont="1" applyFill="1" applyBorder="1" applyAlignment="1">
      <alignment vertical="center"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13" fillId="0" borderId="36" xfId="0" applyFont="1" applyFill="1" applyBorder="1" applyAlignment="1">
      <alignment wrapText="1"/>
    </xf>
    <xf numFmtId="0" fontId="13" fillId="0" borderId="0" xfId="0" applyFont="1" applyFill="1" applyBorder="1" applyAlignment="1">
      <alignment wrapText="1"/>
    </xf>
    <xf numFmtId="3" fontId="4" fillId="0" borderId="0" xfId="0" applyNumberFormat="1" applyFont="1" applyBorder="1" applyAlignment="1">
      <alignment horizontal="right"/>
    </xf>
    <xf numFmtId="0" fontId="14" fillId="0" borderId="36" xfId="0" applyFont="1" applyFill="1" applyBorder="1" applyAlignment="1">
      <alignment wrapText="1"/>
    </xf>
    <xf numFmtId="3" fontId="32" fillId="5" borderId="35" xfId="0" applyNumberFormat="1" applyFont="1" applyFill="1" applyBorder="1" applyAlignment="1">
      <alignment horizontal="right"/>
    </xf>
    <xf numFmtId="0" fontId="14" fillId="0" borderId="0" xfId="0" applyFont="1" applyFill="1" applyBorder="1" applyAlignment="1">
      <alignment wrapText="1"/>
    </xf>
    <xf numFmtId="3" fontId="32" fillId="5" borderId="0" xfId="0" applyNumberFormat="1" applyFont="1" applyFill="1" applyBorder="1" applyAlignment="1">
      <alignment horizontal="right"/>
    </xf>
    <xf numFmtId="3" fontId="6" fillId="0" borderId="0" xfId="0" applyNumberFormat="1" applyFont="1" applyBorder="1" applyAlignment="1">
      <alignment horizontal="right"/>
    </xf>
    <xf numFmtId="0" fontId="14" fillId="0" borderId="39" xfId="0" applyFont="1" applyFill="1" applyBorder="1" applyAlignment="1">
      <alignment wrapText="1"/>
    </xf>
    <xf numFmtId="164" fontId="6" fillId="0" borderId="7" xfId="0" applyNumberFormat="1" applyFont="1" applyBorder="1" applyAlignment="1">
      <alignment horizontal="center" vertical="center" wrapText="1"/>
    </xf>
    <xf numFmtId="0" fontId="6" fillId="0" borderId="41" xfId="0" applyFont="1" applyBorder="1" applyAlignment="1">
      <alignment vertical="center" wrapText="1"/>
    </xf>
    <xf numFmtId="164" fontId="6" fillId="0" borderId="10" xfId="0" applyNumberFormat="1" applyFont="1" applyBorder="1" applyAlignment="1">
      <alignment horizontal="center" vertical="center" wrapText="1"/>
    </xf>
    <xf numFmtId="0" fontId="9" fillId="0" borderId="41" xfId="0" applyFont="1" applyBorder="1" applyAlignment="1">
      <alignment vertical="center" wrapText="1"/>
    </xf>
    <xf numFmtId="164" fontId="4" fillId="0" borderId="41" xfId="8" applyNumberFormat="1" applyFont="1" applyFill="1" applyBorder="1" applyAlignment="1">
      <alignment horizontal="left" wrapText="1"/>
    </xf>
    <xf numFmtId="0" fontId="4" fillId="0" borderId="41" xfId="0" applyFont="1" applyFill="1" applyBorder="1" applyAlignment="1">
      <alignment vertical="center" wrapText="1"/>
    </xf>
    <xf numFmtId="0" fontId="9" fillId="0" borderId="41" xfId="0" applyFont="1" applyFill="1" applyBorder="1" applyAlignment="1">
      <alignment vertical="center" wrapText="1"/>
    </xf>
    <xf numFmtId="0" fontId="4" fillId="0" borderId="41" xfId="0" applyFont="1" applyBorder="1" applyAlignment="1">
      <alignment horizontal="left" vertical="center" wrapText="1"/>
    </xf>
    <xf numFmtId="0" fontId="13" fillId="0" borderId="41" xfId="0" applyFont="1" applyFill="1" applyBorder="1" applyAlignment="1">
      <alignment wrapText="1"/>
    </xf>
    <xf numFmtId="0" fontId="14" fillId="0" borderId="41" xfId="0" applyFont="1" applyFill="1" applyBorder="1" applyAlignment="1">
      <alignment wrapText="1"/>
    </xf>
    <xf numFmtId="0" fontId="6" fillId="0" borderId="0" xfId="0" applyFont="1" applyFill="1" applyAlignment="1">
      <alignment horizontal="center"/>
    </xf>
    <xf numFmtId="166" fontId="14" fillId="0" borderId="62" xfId="0" applyNumberFormat="1" applyFont="1" applyBorder="1" applyAlignment="1">
      <alignment wrapText="1"/>
    </xf>
    <xf numFmtId="3" fontId="6" fillId="0" borderId="0" xfId="14" applyNumberFormat="1" applyFont="1" applyAlignment="1"/>
    <xf numFmtId="164" fontId="6" fillId="0" borderId="0" xfId="14" applyNumberFormat="1" applyFont="1" applyFill="1" applyBorder="1" applyAlignment="1">
      <alignment wrapText="1"/>
    </xf>
    <xf numFmtId="0" fontId="6" fillId="0" borderId="0" xfId="14" applyFont="1" applyFill="1" applyAlignment="1"/>
    <xf numFmtId="164" fontId="4" fillId="0" borderId="0" xfId="14" applyNumberFormat="1" applyFont="1" applyFill="1" applyAlignment="1">
      <alignment horizontal="left" wrapText="1"/>
    </xf>
    <xf numFmtId="164" fontId="4" fillId="0" borderId="0" xfId="14" applyNumberFormat="1" applyFont="1" applyBorder="1" applyAlignment="1">
      <alignment horizontal="center" wrapText="1"/>
    </xf>
    <xf numFmtId="164" fontId="4" fillId="0" borderId="0" xfId="14" applyNumberFormat="1" applyFont="1" applyBorder="1" applyAlignment="1">
      <alignment wrapText="1"/>
    </xf>
    <xf numFmtId="0" fontId="14" fillId="0" borderId="14" xfId="14" applyFont="1" applyBorder="1" applyAlignment="1">
      <alignment wrapText="1"/>
    </xf>
    <xf numFmtId="164" fontId="4" fillId="0" borderId="0" xfId="14" applyNumberFormat="1" applyFont="1" applyFill="1" applyBorder="1" applyAlignment="1">
      <alignment horizontal="left" wrapText="1"/>
    </xf>
    <xf numFmtId="164" fontId="6" fillId="0" borderId="0" xfId="14" applyNumberFormat="1" applyFont="1" applyFill="1"/>
    <xf numFmtId="164" fontId="4" fillId="0" borderId="26" xfId="8" applyNumberFormat="1" applyFont="1" applyFill="1" applyBorder="1" applyAlignment="1">
      <alignment horizontal="right" wrapText="1"/>
    </xf>
    <xf numFmtId="164" fontId="4" fillId="0" borderId="26" xfId="8" applyNumberFormat="1" applyFont="1" applyFill="1" applyBorder="1" applyAlignment="1">
      <alignment wrapText="1"/>
    </xf>
    <xf numFmtId="164" fontId="6" fillId="0" borderId="0" xfId="14" applyNumberFormat="1" applyFont="1" applyFill="1" applyBorder="1" applyAlignment="1">
      <alignment horizontal="left" wrapText="1"/>
    </xf>
    <xf numFmtId="0" fontId="4" fillId="0" borderId="7" xfId="14" applyFont="1" applyBorder="1" applyAlignment="1">
      <alignment wrapText="1"/>
    </xf>
    <xf numFmtId="3" fontId="0" fillId="0" borderId="0" xfId="0" applyNumberFormat="1"/>
    <xf numFmtId="0" fontId="4" fillId="0" borderId="0" xfId="0" applyFont="1" applyAlignment="1">
      <alignment horizontal="center" vertical="center"/>
    </xf>
    <xf numFmtId="0" fontId="7" fillId="0" borderId="30" xfId="0" applyFont="1" applyFill="1" applyBorder="1" applyAlignment="1">
      <alignment vertical="center"/>
    </xf>
    <xf numFmtId="0" fontId="4" fillId="0" borderId="30" xfId="0" applyFont="1" applyFill="1" applyBorder="1" applyAlignment="1">
      <alignment vertical="center"/>
    </xf>
    <xf numFmtId="3" fontId="6" fillId="0" borderId="30" xfId="0" applyNumberFormat="1" applyFont="1" applyFill="1" applyBorder="1" applyAlignment="1">
      <alignment vertical="center" wrapText="1"/>
    </xf>
    <xf numFmtId="0" fontId="6" fillId="0" borderId="45" xfId="0" applyFont="1" applyFill="1" applyBorder="1" applyAlignment="1">
      <alignment vertical="center" wrapText="1"/>
    </xf>
    <xf numFmtId="0" fontId="7" fillId="0" borderId="9" xfId="0" applyFont="1" applyFill="1" applyBorder="1" applyAlignment="1">
      <alignment vertical="center"/>
    </xf>
    <xf numFmtId="0" fontId="9" fillId="0" borderId="10" xfId="0" applyFont="1" applyFill="1" applyBorder="1" applyAlignment="1">
      <alignment vertical="center" wrapText="1"/>
    </xf>
    <xf numFmtId="0" fontId="4" fillId="0" borderId="9" xfId="0" applyFont="1" applyFill="1" applyBorder="1" applyAlignment="1">
      <alignment vertical="center"/>
    </xf>
    <xf numFmtId="3" fontId="6" fillId="0" borderId="9" xfId="0" applyNumberFormat="1" applyFont="1" applyFill="1" applyBorder="1" applyAlignment="1">
      <alignment vertical="center" wrapText="1"/>
    </xf>
    <xf numFmtId="0" fontId="9" fillId="0" borderId="11" xfId="0" applyFont="1" applyFill="1" applyBorder="1" applyAlignment="1">
      <alignment vertical="center" wrapText="1"/>
    </xf>
    <xf numFmtId="3" fontId="9" fillId="0" borderId="11" xfId="0" applyNumberFormat="1" applyFont="1" applyFill="1" applyBorder="1" applyAlignment="1">
      <alignment vertical="center" wrapText="1"/>
    </xf>
    <xf numFmtId="0" fontId="40" fillId="0" borderId="11" xfId="0" applyFont="1" applyFill="1" applyBorder="1" applyAlignment="1">
      <alignment horizontal="right" vertical="center"/>
    </xf>
    <xf numFmtId="0" fontId="4" fillId="0" borderId="12" xfId="0" applyFont="1" applyFill="1" applyBorder="1" applyAlignment="1">
      <alignment horizontal="right" vertical="center"/>
    </xf>
    <xf numFmtId="0" fontId="40" fillId="0" borderId="11" xfId="0" applyFont="1" applyFill="1" applyBorder="1" applyAlignment="1">
      <alignment horizontal="right" vertical="center" indent="1"/>
    </xf>
    <xf numFmtId="3" fontId="4" fillId="0" borderId="11" xfId="0" applyNumberFormat="1" applyFont="1" applyFill="1" applyBorder="1" applyAlignment="1">
      <alignment horizontal="right" vertical="center"/>
    </xf>
    <xf numFmtId="0" fontId="4" fillId="0" borderId="8" xfId="16" quotePrefix="1" applyFont="1" applyFill="1" applyBorder="1" applyAlignment="1">
      <alignment horizontal="left" vertical="center" wrapText="1" shrinkToFit="1"/>
    </xf>
    <xf numFmtId="0" fontId="41" fillId="0" borderId="11" xfId="0" applyFont="1" applyFill="1" applyBorder="1" applyAlignment="1">
      <alignment wrapText="1"/>
    </xf>
    <xf numFmtId="165" fontId="41" fillId="0" borderId="12" xfId="0" applyNumberFormat="1" applyFont="1" applyFill="1" applyBorder="1" applyAlignment="1">
      <alignment wrapText="1"/>
    </xf>
    <xf numFmtId="0" fontId="6" fillId="0" borderId="8" xfId="17" quotePrefix="1" applyFill="1" applyBorder="1" applyAlignment="1">
      <alignment horizontal="left" wrapText="1" shrinkToFit="1"/>
    </xf>
    <xf numFmtId="0" fontId="14" fillId="0" borderId="11" xfId="0" applyFont="1" applyFill="1" applyBorder="1" applyAlignment="1">
      <alignment wrapText="1"/>
    </xf>
    <xf numFmtId="165" fontId="14" fillId="0" borderId="12" xfId="0" applyNumberFormat="1" applyFont="1" applyFill="1" applyBorder="1" applyAlignment="1">
      <alignment wrapText="1"/>
    </xf>
    <xf numFmtId="0" fontId="6" fillId="0" borderId="8" xfId="18" quotePrefix="1" applyFill="1" applyBorder="1" applyAlignment="1">
      <alignment horizontal="left" vertical="center" wrapText="1" shrinkToFit="1"/>
    </xf>
    <xf numFmtId="0" fontId="41" fillId="0" borderId="11" xfId="0" applyFont="1" applyFill="1" applyBorder="1" applyAlignment="1">
      <alignment horizontal="left" wrapText="1"/>
    </xf>
    <xf numFmtId="0" fontId="14" fillId="0" borderId="11" xfId="0" applyFont="1" applyFill="1" applyBorder="1" applyAlignment="1">
      <alignment horizontal="left" wrapText="1"/>
    </xf>
    <xf numFmtId="0" fontId="14" fillId="0" borderId="8" xfId="0" applyFont="1" applyFill="1" applyBorder="1" applyAlignment="1">
      <alignment horizontal="left" wrapText="1"/>
    </xf>
    <xf numFmtId="0" fontId="14" fillId="0" borderId="41" xfId="0" applyFont="1" applyFill="1" applyBorder="1" applyAlignment="1">
      <alignment horizontal="left" wrapText="1"/>
    </xf>
    <xf numFmtId="3" fontId="6" fillId="0" borderId="9" xfId="0" applyNumberFormat="1" applyFont="1" applyFill="1" applyBorder="1" applyAlignment="1">
      <alignment horizontal="right"/>
    </xf>
    <xf numFmtId="3" fontId="6" fillId="0" borderId="44" xfId="0" applyNumberFormat="1" applyFont="1" applyFill="1" applyBorder="1" applyAlignment="1">
      <alignment horizontal="right"/>
    </xf>
    <xf numFmtId="0" fontId="14" fillId="0" borderId="26" xfId="0" applyFont="1" applyFill="1" applyBorder="1" applyAlignment="1">
      <alignment wrapText="1"/>
    </xf>
    <xf numFmtId="165" fontId="14" fillId="0" borderId="10" xfId="0" applyNumberFormat="1" applyFont="1" applyFill="1" applyBorder="1" applyAlignment="1">
      <alignment wrapText="1"/>
    </xf>
    <xf numFmtId="3" fontId="6" fillId="0" borderId="10" xfId="0" applyNumberFormat="1" applyFont="1" applyFill="1" applyBorder="1" applyAlignment="1">
      <alignment horizontal="right"/>
    </xf>
    <xf numFmtId="0" fontId="4" fillId="0" borderId="0" xfId="0" applyFont="1" applyFill="1" applyAlignment="1">
      <alignment vertical="center"/>
    </xf>
    <xf numFmtId="0" fontId="6" fillId="0" borderId="5" xfId="0" applyFont="1" applyFill="1" applyBorder="1" applyAlignment="1">
      <alignment horizontal="left" vertical="center" wrapText="1"/>
    </xf>
    <xf numFmtId="0" fontId="7" fillId="0" borderId="6" xfId="0" applyFont="1" applyFill="1" applyBorder="1" applyAlignment="1">
      <alignment vertical="center"/>
    </xf>
    <xf numFmtId="0" fontId="9" fillId="0" borderId="7" xfId="0" applyFont="1" applyFill="1" applyBorder="1" applyAlignment="1">
      <alignment vertical="center" wrapText="1"/>
    </xf>
    <xf numFmtId="0" fontId="6" fillId="0" borderId="6" xfId="0" applyFont="1" applyFill="1" applyBorder="1" applyAlignment="1">
      <alignment vertical="center" wrapText="1"/>
    </xf>
    <xf numFmtId="0" fontId="4" fillId="0" borderId="6" xfId="0" applyFont="1" applyFill="1" applyBorder="1" applyAlignment="1">
      <alignment vertical="center"/>
    </xf>
    <xf numFmtId="3" fontId="6" fillId="0" borderId="6" xfId="0" applyNumberFormat="1" applyFont="1" applyFill="1" applyBorder="1" applyAlignment="1">
      <alignmen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vertical="center" wrapText="1"/>
    </xf>
    <xf numFmtId="165" fontId="41" fillId="0" borderId="11" xfId="0" applyNumberFormat="1" applyFont="1" applyFill="1" applyBorder="1" applyAlignment="1">
      <alignment wrapText="1"/>
    </xf>
    <xf numFmtId="165" fontId="14" fillId="0" borderId="11" xfId="0" applyNumberFormat="1" applyFont="1" applyFill="1" applyBorder="1" applyAlignment="1">
      <alignment wrapText="1"/>
    </xf>
    <xf numFmtId="0" fontId="14" fillId="0" borderId="3" xfId="0" applyFont="1" applyFill="1" applyBorder="1" applyAlignment="1">
      <alignment horizontal="left" wrapText="1"/>
    </xf>
    <xf numFmtId="3" fontId="6" fillId="0" borderId="4" xfId="0" applyNumberFormat="1" applyFont="1" applyFill="1" applyBorder="1" applyAlignment="1">
      <alignment horizontal="right"/>
    </xf>
    <xf numFmtId="3" fontId="6" fillId="0" borderId="24" xfId="0" applyNumberFormat="1" applyFont="1" applyFill="1" applyBorder="1" applyAlignment="1">
      <alignment horizontal="right"/>
    </xf>
    <xf numFmtId="0" fontId="14" fillId="0" borderId="4" xfId="0" applyFont="1" applyFill="1" applyBorder="1" applyAlignment="1">
      <alignment wrapText="1"/>
    </xf>
    <xf numFmtId="165" fontId="14" fillId="0" borderId="4" xfId="0" applyNumberFormat="1" applyFont="1" applyFill="1" applyBorder="1" applyAlignment="1">
      <alignment wrapText="1"/>
    </xf>
    <xf numFmtId="3" fontId="6" fillId="0" borderId="49" xfId="0" applyNumberFormat="1" applyFont="1" applyFill="1" applyBorder="1" applyAlignment="1">
      <alignment horizontal="right"/>
    </xf>
    <xf numFmtId="0" fontId="9" fillId="0" borderId="6" xfId="0" applyFont="1" applyFill="1" applyBorder="1" applyAlignment="1">
      <alignment vertical="center" wrapText="1"/>
    </xf>
    <xf numFmtId="0" fontId="6" fillId="0" borderId="19" xfId="0" applyFont="1" applyFill="1" applyBorder="1" applyAlignment="1">
      <alignment vertical="center" wrapText="1"/>
    </xf>
    <xf numFmtId="166" fontId="14" fillId="0" borderId="6" xfId="0" applyNumberFormat="1" applyFont="1" applyFill="1" applyBorder="1" applyAlignment="1">
      <alignment wrapText="1"/>
    </xf>
    <xf numFmtId="3" fontId="6" fillId="0" borderId="6" xfId="0" applyNumberFormat="1" applyFont="1" applyFill="1" applyBorder="1" applyAlignment="1">
      <alignment horizontal="right"/>
    </xf>
    <xf numFmtId="0" fontId="4" fillId="0" borderId="11" xfId="0" applyFont="1" applyFill="1" applyBorder="1" applyAlignment="1">
      <alignment horizontal="right" vertical="center"/>
    </xf>
    <xf numFmtId="0" fontId="4" fillId="0" borderId="20" xfId="0" applyFont="1" applyFill="1" applyBorder="1" applyAlignment="1">
      <alignment vertical="center" wrapText="1"/>
    </xf>
    <xf numFmtId="166" fontId="14" fillId="0" borderId="11" xfId="0" applyNumberFormat="1" applyFont="1" applyFill="1" applyBorder="1" applyAlignment="1">
      <alignment wrapText="1"/>
    </xf>
    <xf numFmtId="0" fontId="41" fillId="0" borderId="20" xfId="0" applyFont="1" applyFill="1" applyBorder="1" applyAlignment="1">
      <alignment wrapText="1"/>
    </xf>
    <xf numFmtId="0" fontId="14" fillId="0" borderId="20" xfId="0" applyFont="1" applyFill="1" applyBorder="1" applyAlignment="1">
      <alignment wrapText="1"/>
    </xf>
    <xf numFmtId="3" fontId="6" fillId="0" borderId="0" xfId="15" applyNumberFormat="1" applyFont="1" applyFill="1"/>
    <xf numFmtId="0" fontId="7" fillId="0" borderId="30" xfId="15" applyFont="1" applyBorder="1" applyAlignment="1">
      <alignment vertical="top" wrapText="1"/>
    </xf>
    <xf numFmtId="0" fontId="7" fillId="0" borderId="30" xfId="1" applyFont="1" applyFill="1" applyBorder="1" applyAlignment="1">
      <alignment vertical="top"/>
    </xf>
    <xf numFmtId="164" fontId="9" fillId="0" borderId="30" xfId="8" applyNumberFormat="1" applyFont="1" applyFill="1" applyBorder="1" applyAlignment="1">
      <alignment vertical="top" wrapText="1"/>
    </xf>
    <xf numFmtId="0" fontId="4" fillId="0" borderId="0" xfId="15" applyFont="1" applyFill="1" applyAlignment="1">
      <alignment horizontal="center" vertical="center"/>
    </xf>
    <xf numFmtId="0" fontId="4" fillId="0" borderId="8" xfId="15" applyFont="1" applyBorder="1" applyAlignment="1">
      <alignment horizontal="left" wrapText="1"/>
    </xf>
    <xf numFmtId="3" fontId="4" fillId="0" borderId="11" xfId="15" applyNumberFormat="1" applyFont="1" applyFill="1" applyBorder="1" applyAlignment="1">
      <alignment horizontal="right"/>
    </xf>
    <xf numFmtId="0" fontId="4" fillId="0" borderId="11" xfId="15" applyFont="1" applyBorder="1" applyAlignment="1">
      <alignment horizontal="left" vertical="top" wrapText="1"/>
    </xf>
    <xf numFmtId="0" fontId="6" fillId="0" borderId="8" xfId="15" applyFont="1" applyBorder="1" applyAlignment="1">
      <alignment horizontal="justify" vertical="top" wrapText="1"/>
    </xf>
    <xf numFmtId="3" fontId="6" fillId="0" borderId="11" xfId="15" applyNumberFormat="1" applyFont="1" applyFill="1" applyBorder="1" applyAlignment="1">
      <alignment horizontal="right"/>
    </xf>
    <xf numFmtId="0" fontId="6" fillId="0" borderId="11" xfId="15" applyFont="1" applyBorder="1" applyAlignment="1">
      <alignment horizontal="justify" vertical="top" wrapText="1"/>
    </xf>
    <xf numFmtId="0" fontId="4" fillId="0" borderId="8" xfId="15" applyFont="1" applyBorder="1" applyAlignment="1">
      <alignment horizontal="justify" vertical="top" wrapText="1"/>
    </xf>
    <xf numFmtId="0" fontId="4" fillId="0" borderId="11" xfId="15" applyFont="1" applyBorder="1" applyAlignment="1">
      <alignment horizontal="justify" vertical="top" wrapText="1"/>
    </xf>
    <xf numFmtId="0" fontId="6" fillId="0" borderId="26" xfId="15" applyFont="1" applyBorder="1" applyAlignment="1">
      <alignment horizontal="justify" vertical="top" wrapText="1"/>
    </xf>
    <xf numFmtId="0" fontId="6" fillId="0" borderId="26" xfId="15" applyFont="1" applyBorder="1" applyAlignment="1">
      <alignment horizontal="right" wrapText="1"/>
    </xf>
    <xf numFmtId="164" fontId="4" fillId="0" borderId="26" xfId="8" applyNumberFormat="1" applyFont="1" applyBorder="1" applyAlignment="1">
      <alignment horizontal="right"/>
    </xf>
    <xf numFmtId="0" fontId="6" fillId="0" borderId="0" xfId="15" applyFont="1" applyBorder="1" applyAlignment="1">
      <alignment horizontal="justify" vertical="top" wrapText="1"/>
    </xf>
    <xf numFmtId="3" fontId="6" fillId="0" borderId="0" xfId="15" applyNumberFormat="1" applyFont="1" applyFill="1" applyBorder="1" applyAlignment="1">
      <alignment vertical="center"/>
    </xf>
    <xf numFmtId="0" fontId="7" fillId="0" borderId="30" xfId="15" applyFont="1" applyFill="1" applyBorder="1" applyAlignment="1">
      <alignment vertical="center"/>
    </xf>
    <xf numFmtId="0" fontId="9" fillId="0" borderId="30" xfId="15" applyFont="1" applyFill="1" applyBorder="1" applyAlignment="1">
      <alignment vertical="center" wrapText="1"/>
    </xf>
    <xf numFmtId="0" fontId="6" fillId="0" borderId="6" xfId="15" applyFont="1" applyFill="1" applyBorder="1" applyAlignment="1">
      <alignment vertical="center" wrapText="1"/>
    </xf>
    <xf numFmtId="0" fontId="6" fillId="0" borderId="6" xfId="15" applyFont="1" applyFill="1" applyBorder="1" applyAlignment="1">
      <alignment horizontal="right" vertical="center" wrapText="1"/>
    </xf>
    <xf numFmtId="0" fontId="4" fillId="0" borderId="26" xfId="4" applyNumberFormat="1" applyFont="1" applyFill="1" applyBorder="1" applyAlignment="1">
      <alignment wrapText="1"/>
    </xf>
    <xf numFmtId="3" fontId="4" fillId="0" borderId="26" xfId="4" applyNumberFormat="1" applyFont="1" applyFill="1" applyBorder="1" applyAlignment="1">
      <alignment wrapText="1"/>
    </xf>
    <xf numFmtId="3" fontId="6" fillId="0" borderId="11" xfId="15" applyNumberFormat="1" applyFont="1" applyFill="1" applyBorder="1" applyAlignment="1"/>
    <xf numFmtId="3" fontId="4" fillId="0" borderId="11" xfId="8" applyNumberFormat="1" applyFont="1" applyBorder="1" applyAlignment="1"/>
    <xf numFmtId="0" fontId="6" fillId="0" borderId="26" xfId="4" applyNumberFormat="1" applyFont="1" applyFill="1" applyBorder="1" applyAlignment="1">
      <alignment wrapText="1"/>
    </xf>
    <xf numFmtId="3" fontId="6" fillId="0" borderId="26" xfId="4" applyNumberFormat="1" applyFont="1" applyFill="1" applyBorder="1" applyAlignment="1">
      <alignment wrapText="1"/>
    </xf>
    <xf numFmtId="165" fontId="14" fillId="0" borderId="11" xfId="15" applyNumberFormat="1" applyFont="1" applyFill="1" applyBorder="1" applyAlignment="1">
      <alignment wrapText="1"/>
    </xf>
    <xf numFmtId="3" fontId="6" fillId="0" borderId="11" xfId="8" applyNumberFormat="1" applyFont="1" applyBorder="1" applyAlignment="1"/>
    <xf numFmtId="165" fontId="14" fillId="0" borderId="26" xfId="15" applyNumberFormat="1" applyFont="1" applyFill="1" applyBorder="1" applyAlignment="1">
      <alignment wrapText="1"/>
    </xf>
    <xf numFmtId="3" fontId="6" fillId="0" borderId="26" xfId="15" applyNumberFormat="1" applyFont="1" applyBorder="1" applyAlignment="1">
      <alignment vertical="top" wrapText="1"/>
    </xf>
    <xf numFmtId="3" fontId="6" fillId="0" borderId="26" xfId="8" applyNumberFormat="1" applyFont="1" applyBorder="1" applyAlignment="1"/>
    <xf numFmtId="164" fontId="4" fillId="0" borderId="26" xfId="8" applyNumberFormat="1" applyFont="1" applyBorder="1" applyAlignment="1"/>
    <xf numFmtId="3" fontId="4" fillId="0" borderId="26" xfId="8" applyNumberFormat="1" applyFont="1" applyBorder="1" applyAlignment="1"/>
    <xf numFmtId="164" fontId="6" fillId="0" borderId="26" xfId="8" applyNumberFormat="1" applyFont="1" applyBorder="1" applyAlignment="1"/>
    <xf numFmtId="3" fontId="14" fillId="0" borderId="26" xfId="15" applyNumberFormat="1" applyFont="1" applyFill="1" applyBorder="1" applyAlignment="1">
      <alignment wrapText="1"/>
    </xf>
    <xf numFmtId="3" fontId="14" fillId="0" borderId="26" xfId="15" applyNumberFormat="1" applyFont="1" applyFill="1" applyBorder="1" applyAlignment="1">
      <alignment horizontal="right" wrapText="1"/>
    </xf>
    <xf numFmtId="0" fontId="5" fillId="0" borderId="26" xfId="8" applyFont="1" applyBorder="1" applyAlignment="1"/>
    <xf numFmtId="3" fontId="5" fillId="0" borderId="26" xfId="8" applyNumberFormat="1" applyFont="1" applyBorder="1" applyAlignment="1"/>
    <xf numFmtId="0" fontId="6" fillId="0" borderId="4" xfId="4" applyNumberFormat="1" applyFont="1" applyFill="1" applyBorder="1" applyAlignment="1">
      <alignment wrapText="1"/>
    </xf>
    <xf numFmtId="3" fontId="6" fillId="0" borderId="4" xfId="4" applyNumberFormat="1" applyFont="1" applyFill="1" applyBorder="1" applyAlignment="1">
      <alignment wrapText="1"/>
    </xf>
    <xf numFmtId="164" fontId="4" fillId="0" borderId="4" xfId="8" applyNumberFormat="1" applyFont="1" applyBorder="1" applyAlignment="1"/>
    <xf numFmtId="3" fontId="4" fillId="0" borderId="4" xfId="8" applyNumberFormat="1" applyFont="1" applyBorder="1" applyAlignment="1"/>
    <xf numFmtId="3" fontId="6" fillId="0" borderId="11" xfId="4" applyNumberFormat="1" applyFont="1" applyFill="1" applyBorder="1" applyAlignment="1">
      <alignment wrapText="1" shrinkToFit="1"/>
    </xf>
    <xf numFmtId="3" fontId="6" fillId="0" borderId="11" xfId="4" applyNumberFormat="1" applyFont="1" applyBorder="1" applyAlignment="1">
      <alignment wrapText="1" shrinkToFit="1"/>
    </xf>
    <xf numFmtId="164" fontId="6" fillId="0" borderId="6" xfId="8" applyNumberFormat="1" applyFont="1" applyFill="1" applyBorder="1" applyAlignment="1">
      <alignment horizontal="right" wrapText="1"/>
    </xf>
    <xf numFmtId="0" fontId="4" fillId="0" borderId="12" xfId="15" applyFont="1" applyBorder="1" applyAlignment="1">
      <alignment vertical="top" wrapText="1"/>
    </xf>
    <xf numFmtId="0" fontId="6" fillId="0" borderId="12" xfId="15" applyFont="1" applyBorder="1" applyAlignment="1">
      <alignment vertical="top" wrapText="1"/>
    </xf>
    <xf numFmtId="0" fontId="14" fillId="0" borderId="42" xfId="0" applyFont="1" applyBorder="1" applyAlignment="1">
      <alignment wrapText="1"/>
    </xf>
    <xf numFmtId="0" fontId="6" fillId="0" borderId="42" xfId="15" applyFont="1" applyBorder="1" applyAlignment="1">
      <alignment vertical="top" wrapText="1"/>
    </xf>
    <xf numFmtId="0" fontId="6" fillId="0" borderId="0" xfId="15" applyFont="1" applyBorder="1" applyAlignment="1">
      <alignment vertical="top" wrapText="1"/>
    </xf>
    <xf numFmtId="164" fontId="4" fillId="0" borderId="42" xfId="8" applyNumberFormat="1" applyFont="1" applyBorder="1" applyAlignment="1">
      <alignment horizontal="right"/>
    </xf>
    <xf numFmtId="164" fontId="6" fillId="0" borderId="19" xfId="8" applyNumberFormat="1" applyFont="1" applyFill="1" applyBorder="1" applyAlignment="1">
      <alignment wrapText="1"/>
    </xf>
    <xf numFmtId="0" fontId="41" fillId="0" borderId="26" xfId="0" applyFont="1" applyBorder="1" applyAlignment="1">
      <alignment wrapText="1"/>
    </xf>
    <xf numFmtId="0" fontId="14" fillId="0" borderId="26" xfId="0" applyFont="1" applyBorder="1" applyAlignment="1">
      <alignment horizontal="left" wrapText="1" indent="3"/>
    </xf>
    <xf numFmtId="0" fontId="4" fillId="0" borderId="20" xfId="15" applyFont="1" applyBorder="1" applyAlignment="1">
      <alignment horizontal="left" vertical="top" wrapText="1"/>
    </xf>
    <xf numFmtId="0" fontId="6" fillId="0" borderId="20" xfId="15" applyFont="1" applyBorder="1" applyAlignment="1">
      <alignment horizontal="justify" vertical="top" wrapText="1"/>
    </xf>
    <xf numFmtId="0" fontId="4" fillId="0" borderId="20" xfId="15" applyFont="1" applyBorder="1" applyAlignment="1">
      <alignment horizontal="justify" vertical="top" wrapText="1"/>
    </xf>
    <xf numFmtId="0" fontId="6" fillId="0" borderId="26" xfId="1" applyFont="1" applyBorder="1" applyAlignment="1">
      <alignment horizontal="right"/>
    </xf>
    <xf numFmtId="164" fontId="4" fillId="0" borderId="26" xfId="1" applyNumberFormat="1" applyFont="1" applyBorder="1" applyAlignment="1">
      <alignment vertical="top" wrapText="1"/>
    </xf>
    <xf numFmtId="3" fontId="6" fillId="0" borderId="14" xfId="15" applyNumberFormat="1" applyFont="1" applyFill="1" applyBorder="1" applyAlignment="1">
      <alignment horizontal="right"/>
    </xf>
    <xf numFmtId="0" fontId="4" fillId="0" borderId="11" xfId="16" quotePrefix="1" applyFont="1" applyFill="1" applyBorder="1" applyAlignment="1">
      <alignment horizontal="left" vertical="center" wrapText="1" shrinkToFit="1"/>
    </xf>
    <xf numFmtId="0" fontId="6" fillId="0" borderId="11" xfId="17" quotePrefix="1" applyFill="1" applyBorder="1" applyAlignment="1">
      <alignment horizontal="left" wrapText="1" shrinkToFit="1"/>
    </xf>
    <xf numFmtId="0" fontId="6" fillId="0" borderId="11" xfId="18" quotePrefix="1" applyFill="1" applyBorder="1" applyAlignment="1">
      <alignment horizontal="left" vertical="center" wrapText="1" shrinkToFit="1"/>
    </xf>
    <xf numFmtId="0" fontId="51" fillId="0" borderId="11" xfId="0" applyFont="1" applyFill="1" applyBorder="1" applyAlignment="1">
      <alignment horizontal="left" vertical="center" wrapText="1"/>
    </xf>
    <xf numFmtId="0" fontId="14" fillId="0" borderId="26" xfId="0" applyFont="1" applyFill="1" applyBorder="1" applyAlignment="1">
      <alignment horizontal="left" wrapText="1"/>
    </xf>
    <xf numFmtId="164" fontId="6" fillId="0" borderId="26" xfId="15" applyNumberFormat="1" applyFont="1" applyBorder="1" applyAlignment="1">
      <alignment wrapText="1"/>
    </xf>
    <xf numFmtId="164" fontId="6" fillId="0" borderId="26" xfId="15" applyNumberFormat="1" applyFont="1" applyBorder="1"/>
    <xf numFmtId="3" fontId="6" fillId="0" borderId="11" xfId="15" applyNumberFormat="1" applyFont="1" applyBorder="1"/>
    <xf numFmtId="164" fontId="6" fillId="0" borderId="4" xfId="15" applyNumberFormat="1" applyFont="1" applyBorder="1" applyAlignment="1">
      <alignment wrapText="1"/>
    </xf>
    <xf numFmtId="164" fontId="6" fillId="0" borderId="4" xfId="15" applyNumberFormat="1" applyFont="1" applyBorder="1"/>
    <xf numFmtId="0" fontId="51" fillId="0" borderId="14" xfId="0" applyFont="1" applyFill="1" applyBorder="1" applyAlignment="1">
      <alignment horizontal="left" vertical="center" wrapText="1"/>
    </xf>
    <xf numFmtId="3" fontId="6" fillId="0" borderId="14" xfId="15" applyNumberFormat="1" applyFont="1" applyBorder="1"/>
    <xf numFmtId="0" fontId="8" fillId="0" borderId="0" xfId="14" applyFont="1" applyFill="1"/>
    <xf numFmtId="164" fontId="4" fillId="0" borderId="0" xfId="14" applyNumberFormat="1" applyFont="1" applyAlignment="1">
      <alignment horizontal="center"/>
    </xf>
    <xf numFmtId="164" fontId="4" fillId="0" borderId="0" xfId="0" applyNumberFormat="1" applyFont="1" applyAlignment="1">
      <alignment horizontal="center" vertical="center"/>
    </xf>
    <xf numFmtId="164" fontId="4" fillId="0" borderId="0" xfId="0" applyNumberFormat="1" applyFont="1" applyFill="1" applyAlignment="1">
      <alignment horizontal="center" vertical="center"/>
    </xf>
    <xf numFmtId="164" fontId="4" fillId="0" borderId="0" xfId="15" applyNumberFormat="1" applyFont="1" applyAlignment="1">
      <alignment horizontal="center"/>
    </xf>
    <xf numFmtId="164" fontId="4" fillId="0" borderId="0" xfId="8" applyNumberFormat="1" applyFont="1" applyAlignment="1">
      <alignment horizontal="center"/>
    </xf>
    <xf numFmtId="0" fontId="6" fillId="0" borderId="0" xfId="1" applyFont="1" applyFill="1" applyBorder="1" applyAlignment="1">
      <alignment vertical="top"/>
    </xf>
    <xf numFmtId="3" fontId="4" fillId="0" borderId="0" xfId="1" applyNumberFormat="1" applyFont="1" applyFill="1" applyBorder="1" applyAlignment="1">
      <alignment horizontal="center" vertical="top"/>
    </xf>
    <xf numFmtId="3" fontId="53" fillId="0" borderId="40" xfId="8" applyNumberFormat="1" applyFont="1" applyFill="1" applyBorder="1" applyAlignment="1">
      <alignment horizontal="left" vertical="center" wrapText="1"/>
    </xf>
    <xf numFmtId="3" fontId="9" fillId="0" borderId="40" xfId="8" applyNumberFormat="1" applyFont="1" applyFill="1" applyBorder="1" applyAlignment="1">
      <alignment horizontal="left" vertical="center" wrapText="1"/>
    </xf>
    <xf numFmtId="3" fontId="4" fillId="0" borderId="0" xfId="1" applyNumberFormat="1" applyFont="1" applyAlignment="1">
      <alignment vertical="center"/>
    </xf>
    <xf numFmtId="3" fontId="9" fillId="0" borderId="6" xfId="1" applyNumberFormat="1" applyFont="1" applyFill="1" applyBorder="1" applyAlignment="1">
      <alignment vertical="center" wrapText="1"/>
    </xf>
    <xf numFmtId="3" fontId="9" fillId="0" borderId="6" xfId="8" applyNumberFormat="1" applyFont="1" applyFill="1" applyBorder="1" applyAlignment="1">
      <alignment vertical="center" wrapText="1"/>
    </xf>
    <xf numFmtId="3" fontId="6" fillId="0" borderId="11" xfId="8" applyNumberFormat="1" applyFont="1" applyFill="1" applyBorder="1" applyAlignment="1">
      <alignment vertical="center" wrapText="1"/>
    </xf>
    <xf numFmtId="3" fontId="6" fillId="0" borderId="11" xfId="8" applyNumberFormat="1" applyFont="1" applyFill="1" applyBorder="1" applyAlignment="1">
      <alignment horizontal="right" vertical="center" wrapText="1"/>
    </xf>
    <xf numFmtId="3" fontId="7" fillId="0" borderId="6" xfId="1" applyNumberFormat="1" applyFont="1" applyFill="1" applyBorder="1" applyAlignment="1">
      <alignment vertical="center"/>
    </xf>
    <xf numFmtId="3" fontId="7" fillId="0" borderId="7" xfId="1" applyNumberFormat="1" applyFont="1" applyFill="1" applyBorder="1" applyAlignment="1">
      <alignment vertical="center"/>
    </xf>
    <xf numFmtId="3" fontId="6" fillId="0" borderId="12" xfId="8" applyNumberFormat="1" applyFont="1" applyFill="1" applyBorder="1" applyAlignment="1">
      <alignment horizontal="right" vertical="center" wrapText="1"/>
    </xf>
    <xf numFmtId="3" fontId="4" fillId="0" borderId="11" xfId="1" applyNumberFormat="1" applyFont="1" applyFill="1" applyBorder="1" applyAlignment="1">
      <alignment horizontal="left" vertical="center" wrapText="1"/>
    </xf>
    <xf numFmtId="3" fontId="4" fillId="0" borderId="11" xfId="8" applyNumberFormat="1" applyFont="1" applyFill="1" applyBorder="1" applyAlignment="1">
      <alignment vertical="center"/>
    </xf>
    <xf numFmtId="3" fontId="4" fillId="0" borderId="47" xfId="16" quotePrefix="1" applyNumberFormat="1" applyFont="1" applyFill="1" applyBorder="1" applyAlignment="1">
      <alignment horizontal="left" vertical="center" wrapText="1"/>
    </xf>
    <xf numFmtId="3" fontId="6" fillId="0" borderId="11" xfId="1" applyNumberFormat="1" applyFont="1" applyFill="1" applyBorder="1" applyAlignment="1">
      <alignment horizontal="justify" vertical="center" wrapText="1"/>
    </xf>
    <xf numFmtId="3" fontId="6" fillId="0" borderId="11" xfId="8" applyNumberFormat="1" applyFont="1" applyFill="1" applyBorder="1" applyAlignment="1">
      <alignment vertical="center"/>
    </xf>
    <xf numFmtId="3" fontId="6" fillId="0" borderId="47" xfId="16" quotePrefix="1" applyNumberFormat="1" applyFont="1" applyFill="1" applyBorder="1" applyAlignment="1">
      <alignment horizontal="left" vertical="center" wrapText="1"/>
    </xf>
    <xf numFmtId="3" fontId="4" fillId="0" borderId="11" xfId="1" applyNumberFormat="1" applyFont="1" applyFill="1" applyBorder="1" applyAlignment="1">
      <alignment horizontal="justify" vertical="center" wrapText="1"/>
    </xf>
    <xf numFmtId="3" fontId="4" fillId="0" borderId="48" xfId="25" applyNumberFormat="1" applyFont="1" applyFill="1" applyBorder="1" applyAlignment="1">
      <alignment vertical="center"/>
    </xf>
    <xf numFmtId="3" fontId="6" fillId="0" borderId="48" xfId="25" applyNumberFormat="1" applyFont="1" applyFill="1" applyBorder="1" applyAlignment="1">
      <alignment vertical="center"/>
    </xf>
    <xf numFmtId="3" fontId="4" fillId="0" borderId="11" xfId="8" applyNumberFormat="1" applyFont="1" applyFill="1" applyBorder="1" applyAlignment="1">
      <alignment horizontal="right" vertical="center"/>
    </xf>
    <xf numFmtId="3" fontId="6" fillId="0" borderId="11" xfId="8" applyNumberFormat="1" applyFont="1" applyFill="1" applyBorder="1" applyAlignment="1">
      <alignment horizontal="right" vertical="center"/>
    </xf>
    <xf numFmtId="3" fontId="6" fillId="0" borderId="47" xfId="16" applyNumberFormat="1" applyFont="1" applyFill="1" applyBorder="1" applyAlignment="1">
      <alignment horizontal="left" vertical="center" wrapText="1"/>
    </xf>
    <xf numFmtId="3" fontId="9" fillId="0" borderId="9" xfId="8" applyNumberFormat="1" applyFont="1" applyFill="1" applyBorder="1" applyAlignment="1">
      <alignment vertical="center" wrapText="1"/>
    </xf>
    <xf numFmtId="3" fontId="7" fillId="0" borderId="10" xfId="1" applyNumberFormat="1" applyFont="1" applyFill="1" applyBorder="1" applyAlignment="1">
      <alignment vertical="center"/>
    </xf>
    <xf numFmtId="3" fontId="6" fillId="0" borderId="9" xfId="1" applyNumberFormat="1" applyFont="1" applyFill="1" applyBorder="1" applyAlignment="1">
      <alignment vertical="center" wrapText="1"/>
    </xf>
    <xf numFmtId="3" fontId="4" fillId="0" borderId="9" xfId="1" applyNumberFormat="1" applyFont="1" applyFill="1" applyBorder="1" applyAlignment="1">
      <alignment vertical="center"/>
    </xf>
    <xf numFmtId="3" fontId="6" fillId="0" borderId="9" xfId="8" applyNumberFormat="1" applyFont="1" applyFill="1" applyBorder="1" applyAlignment="1">
      <alignment vertical="center" wrapText="1"/>
    </xf>
    <xf numFmtId="0" fontId="10" fillId="0" borderId="11" xfId="4" applyNumberFormat="1" applyFont="1" applyFill="1" applyBorder="1" applyAlignment="1">
      <alignment horizontal="left" wrapText="1" indent="2" shrinkToFit="1"/>
    </xf>
    <xf numFmtId="3" fontId="10" fillId="0" borderId="11" xfId="4" applyNumberFormat="1" applyFont="1" applyBorder="1" applyAlignment="1">
      <alignment wrapText="1" shrinkToFit="1"/>
    </xf>
    <xf numFmtId="0" fontId="7" fillId="0" borderId="67" xfId="0" applyFont="1" applyFill="1" applyBorder="1" applyAlignment="1">
      <alignment vertical="center"/>
    </xf>
    <xf numFmtId="0" fontId="9" fillId="0" borderId="68" xfId="0" applyFont="1" applyFill="1" applyBorder="1" applyAlignment="1">
      <alignment vertical="center" wrapText="1"/>
    </xf>
    <xf numFmtId="0" fontId="7" fillId="0" borderId="68" xfId="15" applyFont="1" applyBorder="1" applyAlignment="1">
      <alignment vertical="top" wrapText="1"/>
    </xf>
    <xf numFmtId="164" fontId="6" fillId="0" borderId="68" xfId="8" applyNumberFormat="1" applyFont="1" applyFill="1" applyBorder="1" applyAlignment="1">
      <alignment wrapText="1"/>
    </xf>
    <xf numFmtId="0" fontId="7" fillId="0" borderId="67" xfId="0" applyFont="1" applyFill="1" applyBorder="1" applyAlignment="1">
      <alignment horizontal="left" vertical="center" wrapText="1"/>
    </xf>
    <xf numFmtId="164" fontId="4" fillId="0" borderId="6" xfId="2" applyNumberFormat="1" applyFont="1" applyBorder="1" applyAlignment="1">
      <alignment vertical="top" wrapText="1"/>
    </xf>
    <xf numFmtId="164" fontId="6" fillId="0" borderId="6" xfId="2" applyNumberFormat="1" applyFont="1" applyBorder="1" applyAlignment="1">
      <alignment horizontal="center" vertical="top"/>
    </xf>
    <xf numFmtId="164" fontId="6" fillId="0" borderId="11" xfId="2" applyNumberFormat="1" applyFont="1" applyBorder="1" applyAlignment="1">
      <alignment vertical="top" wrapText="1"/>
    </xf>
    <xf numFmtId="164" fontId="6" fillId="0" borderId="11" xfId="2" applyNumberFormat="1" applyFont="1" applyBorder="1" applyAlignment="1">
      <alignment vertical="top"/>
    </xf>
    <xf numFmtId="164" fontId="6" fillId="0" borderId="11" xfId="2" applyNumberFormat="1" applyFont="1" applyFill="1" applyBorder="1" applyAlignment="1">
      <alignment horizontal="center" vertical="top" wrapText="1"/>
    </xf>
    <xf numFmtId="3" fontId="4" fillId="0" borderId="11" xfId="5" applyNumberFormat="1" applyFont="1" applyBorder="1" applyAlignment="1">
      <alignment horizontal="left" vertical="top" wrapText="1"/>
    </xf>
    <xf numFmtId="3" fontId="6" fillId="0" borderId="11" xfId="5" applyNumberFormat="1" applyFont="1" applyBorder="1" applyAlignment="1">
      <alignment vertical="top" wrapText="1"/>
    </xf>
    <xf numFmtId="167" fontId="6" fillId="0" borderId="11" xfId="0" applyNumberFormat="1" applyFont="1" applyBorder="1" applyAlignment="1">
      <alignment vertical="top"/>
    </xf>
    <xf numFmtId="3" fontId="4" fillId="0" borderId="11" xfId="0" applyNumberFormat="1" applyFont="1" applyBorder="1" applyAlignment="1">
      <alignment horizontal="left" vertical="top" wrapText="1"/>
    </xf>
    <xf numFmtId="3" fontId="10" fillId="0" borderId="11" xfId="34" applyNumberFormat="1" applyBorder="1" applyAlignment="1">
      <alignment horizontal="right" vertical="top"/>
    </xf>
    <xf numFmtId="3" fontId="6" fillId="0" borderId="14" xfId="5" applyNumberFormat="1" applyFont="1" applyBorder="1" applyAlignment="1">
      <alignment vertical="top" wrapText="1"/>
    </xf>
    <xf numFmtId="167" fontId="6" fillId="0" borderId="14" xfId="0" applyNumberFormat="1" applyFont="1" applyBorder="1" applyAlignment="1">
      <alignment vertical="top"/>
    </xf>
    <xf numFmtId="164" fontId="6" fillId="0" borderId="14" xfId="2" applyNumberFormat="1" applyFont="1" applyBorder="1" applyAlignment="1">
      <alignment vertical="top"/>
    </xf>
    <xf numFmtId="164" fontId="4" fillId="0" borderId="0" xfId="14" applyNumberFormat="1" applyFont="1" applyFill="1" applyBorder="1" applyAlignment="1">
      <alignment horizontal="center" wrapText="1"/>
    </xf>
    <xf numFmtId="0" fontId="4" fillId="0" borderId="0" xfId="15" applyFont="1" applyAlignment="1">
      <alignment horizontal="center"/>
    </xf>
    <xf numFmtId="0" fontId="4" fillId="0" borderId="0" xfId="0" applyFont="1" applyBorder="1" applyAlignment="1">
      <alignment horizontal="center"/>
    </xf>
    <xf numFmtId="0" fontId="4" fillId="0" borderId="0" xfId="0" applyFont="1" applyFill="1" applyAlignment="1">
      <alignment horizontal="center" vertical="center"/>
    </xf>
    <xf numFmtId="0" fontId="4" fillId="0" borderId="0" xfId="15" applyFont="1" applyAlignment="1">
      <alignment horizontal="center" vertical="center"/>
    </xf>
    <xf numFmtId="3" fontId="4" fillId="0" borderId="0" xfId="2" applyNumberFormat="1" applyFont="1" applyFill="1" applyAlignment="1">
      <alignment horizontal="center" vertical="top"/>
    </xf>
    <xf numFmtId="164" fontId="4" fillId="0" borderId="0" xfId="0" applyNumberFormat="1" applyFont="1" applyBorder="1" applyAlignment="1">
      <alignment horizontal="center"/>
    </xf>
    <xf numFmtId="0" fontId="7" fillId="0" borderId="33" xfId="0" applyFont="1" applyBorder="1" applyAlignment="1">
      <alignment vertical="center"/>
    </xf>
    <xf numFmtId="164" fontId="6" fillId="0" borderId="32" xfId="0" applyNumberFormat="1" applyFont="1" applyFill="1" applyBorder="1" applyAlignment="1">
      <alignment horizontal="center" vertical="center" wrapText="1"/>
    </xf>
    <xf numFmtId="164" fontId="6" fillId="0" borderId="70"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164" fontId="6" fillId="0" borderId="35" xfId="0" applyNumberFormat="1" applyFont="1" applyFill="1" applyBorder="1" applyAlignment="1">
      <alignment horizontal="center" vertical="center" wrapText="1"/>
    </xf>
    <xf numFmtId="0" fontId="4" fillId="0" borderId="34" xfId="0" applyFont="1" applyFill="1" applyBorder="1" applyAlignment="1">
      <alignment horizontal="right" vertical="center" wrapText="1"/>
    </xf>
    <xf numFmtId="0" fontId="4" fillId="0" borderId="35" xfId="0" applyFont="1" applyFill="1" applyBorder="1" applyAlignment="1">
      <alignment vertical="center" wrapText="1"/>
    </xf>
    <xf numFmtId="164" fontId="5" fillId="0" borderId="34" xfId="8" applyNumberFormat="1" applyFont="1" applyFill="1" applyBorder="1" applyAlignment="1">
      <alignment horizontal="right" vertical="center" wrapText="1"/>
    </xf>
    <xf numFmtId="164" fontId="5" fillId="0" borderId="73" xfId="8" applyNumberFormat="1" applyFont="1" applyFill="1" applyBorder="1" applyAlignment="1">
      <alignment horizontal="right" vertical="center" wrapText="1"/>
    </xf>
    <xf numFmtId="164" fontId="4" fillId="0" borderId="34" xfId="0" applyNumberFormat="1" applyFont="1" applyFill="1" applyBorder="1" applyAlignment="1">
      <alignment horizontal="right" vertical="center" wrapText="1"/>
    </xf>
    <xf numFmtId="164" fontId="6" fillId="0" borderId="34" xfId="0" applyNumberFormat="1" applyFont="1" applyFill="1" applyBorder="1" applyAlignment="1">
      <alignment horizontal="right" vertical="center" wrapText="1"/>
    </xf>
    <xf numFmtId="164" fontId="6" fillId="0" borderId="74" xfId="0" applyNumberFormat="1" applyFont="1" applyFill="1" applyBorder="1" applyAlignment="1">
      <alignment horizontal="right" vertical="center" wrapText="1"/>
    </xf>
    <xf numFmtId="0" fontId="4" fillId="0" borderId="32" xfId="0" applyFont="1" applyBorder="1" applyAlignment="1">
      <alignment vertical="center"/>
    </xf>
    <xf numFmtId="0" fontId="6" fillId="0" borderId="70" xfId="0" applyFont="1" applyBorder="1" applyAlignment="1">
      <alignment vertical="center" wrapText="1"/>
    </xf>
    <xf numFmtId="0" fontId="6" fillId="0" borderId="36" xfId="0" applyFont="1" applyBorder="1" applyAlignment="1">
      <alignment vertical="center" wrapText="1"/>
    </xf>
    <xf numFmtId="0" fontId="4" fillId="0" borderId="34" xfId="0" applyFont="1" applyBorder="1" applyAlignment="1">
      <alignment vertical="center"/>
    </xf>
    <xf numFmtId="0" fontId="6" fillId="0" borderId="35" xfId="0" applyFont="1" applyBorder="1" applyAlignment="1">
      <alignment vertical="center" wrapText="1"/>
    </xf>
    <xf numFmtId="3" fontId="10" fillId="0" borderId="34" xfId="4" applyNumberFormat="1" applyFill="1" applyBorder="1" applyAlignment="1">
      <alignment horizontal="right" wrapText="1" indent="1" shrinkToFit="1"/>
    </xf>
    <xf numFmtId="3" fontId="6" fillId="0" borderId="35" xfId="0" applyNumberFormat="1" applyFont="1" applyFill="1" applyBorder="1" applyAlignment="1"/>
    <xf numFmtId="3" fontId="6" fillId="0" borderId="35" xfId="4" applyNumberFormat="1" applyFont="1" applyFill="1" applyBorder="1" applyAlignment="1">
      <alignment horizontal="right" wrapText="1" indent="1"/>
    </xf>
    <xf numFmtId="164" fontId="6" fillId="0" borderId="35" xfId="0" applyNumberFormat="1" applyFont="1" applyFill="1" applyBorder="1" applyAlignment="1">
      <alignment horizontal="right" vertical="center" wrapText="1"/>
    </xf>
    <xf numFmtId="3" fontId="10" fillId="0" borderId="74" xfId="4" applyNumberFormat="1" applyFill="1" applyBorder="1" applyAlignment="1">
      <alignment horizontal="right" wrapText="1" indent="1" shrinkToFit="1"/>
    </xf>
    <xf numFmtId="3" fontId="6" fillId="0" borderId="75" xfId="0" applyNumberFormat="1" applyFont="1" applyFill="1" applyBorder="1" applyAlignment="1"/>
    <xf numFmtId="164" fontId="4" fillId="0" borderId="35" xfId="0" applyNumberFormat="1" applyFont="1" applyFill="1" applyBorder="1" applyAlignment="1">
      <alignment horizontal="right" vertical="center" wrapText="1"/>
    </xf>
    <xf numFmtId="3" fontId="10" fillId="0" borderId="38" xfId="4" applyNumberFormat="1" applyFill="1" applyBorder="1" applyAlignment="1">
      <alignment horizontal="right" wrapText="1" indent="1" shrinkToFit="1"/>
    </xf>
    <xf numFmtId="3" fontId="6" fillId="0" borderId="72" xfId="0" applyNumberFormat="1" applyFont="1" applyFill="1" applyBorder="1" applyAlignment="1"/>
    <xf numFmtId="164" fontId="6" fillId="0" borderId="70" xfId="0" applyNumberFormat="1" applyFont="1" applyBorder="1" applyAlignment="1">
      <alignment horizontal="center" vertical="center" wrapText="1"/>
    </xf>
    <xf numFmtId="164" fontId="6" fillId="0" borderId="76" xfId="0" applyNumberFormat="1" applyFont="1" applyBorder="1" applyAlignment="1">
      <alignment horizontal="center" vertical="center" wrapText="1"/>
    </xf>
    <xf numFmtId="164" fontId="5" fillId="0" borderId="74" xfId="8" applyNumberFormat="1" applyFont="1" applyFill="1" applyBorder="1" applyAlignment="1">
      <alignment horizontal="right" wrapText="1"/>
    </xf>
    <xf numFmtId="164" fontId="5" fillId="0" borderId="72" xfId="8" applyNumberFormat="1" applyFont="1" applyFill="1" applyBorder="1" applyAlignment="1">
      <alignment horizontal="right" wrapText="1"/>
    </xf>
    <xf numFmtId="3" fontId="6" fillId="0" borderId="75" xfId="0" applyNumberFormat="1" applyFont="1" applyBorder="1" applyAlignment="1">
      <alignment horizontal="right"/>
    </xf>
    <xf numFmtId="3" fontId="4" fillId="0" borderId="0" xfId="0" applyNumberFormat="1" applyFont="1" applyBorder="1" applyAlignment="1">
      <alignment horizontal="center" vertical="center"/>
    </xf>
    <xf numFmtId="164" fontId="6" fillId="0" borderId="36" xfId="8" applyNumberFormat="1" applyFont="1" applyFill="1" applyBorder="1" applyAlignment="1">
      <alignment wrapText="1"/>
    </xf>
    <xf numFmtId="164" fontId="4" fillId="0" borderId="36" xfId="8" applyNumberFormat="1" applyFont="1" applyFill="1" applyBorder="1" applyAlignment="1">
      <alignment wrapText="1"/>
    </xf>
    <xf numFmtId="164" fontId="6" fillId="0" borderId="71" xfId="8" applyNumberFormat="1" applyFont="1" applyFill="1" applyBorder="1" applyAlignment="1">
      <alignment wrapText="1"/>
    </xf>
    <xf numFmtId="164" fontId="6" fillId="0" borderId="38" xfId="0" applyNumberFormat="1" applyFont="1" applyFill="1" applyBorder="1" applyAlignment="1">
      <alignment horizontal="right" vertical="center" wrapText="1"/>
    </xf>
    <xf numFmtId="164" fontId="6" fillId="0" borderId="72" xfId="0" applyNumberFormat="1" applyFont="1" applyFill="1" applyBorder="1" applyAlignment="1">
      <alignment horizontal="center" vertical="center" wrapText="1"/>
    </xf>
    <xf numFmtId="0" fontId="7" fillId="0" borderId="33" xfId="1" applyFont="1" applyFill="1" applyBorder="1" applyAlignment="1">
      <alignment vertical="center" wrapText="1"/>
    </xf>
    <xf numFmtId="0" fontId="13" fillId="0" borderId="36" xfId="0" applyFont="1" applyBorder="1" applyAlignment="1">
      <alignment horizontal="left" wrapText="1" indent="1"/>
    </xf>
    <xf numFmtId="0" fontId="14" fillId="0" borderId="36" xfId="0" applyFont="1" applyBorder="1" applyAlignment="1">
      <alignment horizontal="left" wrapText="1" indent="2"/>
    </xf>
    <xf numFmtId="0" fontId="14" fillId="0" borderId="36" xfId="0" applyFont="1" applyBorder="1" applyAlignment="1">
      <alignment horizontal="left" wrapText="1" indent="3"/>
    </xf>
    <xf numFmtId="0" fontId="14" fillId="0" borderId="36" xfId="0" applyFont="1" applyBorder="1" applyAlignment="1">
      <alignment horizontal="left" wrapText="1" indent="4"/>
    </xf>
    <xf numFmtId="0" fontId="14" fillId="0" borderId="36" xfId="0" applyFont="1" applyBorder="1" applyAlignment="1">
      <alignment horizontal="left" wrapText="1" indent="5"/>
    </xf>
    <xf numFmtId="0" fontId="14" fillId="0" borderId="36" xfId="0" applyFont="1" applyBorder="1" applyAlignment="1">
      <alignment horizontal="left" wrapText="1" indent="6"/>
    </xf>
    <xf numFmtId="0" fontId="14" fillId="0" borderId="71" xfId="0" applyFont="1" applyBorder="1" applyAlignment="1">
      <alignment horizontal="left" wrapText="1" indent="3"/>
    </xf>
    <xf numFmtId="164" fontId="6" fillId="0" borderId="72" xfId="0" applyNumberFormat="1" applyFont="1" applyFill="1" applyBorder="1" applyAlignment="1">
      <alignment horizontal="right" vertical="center" wrapText="1"/>
    </xf>
    <xf numFmtId="0" fontId="6" fillId="0" borderId="34" xfId="0" applyFont="1" applyBorder="1"/>
    <xf numFmtId="0" fontId="6" fillId="0" borderId="35" xfId="0" applyFont="1" applyBorder="1"/>
    <xf numFmtId="164" fontId="4" fillId="0" borderId="36" xfId="8" applyNumberFormat="1" applyFont="1" applyFill="1" applyBorder="1" applyAlignment="1">
      <alignment horizontal="left" vertical="center" wrapText="1"/>
    </xf>
    <xf numFmtId="3" fontId="12" fillId="5" borderId="34" xfId="106" applyNumberFormat="1" applyFont="1" applyBorder="1" applyAlignment="1">
      <alignment horizontal="right" wrapText="1" indent="1"/>
    </xf>
    <xf numFmtId="0" fontId="10" fillId="5" borderId="36" xfId="106" applyNumberFormat="1" applyBorder="1" applyAlignment="1">
      <alignment wrapText="1"/>
    </xf>
    <xf numFmtId="3" fontId="10" fillId="5" borderId="34" xfId="106" applyNumberFormat="1" applyBorder="1" applyAlignment="1">
      <alignment horizontal="right" wrapText="1" indent="1"/>
    </xf>
    <xf numFmtId="0" fontId="12" fillId="5" borderId="36" xfId="106" applyNumberFormat="1" applyFont="1" applyBorder="1" applyAlignment="1">
      <alignment wrapText="1"/>
    </xf>
    <xf numFmtId="0" fontId="6" fillId="0" borderId="36" xfId="0" applyFont="1" applyBorder="1"/>
    <xf numFmtId="0" fontId="10" fillId="0" borderId="36" xfId="4" applyNumberFormat="1" applyFill="1" applyBorder="1" applyAlignment="1">
      <alignment horizontal="left" wrapText="1" indent="3" shrinkToFit="1"/>
    </xf>
    <xf numFmtId="164" fontId="6" fillId="0" borderId="36" xfId="8" quotePrefix="1" applyNumberFormat="1" applyFont="1" applyFill="1" applyBorder="1" applyAlignment="1">
      <alignment horizontal="left" vertical="center" wrapText="1"/>
    </xf>
    <xf numFmtId="0" fontId="10" fillId="0" borderId="71" xfId="4" applyNumberFormat="1" applyFill="1" applyBorder="1" applyAlignment="1">
      <alignment horizontal="left" wrapText="1" indent="3" shrinkToFit="1"/>
    </xf>
    <xf numFmtId="164" fontId="6" fillId="0" borderId="36" xfId="8" applyNumberFormat="1" applyFont="1" applyFill="1" applyBorder="1" applyAlignment="1">
      <alignment horizontal="left" vertical="center" wrapText="1"/>
    </xf>
    <xf numFmtId="3" fontId="4" fillId="0" borderId="0" xfId="14" applyNumberFormat="1" applyFont="1" applyAlignment="1">
      <alignment horizontal="center"/>
    </xf>
    <xf numFmtId="0" fontId="41" fillId="0" borderId="11" xfId="0" applyFont="1" applyBorder="1" applyAlignment="1">
      <alignment wrapText="1"/>
    </xf>
    <xf numFmtId="164" fontId="6" fillId="0" borderId="11" xfId="1" applyNumberFormat="1" applyFont="1" applyBorder="1" applyAlignment="1">
      <alignment horizontal="right"/>
    </xf>
    <xf numFmtId="164" fontId="4" fillId="0" borderId="11" xfId="1" applyNumberFormat="1" applyFont="1" applyBorder="1" applyAlignment="1">
      <alignment vertical="top" wrapText="1"/>
    </xf>
    <xf numFmtId="164" fontId="6" fillId="0" borderId="11" xfId="15" applyNumberFormat="1" applyFont="1" applyBorder="1" applyAlignment="1">
      <alignment wrapText="1"/>
    </xf>
    <xf numFmtId="164" fontId="6" fillId="0" borderId="11" xfId="15" applyNumberFormat="1" applyFont="1" applyBorder="1"/>
    <xf numFmtId="164" fontId="6" fillId="0" borderId="14" xfId="15" applyNumberFormat="1" applyFont="1" applyBorder="1" applyAlignment="1">
      <alignment wrapText="1"/>
    </xf>
    <xf numFmtId="164" fontId="6" fillId="0" borderId="14" xfId="15" applyNumberFormat="1" applyFont="1" applyBorder="1"/>
    <xf numFmtId="1" fontId="5" fillId="0" borderId="30" xfId="11" applyNumberFormat="1" applyFont="1" applyBorder="1" applyAlignment="1">
      <alignment horizontal="center" wrapText="1"/>
    </xf>
    <xf numFmtId="0" fontId="20" fillId="0" borderId="52" xfId="1" applyFont="1" applyFill="1" applyBorder="1" applyAlignment="1">
      <alignment horizontal="left" vertical="top" wrapText="1"/>
    </xf>
    <xf numFmtId="0" fontId="3" fillId="0" borderId="0" xfId="0" applyFont="1"/>
    <xf numFmtId="164" fontId="43" fillId="0" borderId="0" xfId="2" applyNumberFormat="1" applyFont="1" applyFill="1" applyBorder="1" applyAlignment="1">
      <alignment horizontal="left" vertical="center"/>
    </xf>
    <xf numFmtId="0" fontId="4" fillId="0" borderId="5" xfId="1" applyFont="1" applyFill="1" applyBorder="1" applyAlignment="1">
      <alignment vertical="center"/>
    </xf>
    <xf numFmtId="0" fontId="76" fillId="0" borderId="0" xfId="8" applyFont="1"/>
    <xf numFmtId="164" fontId="76" fillId="0" borderId="8" xfId="8" applyNumberFormat="1" applyFont="1" applyFill="1" applyBorder="1" applyAlignment="1">
      <alignment wrapText="1"/>
    </xf>
    <xf numFmtId="164" fontId="76" fillId="0" borderId="8" xfId="8" applyNumberFormat="1" applyFont="1" applyFill="1" applyBorder="1" applyAlignment="1">
      <alignment horizontal="right" wrapText="1"/>
    </xf>
    <xf numFmtId="164" fontId="76" fillId="0" borderId="11" xfId="8" applyNumberFormat="1" applyFont="1" applyFill="1" applyBorder="1" applyAlignment="1">
      <alignment wrapText="1"/>
    </xf>
    <xf numFmtId="0" fontId="6" fillId="0" borderId="0" xfId="8" applyFont="1"/>
    <xf numFmtId="0" fontId="8" fillId="0" borderId="8" xfId="0" applyFont="1" applyBorder="1" applyAlignment="1">
      <alignment horizontal="left" wrapText="1"/>
    </xf>
    <xf numFmtId="3" fontId="8" fillId="0" borderId="8" xfId="0" applyNumberFormat="1" applyFont="1" applyFill="1" applyBorder="1" applyAlignment="1">
      <alignment horizontal="right" indent="1"/>
    </xf>
    <xf numFmtId="3" fontId="8" fillId="0" borderId="11" xfId="0" applyNumberFormat="1" applyFont="1" applyFill="1" applyBorder="1" applyAlignment="1">
      <alignment horizontal="right" indent="1"/>
    </xf>
    <xf numFmtId="0" fontId="5" fillId="0" borderId="11" xfId="0" applyFont="1" applyBorder="1" applyAlignment="1">
      <alignment horizontal="left"/>
    </xf>
    <xf numFmtId="164" fontId="5" fillId="0" borderId="8" xfId="8" applyNumberFormat="1" applyFont="1" applyBorder="1" applyAlignment="1">
      <alignment horizontal="right" indent="1"/>
    </xf>
    <xf numFmtId="164" fontId="5" fillId="0" borderId="11" xfId="8" applyNumberFormat="1" applyFont="1" applyBorder="1" applyAlignment="1">
      <alignment horizontal="right" indent="1"/>
    </xf>
    <xf numFmtId="0" fontId="5" fillId="0" borderId="8" xfId="0" applyFont="1" applyBorder="1" applyAlignment="1">
      <alignment horizontal="justify" wrapText="1"/>
    </xf>
    <xf numFmtId="0" fontId="5" fillId="0" borderId="11" xfId="0" applyFont="1" applyBorder="1" applyAlignment="1">
      <alignment horizontal="left" vertical="center" wrapText="1" indent="1"/>
    </xf>
    <xf numFmtId="0" fontId="5" fillId="0" borderId="8" xfId="0" applyFont="1" applyBorder="1" applyAlignment="1">
      <alignment horizontal="left" vertical="center" wrapText="1" indent="2"/>
    </xf>
    <xf numFmtId="0" fontId="5" fillId="0" borderId="11" xfId="0" applyFont="1" applyBorder="1" applyAlignment="1">
      <alignment horizontal="justify"/>
    </xf>
    <xf numFmtId="0" fontId="8" fillId="0" borderId="8" xfId="0" applyFont="1" applyBorder="1" applyAlignment="1">
      <alignment horizontal="justify" wrapText="1"/>
    </xf>
    <xf numFmtId="3" fontId="5" fillId="0" borderId="8" xfId="0" applyNumberFormat="1" applyFont="1" applyFill="1" applyBorder="1" applyAlignment="1">
      <alignment horizontal="right" indent="1"/>
    </xf>
    <xf numFmtId="3" fontId="5" fillId="0" borderId="11" xfId="0" applyNumberFormat="1" applyFont="1" applyFill="1" applyBorder="1" applyAlignment="1">
      <alignment horizontal="right" indent="1"/>
    </xf>
    <xf numFmtId="0" fontId="5" fillId="0" borderId="11" xfId="0" applyFont="1" applyBorder="1" applyAlignment="1">
      <alignment horizontal="left" vertical="center" wrapText="1" indent="2"/>
    </xf>
    <xf numFmtId="0" fontId="5" fillId="0" borderId="11" xfId="0" applyFont="1" applyBorder="1" applyAlignment="1">
      <alignment horizontal="left" indent="1"/>
    </xf>
    <xf numFmtId="0" fontId="5" fillId="0" borderId="11" xfId="0" applyFont="1" applyBorder="1" applyAlignment="1">
      <alignment horizontal="left" wrapText="1" indent="2"/>
    </xf>
    <xf numFmtId="0" fontId="5" fillId="0" borderId="11" xfId="0" applyFont="1" applyBorder="1" applyAlignment="1">
      <alignment horizontal="left" wrapText="1" indent="1"/>
    </xf>
    <xf numFmtId="0" fontId="5" fillId="0" borderId="8" xfId="0" applyFont="1" applyBorder="1" applyAlignment="1">
      <alignment horizontal="left" vertical="center" wrapText="1" indent="3"/>
    </xf>
    <xf numFmtId="164" fontId="5" fillId="0" borderId="25" xfId="8" applyNumberFormat="1" applyFont="1" applyBorder="1" applyAlignment="1">
      <alignment horizontal="right" indent="1"/>
    </xf>
    <xf numFmtId="0" fontId="5" fillId="0" borderId="36" xfId="0" applyFont="1" applyFill="1" applyBorder="1" applyAlignment="1">
      <alignment horizontal="left" vertical="top" wrapText="1" indent="3"/>
    </xf>
    <xf numFmtId="0" fontId="5" fillId="0" borderId="11" xfId="0" applyFont="1" applyBorder="1" applyAlignment="1">
      <alignment horizontal="justify" wrapText="1"/>
    </xf>
    <xf numFmtId="3" fontId="5" fillId="0" borderId="11" xfId="0" applyNumberFormat="1" applyFont="1" applyFill="1" applyBorder="1"/>
    <xf numFmtId="164" fontId="76" fillId="0" borderId="11" xfId="8" applyNumberFormat="1" applyFont="1" applyFill="1" applyBorder="1" applyAlignment="1">
      <alignment vertical="center" wrapText="1"/>
    </xf>
    <xf numFmtId="164" fontId="6" fillId="0" borderId="11" xfId="8" applyNumberFormat="1" applyFont="1" applyFill="1" applyBorder="1" applyAlignment="1">
      <alignment horizontal="right" vertical="center" wrapText="1"/>
    </xf>
    <xf numFmtId="164" fontId="6" fillId="0" borderId="11" xfId="8" applyNumberFormat="1" applyFont="1" applyFill="1" applyBorder="1" applyAlignment="1">
      <alignment vertical="center" wrapText="1"/>
    </xf>
    <xf numFmtId="0" fontId="4" fillId="0" borderId="11" xfId="0" applyFont="1" applyBorder="1" applyAlignment="1">
      <alignment horizontal="left" vertical="center" wrapText="1"/>
    </xf>
    <xf numFmtId="3" fontId="4" fillId="0" borderId="11" xfId="0" applyNumberFormat="1" applyFont="1" applyFill="1" applyBorder="1" applyAlignment="1">
      <alignment horizontal="right" vertical="center" indent="1"/>
    </xf>
    <xf numFmtId="0" fontId="6" fillId="0" borderId="11" xfId="0" applyFont="1" applyBorder="1" applyAlignment="1">
      <alignment horizontal="left" vertical="center"/>
    </xf>
    <xf numFmtId="3" fontId="6" fillId="0" borderId="11" xfId="0" applyNumberFormat="1" applyFont="1" applyFill="1" applyBorder="1" applyAlignment="1">
      <alignment horizontal="right" vertical="center" indent="1"/>
    </xf>
    <xf numFmtId="164" fontId="6" fillId="0" borderId="11" xfId="8" applyNumberFormat="1" applyFont="1" applyBorder="1" applyAlignment="1">
      <alignment horizontal="right" vertical="center" indent="1"/>
    </xf>
    <xf numFmtId="0" fontId="6" fillId="0" borderId="11" xfId="0" applyFont="1" applyBorder="1" applyAlignment="1">
      <alignment horizontal="left" vertical="center" wrapText="1"/>
    </xf>
    <xf numFmtId="0" fontId="6" fillId="0" borderId="11" xfId="0" applyFont="1" applyBorder="1" applyAlignment="1">
      <alignment horizontal="left" vertical="center" wrapText="1" indent="1"/>
    </xf>
    <xf numFmtId="0" fontId="6" fillId="0" borderId="11" xfId="0" applyFont="1" applyBorder="1" applyAlignment="1">
      <alignment horizontal="left" vertical="center" wrapText="1" indent="2"/>
    </xf>
    <xf numFmtId="0" fontId="6" fillId="0" borderId="11" xfId="0" applyFont="1" applyBorder="1" applyAlignment="1">
      <alignment horizontal="left" vertical="center" wrapText="1" indent="3"/>
    </xf>
    <xf numFmtId="0" fontId="6" fillId="0" borderId="11" xfId="0" applyFont="1" applyBorder="1" applyAlignment="1">
      <alignment horizontal="left" vertical="center" wrapText="1" indent="4"/>
    </xf>
    <xf numFmtId="0" fontId="5" fillId="0" borderId="11" xfId="0" applyFont="1" applyBorder="1" applyAlignment="1">
      <alignment horizontal="justify" vertical="center" wrapText="1"/>
    </xf>
    <xf numFmtId="3" fontId="5" fillId="0" borderId="11" xfId="0" applyNumberFormat="1" applyFont="1" applyFill="1" applyBorder="1" applyAlignment="1">
      <alignment horizontal="right" vertical="center" indent="1"/>
    </xf>
    <xf numFmtId="164" fontId="5" fillId="0" borderId="11" xfId="8" applyNumberFormat="1" applyFont="1" applyBorder="1" applyAlignment="1">
      <alignment horizontal="right" vertical="center" indent="1"/>
    </xf>
    <xf numFmtId="0" fontId="8" fillId="0" borderId="11" xfId="0" applyFont="1" applyBorder="1" applyAlignment="1">
      <alignment horizontal="justify" vertical="center" wrapText="1"/>
    </xf>
    <xf numFmtId="3" fontId="8" fillId="0" borderId="11" xfId="0" applyNumberFormat="1" applyFont="1" applyFill="1" applyBorder="1" applyAlignment="1">
      <alignment horizontal="right" vertical="center" indent="1"/>
    </xf>
    <xf numFmtId="0" fontId="5" fillId="0" borderId="11" xfId="0" applyFont="1" applyBorder="1" applyAlignment="1">
      <alignment horizontal="left" vertical="center" indent="1"/>
    </xf>
    <xf numFmtId="0" fontId="8" fillId="0" borderId="0" xfId="8" applyFont="1"/>
    <xf numFmtId="3" fontId="5" fillId="0" borderId="25" xfId="0" applyNumberFormat="1" applyFont="1" applyFill="1" applyBorder="1" applyAlignment="1">
      <alignment horizontal="right" indent="1"/>
    </xf>
    <xf numFmtId="0" fontId="5" fillId="0" borderId="25" xfId="0" applyFont="1" applyBorder="1" applyAlignment="1">
      <alignment horizontal="left" vertical="center" wrapText="1" indent="2"/>
    </xf>
    <xf numFmtId="3" fontId="4" fillId="0" borderId="11" xfId="0" applyNumberFormat="1" applyFont="1" applyFill="1" applyBorder="1" applyAlignment="1">
      <alignment vertical="center"/>
    </xf>
    <xf numFmtId="3" fontId="6" fillId="0" borderId="11" xfId="0" applyNumberFormat="1" applyFont="1" applyFill="1" applyBorder="1" applyAlignment="1">
      <alignment vertical="center"/>
    </xf>
    <xf numFmtId="3" fontId="5" fillId="0" borderId="11" xfId="0" applyNumberFormat="1" applyFont="1" applyFill="1" applyBorder="1" applyAlignment="1">
      <alignment vertical="center"/>
    </xf>
    <xf numFmtId="3" fontId="8" fillId="0" borderId="11" xfId="0" applyNumberFormat="1" applyFont="1" applyFill="1" applyBorder="1" applyAlignment="1">
      <alignment vertical="center"/>
    </xf>
    <xf numFmtId="0" fontId="6" fillId="0" borderId="9" xfId="0" applyFont="1" applyBorder="1" applyAlignment="1">
      <alignment horizontal="left" vertical="center" wrapText="1"/>
    </xf>
    <xf numFmtId="3" fontId="6" fillId="0" borderId="9" xfId="0" applyNumberFormat="1" applyFont="1" applyFill="1" applyBorder="1" applyAlignment="1">
      <alignment horizontal="right" vertical="center" indent="1"/>
    </xf>
    <xf numFmtId="164" fontId="6" fillId="0" borderId="9" xfId="8" applyNumberFormat="1" applyFont="1" applyBorder="1" applyAlignment="1">
      <alignment horizontal="right" vertical="center" indent="1"/>
    </xf>
    <xf numFmtId="3" fontId="6" fillId="0" borderId="11" xfId="0" applyNumberFormat="1" applyFont="1" applyFill="1" applyBorder="1" applyAlignment="1">
      <alignment horizontal="right" indent="1"/>
    </xf>
    <xf numFmtId="0" fontId="7" fillId="0" borderId="6" xfId="0" applyFont="1" applyBorder="1" applyAlignment="1">
      <alignment vertical="center" wrapText="1"/>
    </xf>
    <xf numFmtId="164" fontId="9" fillId="0" borderId="6" xfId="8" applyNumberFormat="1" applyFont="1" applyFill="1" applyBorder="1" applyAlignment="1">
      <alignment vertical="center" wrapText="1"/>
    </xf>
    <xf numFmtId="0" fontId="4" fillId="0" borderId="0" xfId="14" applyFont="1" applyBorder="1" applyAlignment="1">
      <alignment horizontal="center" wrapText="1"/>
    </xf>
    <xf numFmtId="3" fontId="4" fillId="0" borderId="0" xfId="8" applyNumberFormat="1" applyFont="1" applyAlignment="1">
      <alignment horizontal="center"/>
    </xf>
    <xf numFmtId="0" fontId="78" fillId="0" borderId="0" xfId="8" applyFont="1" applyAlignment="1">
      <alignment horizontal="center"/>
    </xf>
    <xf numFmtId="0" fontId="18" fillId="0" borderId="0" xfId="1" applyFont="1" applyFill="1" applyAlignment="1">
      <alignment vertical="top"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18" fillId="0" borderId="79" xfId="0" applyFont="1" applyBorder="1" applyAlignment="1">
      <alignment horizontal="justify" vertical="center"/>
    </xf>
    <xf numFmtId="0" fontId="20" fillId="0" borderId="79" xfId="1" applyFont="1" applyFill="1" applyBorder="1" applyAlignment="1">
      <alignment horizontal="justify" vertical="top" wrapText="1"/>
    </xf>
    <xf numFmtId="0" fontId="20" fillId="0" borderId="26" xfId="0" applyFont="1" applyBorder="1" applyAlignment="1">
      <alignment horizontal="justify" vertical="center"/>
    </xf>
    <xf numFmtId="0" fontId="20" fillId="0" borderId="4" xfId="0" applyFont="1" applyBorder="1" applyAlignment="1">
      <alignment horizontal="justify" vertical="center"/>
    </xf>
    <xf numFmtId="0" fontId="81" fillId="0" borderId="0" xfId="0" applyFont="1"/>
    <xf numFmtId="3" fontId="18" fillId="0" borderId="0" xfId="2" applyNumberFormat="1" applyFont="1" applyFill="1" applyAlignment="1">
      <alignment horizontal="center" vertical="top"/>
    </xf>
    <xf numFmtId="0" fontId="18" fillId="0" borderId="2" xfId="0" applyFont="1" applyFill="1" applyBorder="1" applyAlignment="1">
      <alignment horizontal="left" vertical="center"/>
    </xf>
    <xf numFmtId="0" fontId="59" fillId="0" borderId="79" xfId="0" applyFont="1" applyBorder="1" applyAlignment="1">
      <alignment horizontal="justify" vertical="center"/>
    </xf>
    <xf numFmtId="0" fontId="55" fillId="0" borderId="26" xfId="0" applyFont="1" applyBorder="1" applyAlignment="1">
      <alignment horizontal="justify" vertical="center"/>
    </xf>
    <xf numFmtId="0" fontId="55" fillId="0" borderId="4" xfId="0" applyFont="1" applyBorder="1" applyAlignment="1">
      <alignment horizontal="justify" vertical="center"/>
    </xf>
    <xf numFmtId="0" fontId="55" fillId="0" borderId="26" xfId="0" applyFont="1" applyBorder="1" applyAlignment="1">
      <alignment wrapText="1"/>
    </xf>
    <xf numFmtId="0" fontId="81" fillId="0" borderId="26" xfId="0" applyFont="1" applyBorder="1"/>
    <xf numFmtId="0" fontId="81" fillId="0" borderId="4" xfId="0" applyFont="1" applyBorder="1"/>
    <xf numFmtId="0" fontId="55" fillId="0" borderId="79" xfId="0" applyFont="1" applyBorder="1"/>
    <xf numFmtId="164" fontId="6" fillId="0" borderId="6" xfId="2" applyNumberFormat="1" applyFont="1" applyBorder="1" applyAlignment="1">
      <alignment vertical="top" wrapText="1"/>
    </xf>
    <xf numFmtId="1" fontId="20" fillId="0" borderId="11" xfId="11" applyNumberFormat="1" applyFont="1" applyBorder="1" applyAlignment="1">
      <alignment wrapText="1"/>
    </xf>
    <xf numFmtId="3" fontId="6" fillId="0" borderId="25" xfId="5" applyNumberFormat="1" applyFont="1" applyBorder="1" applyAlignment="1">
      <alignment vertical="top" wrapText="1"/>
    </xf>
    <xf numFmtId="167" fontId="6" fillId="0" borderId="25" xfId="0" applyNumberFormat="1" applyFont="1" applyBorder="1" applyAlignment="1">
      <alignment vertical="top"/>
    </xf>
    <xf numFmtId="164" fontId="6" fillId="0" borderId="25" xfId="2" applyNumberFormat="1" applyFont="1" applyBorder="1" applyAlignment="1">
      <alignment vertical="top"/>
    </xf>
    <xf numFmtId="3" fontId="4" fillId="0" borderId="0" xfId="0" applyNumberFormat="1" applyFont="1" applyFill="1" applyAlignment="1">
      <alignment horizontal="center" vertical="top"/>
    </xf>
    <xf numFmtId="164" fontId="4" fillId="41" borderId="8" xfId="8" applyNumberFormat="1" applyFont="1" applyFill="1" applyBorder="1" applyAlignment="1">
      <alignment horizontal="left" vertical="center" wrapText="1"/>
    </xf>
    <xf numFmtId="164" fontId="5" fillId="41" borderId="34" xfId="8" applyNumberFormat="1" applyFont="1" applyFill="1" applyBorder="1" applyAlignment="1">
      <alignment horizontal="right" wrapText="1"/>
    </xf>
    <xf numFmtId="164" fontId="5" fillId="41" borderId="12" xfId="8" applyNumberFormat="1" applyFont="1" applyFill="1" applyBorder="1" applyAlignment="1">
      <alignment wrapText="1"/>
    </xf>
    <xf numFmtId="164" fontId="8" fillId="0" borderId="0" xfId="14" applyNumberFormat="1" applyFont="1" applyFill="1" applyAlignment="1">
      <alignment vertical="top" wrapText="1"/>
    </xf>
    <xf numFmtId="0" fontId="38" fillId="41" borderId="8" xfId="4" applyNumberFormat="1" applyFont="1" applyFill="1" applyBorder="1" applyAlignment="1">
      <alignment wrapText="1" shrinkToFit="1"/>
    </xf>
    <xf numFmtId="0" fontId="38" fillId="41" borderId="11" xfId="4" applyNumberFormat="1" applyFont="1" applyFill="1" applyBorder="1">
      <alignment horizontal="left" wrapText="1" indent="1" shrinkToFit="1"/>
    </xf>
    <xf numFmtId="164" fontId="9" fillId="41" borderId="11" xfId="0" applyNumberFormat="1" applyFont="1" applyFill="1" applyBorder="1"/>
    <xf numFmtId="0" fontId="7" fillId="41" borderId="11" xfId="0" quotePrefix="1" applyFont="1" applyFill="1" applyBorder="1" applyAlignment="1">
      <alignment vertical="center" wrapText="1"/>
    </xf>
    <xf numFmtId="3" fontId="38" fillId="41" borderId="11" xfId="4" applyNumberFormat="1" applyFont="1" applyFill="1" applyBorder="1">
      <alignment horizontal="left" wrapText="1" indent="1" shrinkToFit="1"/>
    </xf>
    <xf numFmtId="0" fontId="9" fillId="41" borderId="12" xfId="0" applyFont="1" applyFill="1" applyBorder="1" applyAlignment="1">
      <alignment vertical="center" wrapText="1"/>
    </xf>
    <xf numFmtId="0" fontId="5" fillId="41" borderId="0" xfId="5" applyFont="1" applyFill="1" applyBorder="1" applyAlignment="1">
      <alignment horizontal="right" vertical="top" wrapText="1"/>
    </xf>
    <xf numFmtId="3" fontId="10" fillId="41" borderId="0" xfId="6" applyNumberFormat="1" applyFont="1" applyFill="1" applyAlignment="1">
      <alignment horizontal="right" wrapText="1"/>
    </xf>
    <xf numFmtId="0" fontId="37" fillId="41" borderId="8" xfId="0" applyFont="1" applyFill="1" applyBorder="1" applyAlignment="1">
      <alignment vertical="center" wrapText="1"/>
    </xf>
    <xf numFmtId="0" fontId="7" fillId="41" borderId="12" xfId="0" applyFont="1" applyFill="1" applyBorder="1" applyAlignment="1">
      <alignment wrapText="1"/>
    </xf>
    <xf numFmtId="0" fontId="4" fillId="41" borderId="8" xfId="0" applyFont="1" applyFill="1" applyBorder="1" applyAlignment="1">
      <alignment vertical="center" wrapText="1"/>
    </xf>
    <xf numFmtId="0" fontId="6" fillId="41" borderId="11" xfId="1" applyFont="1" applyFill="1" applyBorder="1" applyAlignment="1">
      <alignment vertical="top"/>
    </xf>
    <xf numFmtId="0" fontId="6" fillId="41" borderId="12" xfId="0" applyFont="1" applyFill="1" applyBorder="1"/>
    <xf numFmtId="3" fontId="12" fillId="41" borderId="11" xfId="4" applyNumberFormat="1" applyFont="1" applyFill="1" applyBorder="1">
      <alignment horizontal="left" wrapText="1" indent="1" shrinkToFit="1"/>
    </xf>
    <xf numFmtId="0" fontId="6" fillId="41" borderId="12" xfId="0" applyFont="1" applyFill="1" applyBorder="1" applyAlignment="1">
      <alignment wrapText="1"/>
    </xf>
    <xf numFmtId="0" fontId="12" fillId="41" borderId="8" xfId="4" applyNumberFormat="1" applyFont="1" applyFill="1" applyBorder="1" applyAlignment="1">
      <alignment wrapText="1" shrinkToFit="1"/>
    </xf>
    <xf numFmtId="0" fontId="12" fillId="41" borderId="11" xfId="4" applyNumberFormat="1" applyFont="1" applyFill="1" applyBorder="1">
      <alignment horizontal="left" wrapText="1" indent="1" shrinkToFit="1"/>
    </xf>
    <xf numFmtId="164" fontId="6" fillId="41" borderId="12" xfId="0" applyNumberFormat="1" applyFont="1" applyFill="1" applyBorder="1"/>
    <xf numFmtId="0" fontId="4" fillId="41" borderId="8" xfId="0" quotePrefix="1" applyFont="1" applyFill="1" applyBorder="1" applyAlignment="1">
      <alignment vertical="center" wrapText="1"/>
    </xf>
    <xf numFmtId="0" fontId="6" fillId="41" borderId="12" xfId="0" applyFont="1" applyFill="1" applyBorder="1" applyAlignment="1">
      <alignment vertical="center" wrapText="1"/>
    </xf>
    <xf numFmtId="164" fontId="7" fillId="41" borderId="0" xfId="0" applyNumberFormat="1" applyFont="1" applyFill="1" applyBorder="1" applyAlignment="1">
      <alignment horizontal="center" vertical="top"/>
    </xf>
    <xf numFmtId="164" fontId="7" fillId="41" borderId="11" xfId="8" applyNumberFormat="1" applyFont="1" applyFill="1" applyBorder="1" applyAlignment="1">
      <alignment vertical="top" wrapText="1"/>
    </xf>
    <xf numFmtId="164" fontId="6" fillId="41" borderId="20" xfId="0" applyNumberFormat="1" applyFont="1" applyFill="1" applyBorder="1"/>
    <xf numFmtId="0" fontId="37" fillId="41" borderId="11" xfId="0" applyFont="1" applyFill="1" applyBorder="1" applyAlignment="1">
      <alignment vertical="center" wrapText="1"/>
    </xf>
    <xf numFmtId="0" fontId="4" fillId="41" borderId="11" xfId="0" applyFont="1" applyFill="1" applyBorder="1" applyAlignment="1">
      <alignment vertical="center" wrapText="1"/>
    </xf>
    <xf numFmtId="3" fontId="10" fillId="41" borderId="11" xfId="4" applyNumberFormat="1" applyFill="1" applyBorder="1" applyAlignment="1">
      <alignment wrapText="1" shrinkToFit="1"/>
    </xf>
    <xf numFmtId="3" fontId="4" fillId="41" borderId="12" xfId="0" applyNumberFormat="1" applyFont="1" applyFill="1" applyBorder="1" applyAlignment="1">
      <alignment horizontal="right"/>
    </xf>
    <xf numFmtId="0" fontId="12" fillId="41" borderId="11" xfId="4" applyNumberFormat="1" applyFont="1" applyFill="1" applyBorder="1" applyAlignment="1">
      <alignment wrapText="1" shrinkToFit="1"/>
    </xf>
    <xf numFmtId="164" fontId="7" fillId="41" borderId="11" xfId="2" applyNumberFormat="1" applyFont="1" applyFill="1" applyBorder="1" applyAlignment="1">
      <alignment vertical="top" wrapText="1"/>
    </xf>
    <xf numFmtId="164" fontId="7" fillId="41" borderId="11" xfId="2" applyNumberFormat="1" applyFont="1" applyFill="1" applyBorder="1" applyAlignment="1">
      <alignment vertical="top"/>
    </xf>
    <xf numFmtId="164" fontId="4" fillId="41" borderId="11" xfId="32" applyNumberFormat="1" applyFont="1" applyFill="1" applyBorder="1" applyAlignment="1">
      <alignment wrapText="1"/>
    </xf>
    <xf numFmtId="3" fontId="6" fillId="41" borderId="11" xfId="32" applyNumberFormat="1" applyFont="1" applyFill="1" applyBorder="1" applyAlignment="1">
      <alignment horizontal="right" wrapText="1"/>
    </xf>
    <xf numFmtId="164" fontId="6" fillId="41" borderId="11" xfId="32" applyNumberFormat="1" applyFont="1" applyFill="1" applyBorder="1" applyAlignment="1">
      <alignment wrapText="1"/>
    </xf>
    <xf numFmtId="0" fontId="39" fillId="41" borderId="36" xfId="0" applyFont="1" applyFill="1" applyBorder="1" applyAlignment="1">
      <alignment vertical="center" wrapText="1"/>
    </xf>
    <xf numFmtId="0" fontId="9" fillId="41" borderId="34" xfId="0" applyFont="1" applyFill="1" applyBorder="1" applyAlignment="1">
      <alignment horizontal="right" vertical="center" wrapText="1"/>
    </xf>
    <xf numFmtId="0" fontId="9" fillId="41" borderId="35" xfId="0" applyFont="1" applyFill="1" applyBorder="1" applyAlignment="1">
      <alignment vertical="center" wrapText="1"/>
    </xf>
    <xf numFmtId="0" fontId="4" fillId="41" borderId="36" xfId="0" applyFont="1" applyFill="1" applyBorder="1" applyAlignment="1">
      <alignment vertical="center" wrapText="1"/>
    </xf>
    <xf numFmtId="0" fontId="4" fillId="41" borderId="34" xfId="0" applyFont="1" applyFill="1" applyBorder="1" applyAlignment="1">
      <alignment horizontal="right" vertical="center" wrapText="1"/>
    </xf>
    <xf numFmtId="0" fontId="6" fillId="41" borderId="35" xfId="0" applyFont="1" applyFill="1" applyBorder="1" applyAlignment="1">
      <alignment vertical="center" wrapText="1"/>
    </xf>
    <xf numFmtId="3" fontId="6" fillId="41" borderId="34" xfId="4" applyNumberFormat="1" applyFont="1" applyFill="1" applyBorder="1" applyAlignment="1">
      <alignment horizontal="right" wrapText="1" indent="1"/>
    </xf>
    <xf numFmtId="164" fontId="5" fillId="41" borderId="35" xfId="8" applyNumberFormat="1" applyFont="1" applyFill="1" applyBorder="1" applyAlignment="1">
      <alignment horizontal="right" wrapText="1"/>
    </xf>
    <xf numFmtId="0" fontId="4" fillId="41" borderId="35" xfId="0" applyFont="1" applyFill="1" applyBorder="1" applyAlignment="1">
      <alignment vertical="center" wrapText="1"/>
    </xf>
    <xf numFmtId="0" fontId="9" fillId="41" borderId="34" xfId="8" applyFont="1" applyFill="1" applyBorder="1" applyAlignment="1">
      <alignment horizontal="left" vertical="top" wrapText="1"/>
    </xf>
    <xf numFmtId="0" fontId="9" fillId="41" borderId="35" xfId="8" applyFont="1" applyFill="1" applyBorder="1" applyAlignment="1">
      <alignment horizontal="left" vertical="top" wrapText="1"/>
    </xf>
    <xf numFmtId="164" fontId="4" fillId="41" borderId="36" xfId="8" applyNumberFormat="1" applyFont="1" applyFill="1" applyBorder="1" applyAlignment="1">
      <alignment horizontal="left" wrapText="1"/>
    </xf>
    <xf numFmtId="164" fontId="4" fillId="41" borderId="34" xfId="8" applyNumberFormat="1" applyFont="1" applyFill="1" applyBorder="1" applyAlignment="1">
      <alignment horizontal="left" wrapText="1"/>
    </xf>
    <xf numFmtId="164" fontId="4" fillId="41" borderId="35" xfId="8" applyNumberFormat="1" applyFont="1" applyFill="1" applyBorder="1" applyAlignment="1">
      <alignment horizontal="left" wrapText="1"/>
    </xf>
    <xf numFmtId="164" fontId="4" fillId="41" borderId="12" xfId="8" applyNumberFormat="1" applyFont="1" applyFill="1" applyBorder="1" applyAlignment="1">
      <alignment horizontal="left" wrapText="1"/>
    </xf>
    <xf numFmtId="0" fontId="13" fillId="41" borderId="36" xfId="0" applyFont="1" applyFill="1" applyBorder="1" applyAlignment="1">
      <alignment wrapText="1"/>
    </xf>
    <xf numFmtId="164" fontId="6" fillId="41" borderId="34" xfId="0" applyNumberFormat="1" applyFont="1" applyFill="1" applyBorder="1" applyAlignment="1">
      <alignment horizontal="center" vertical="center" wrapText="1"/>
    </xf>
    <xf numFmtId="164" fontId="5" fillId="41" borderId="34" xfId="8" applyNumberFormat="1" applyFont="1" applyFill="1" applyBorder="1" applyAlignment="1">
      <alignment horizontal="right" vertical="center" wrapText="1"/>
    </xf>
    <xf numFmtId="164" fontId="6" fillId="41" borderId="35" xfId="0" applyNumberFormat="1" applyFont="1" applyFill="1" applyBorder="1" applyAlignment="1">
      <alignment horizontal="center" vertical="center" wrapText="1"/>
    </xf>
    <xf numFmtId="0" fontId="10" fillId="41" borderId="34" xfId="106" applyNumberFormat="1" applyFill="1" applyBorder="1">
      <alignment horizontal="left" wrapText="1" indent="1"/>
    </xf>
    <xf numFmtId="0" fontId="6" fillId="41" borderId="34" xfId="0" applyFont="1" applyFill="1" applyBorder="1"/>
    <xf numFmtId="0" fontId="6" fillId="41" borderId="35" xfId="0" applyFont="1" applyFill="1" applyBorder="1"/>
    <xf numFmtId="164" fontId="7" fillId="41" borderId="11" xfId="8" applyNumberFormat="1" applyFont="1" applyFill="1" applyBorder="1" applyAlignment="1">
      <alignment wrapText="1"/>
    </xf>
    <xf numFmtId="164" fontId="9" fillId="41" borderId="11" xfId="8" applyNumberFormat="1" applyFont="1" applyFill="1" applyBorder="1" applyAlignment="1">
      <alignment horizontal="right" wrapText="1"/>
    </xf>
    <xf numFmtId="164" fontId="9" fillId="41" borderId="11" xfId="8" applyNumberFormat="1" applyFont="1" applyFill="1" applyBorder="1" applyAlignment="1">
      <alignment wrapText="1"/>
    </xf>
    <xf numFmtId="0" fontId="39" fillId="41" borderId="8" xfId="14" applyFont="1" applyFill="1" applyBorder="1" applyAlignment="1">
      <alignment vertical="center" wrapText="1"/>
    </xf>
    <xf numFmtId="0" fontId="6" fillId="41" borderId="12" xfId="14" applyFont="1" applyFill="1" applyBorder="1" applyAlignment="1">
      <alignment vertical="center" wrapText="1"/>
    </xf>
    <xf numFmtId="164" fontId="4" fillId="41" borderId="11" xfId="23" applyNumberFormat="1" applyFont="1" applyFill="1" applyBorder="1" applyAlignment="1">
      <alignment wrapText="1"/>
    </xf>
    <xf numFmtId="164" fontId="6" fillId="41" borderId="11" xfId="23" applyNumberFormat="1" applyFont="1" applyFill="1" applyBorder="1" applyAlignment="1">
      <alignment horizontal="right" wrapText="1"/>
    </xf>
    <xf numFmtId="164" fontId="6" fillId="41" borderId="11" xfId="23" applyNumberFormat="1" applyFont="1" applyFill="1" applyBorder="1" applyAlignment="1">
      <alignment wrapText="1"/>
    </xf>
    <xf numFmtId="0" fontId="37" fillId="41" borderId="8" xfId="0" applyFont="1" applyFill="1" applyBorder="1" applyAlignment="1">
      <alignment horizontal="left" vertical="center" wrapText="1"/>
    </xf>
    <xf numFmtId="0" fontId="9" fillId="41" borderId="11" xfId="0" applyFont="1" applyFill="1" applyBorder="1" applyAlignment="1">
      <alignment vertical="center" wrapText="1"/>
    </xf>
    <xf numFmtId="0" fontId="37" fillId="41" borderId="8" xfId="0" applyFont="1" applyFill="1" applyBorder="1" applyAlignment="1">
      <alignment vertical="top" wrapText="1"/>
    </xf>
    <xf numFmtId="3" fontId="9" fillId="41" borderId="11" xfId="0" applyNumberFormat="1" applyFont="1" applyFill="1" applyBorder="1" applyAlignment="1">
      <alignment vertical="center" wrapText="1"/>
    </xf>
    <xf numFmtId="0" fontId="40" fillId="41" borderId="11" xfId="0" applyFont="1" applyFill="1" applyBorder="1" applyAlignment="1">
      <alignment horizontal="right" vertical="center"/>
    </xf>
    <xf numFmtId="0" fontId="40" fillId="41" borderId="11" xfId="0" applyFont="1" applyFill="1" applyBorder="1" applyAlignment="1">
      <alignment horizontal="right" vertical="center" indent="1"/>
    </xf>
    <xf numFmtId="3" fontId="4" fillId="41" borderId="11" xfId="0" applyNumberFormat="1" applyFont="1" applyFill="1" applyBorder="1" applyAlignment="1">
      <alignment horizontal="right" vertical="center"/>
    </xf>
    <xf numFmtId="0" fontId="37" fillId="41" borderId="11" xfId="0" applyFont="1" applyFill="1" applyBorder="1" applyAlignment="1">
      <alignment vertical="top" wrapText="1"/>
    </xf>
    <xf numFmtId="0" fontId="4" fillId="5" borderId="8" xfId="0" applyFont="1" applyFill="1" applyBorder="1" applyAlignment="1">
      <alignment vertical="center" wrapText="1"/>
    </xf>
    <xf numFmtId="0" fontId="40" fillId="5" borderId="11" xfId="0" applyFont="1" applyFill="1" applyBorder="1" applyAlignment="1">
      <alignment horizontal="right" vertical="center"/>
    </xf>
    <xf numFmtId="0" fontId="4" fillId="5" borderId="12" xfId="0" applyFont="1" applyFill="1" applyBorder="1" applyAlignment="1">
      <alignment horizontal="right" vertical="center"/>
    </xf>
    <xf numFmtId="0" fontId="40" fillId="5" borderId="11" xfId="0" applyFont="1" applyFill="1" applyBorder="1" applyAlignment="1">
      <alignment horizontal="right" vertical="center" indent="1"/>
    </xf>
    <xf numFmtId="3" fontId="4" fillId="5" borderId="11" xfId="0" applyNumberFormat="1" applyFont="1" applyFill="1" applyBorder="1" applyAlignment="1">
      <alignment horizontal="right" vertical="center"/>
    </xf>
    <xf numFmtId="0" fontId="37" fillId="41" borderId="20" xfId="0" applyFont="1" applyFill="1" applyBorder="1" applyAlignment="1">
      <alignment vertical="top" wrapText="1"/>
    </xf>
    <xf numFmtId="166" fontId="13" fillId="41" borderId="11" xfId="0" applyNumberFormat="1" applyFont="1" applyFill="1" applyBorder="1" applyAlignment="1">
      <alignment wrapText="1"/>
    </xf>
    <xf numFmtId="3" fontId="12" fillId="41" borderId="11" xfId="4" applyNumberFormat="1" applyFont="1" applyFill="1" applyBorder="1" applyAlignment="1">
      <alignment wrapText="1" shrinkToFit="1"/>
    </xf>
    <xf numFmtId="164" fontId="7" fillId="41" borderId="8" xfId="8" applyNumberFormat="1" applyFont="1" applyFill="1" applyBorder="1" applyAlignment="1">
      <alignment vertical="top" wrapText="1"/>
    </xf>
    <xf numFmtId="164" fontId="6" fillId="41" borderId="11" xfId="8" applyNumberFormat="1" applyFont="1" applyFill="1" applyBorder="1" applyAlignment="1">
      <alignment horizontal="right" vertical="top" wrapText="1"/>
    </xf>
    <xf numFmtId="164" fontId="6" fillId="41" borderId="8" xfId="8" applyNumberFormat="1" applyFont="1" applyFill="1" applyBorder="1" applyAlignment="1">
      <alignment vertical="top" wrapText="1"/>
    </xf>
    <xf numFmtId="164" fontId="6" fillId="41" borderId="11" xfId="8" applyNumberFormat="1" applyFont="1" applyFill="1" applyBorder="1" applyAlignment="1">
      <alignment horizontal="right" wrapText="1"/>
    </xf>
    <xf numFmtId="164" fontId="6" fillId="41" borderId="11" xfId="8" applyNumberFormat="1" applyFont="1" applyFill="1" applyBorder="1" applyAlignment="1">
      <alignment vertical="top" wrapText="1"/>
    </xf>
    <xf numFmtId="0" fontId="39" fillId="41" borderId="11" xfId="15" applyFont="1" applyFill="1" applyBorder="1" applyAlignment="1">
      <alignment vertical="center" wrapText="1"/>
    </xf>
    <xf numFmtId="0" fontId="6" fillId="41" borderId="11" xfId="15" applyFont="1" applyFill="1" applyBorder="1" applyAlignment="1">
      <alignment vertical="center" wrapText="1"/>
    </xf>
    <xf numFmtId="0" fontId="4" fillId="41" borderId="11" xfId="15" applyFont="1" applyFill="1" applyBorder="1" applyAlignment="1">
      <alignment vertical="center" wrapText="1"/>
    </xf>
    <xf numFmtId="3" fontId="12" fillId="41" borderId="11" xfId="3" applyNumberFormat="1" applyFont="1" applyFill="1" applyBorder="1">
      <alignment horizontal="right" wrapText="1" shrinkToFit="1"/>
    </xf>
    <xf numFmtId="164" fontId="4" fillId="41" borderId="11" xfId="8" applyNumberFormat="1" applyFont="1" applyFill="1" applyBorder="1"/>
    <xf numFmtId="0" fontId="4" fillId="41" borderId="26" xfId="4" applyNumberFormat="1" applyFont="1" applyFill="1" applyBorder="1" applyAlignment="1">
      <alignment wrapText="1"/>
    </xf>
    <xf numFmtId="3" fontId="6" fillId="41" borderId="26" xfId="4" applyNumberFormat="1" applyFont="1" applyFill="1" applyBorder="1" applyAlignment="1">
      <alignment wrapText="1"/>
    </xf>
    <xf numFmtId="165" fontId="14" fillId="41" borderId="26" xfId="15" applyNumberFormat="1" applyFont="1" applyFill="1" applyBorder="1" applyAlignment="1">
      <alignment wrapText="1"/>
    </xf>
    <xf numFmtId="164" fontId="6" fillId="41" borderId="26" xfId="8" applyNumberFormat="1" applyFont="1" applyFill="1" applyBorder="1" applyAlignment="1"/>
    <xf numFmtId="3" fontId="6" fillId="41" borderId="26" xfId="8" applyNumberFormat="1" applyFont="1" applyFill="1" applyBorder="1" applyAlignment="1"/>
    <xf numFmtId="164" fontId="4" fillId="41" borderId="26" xfId="8" applyNumberFormat="1" applyFont="1" applyFill="1" applyBorder="1" applyAlignment="1"/>
    <xf numFmtId="3" fontId="4" fillId="41" borderId="26" xfId="8" applyNumberFormat="1" applyFont="1" applyFill="1" applyBorder="1" applyAlignment="1"/>
    <xf numFmtId="164" fontId="7" fillId="41" borderId="12" xfId="8" applyNumberFormat="1" applyFont="1" applyFill="1" applyBorder="1" applyAlignment="1">
      <alignment vertical="top" wrapText="1"/>
    </xf>
    <xf numFmtId="164" fontId="7" fillId="41" borderId="20" xfId="8" applyNumberFormat="1" applyFont="1" applyFill="1" applyBorder="1" applyAlignment="1">
      <alignment vertical="top" wrapText="1"/>
    </xf>
    <xf numFmtId="0" fontId="37" fillId="41" borderId="11" xfId="0" applyFont="1" applyFill="1" applyBorder="1" applyAlignment="1">
      <alignment horizontal="left" vertical="center" wrapText="1"/>
    </xf>
    <xf numFmtId="0" fontId="39" fillId="41" borderId="8" xfId="0" applyFont="1" applyFill="1" applyBorder="1" applyAlignment="1">
      <alignment vertical="center" wrapText="1"/>
    </xf>
    <xf numFmtId="0" fontId="4" fillId="41" borderId="11" xfId="0" applyFont="1" applyFill="1" applyBorder="1" applyAlignment="1">
      <alignment horizontal="right" vertical="center"/>
    </xf>
    <xf numFmtId="164" fontId="7" fillId="41" borderId="8" xfId="8" applyNumberFormat="1" applyFont="1" applyFill="1" applyBorder="1" applyAlignment="1">
      <alignment vertical="center" wrapText="1"/>
    </xf>
    <xf numFmtId="164" fontId="6" fillId="41" borderId="11" xfId="8" applyNumberFormat="1" applyFont="1" applyFill="1" applyBorder="1" applyAlignment="1">
      <alignment horizontal="right" vertical="center" wrapText="1"/>
    </xf>
    <xf numFmtId="164" fontId="6" fillId="41" borderId="12" xfId="8" applyNumberFormat="1" applyFont="1" applyFill="1" applyBorder="1" applyAlignment="1">
      <alignment vertical="center" wrapText="1"/>
    </xf>
    <xf numFmtId="164" fontId="7" fillId="41" borderId="20" xfId="8" applyNumberFormat="1" applyFont="1" applyFill="1" applyBorder="1" applyAlignment="1">
      <alignment vertical="center" wrapText="1"/>
    </xf>
    <xf numFmtId="164" fontId="6" fillId="41" borderId="12" xfId="8" applyNumberFormat="1" applyFont="1" applyFill="1" applyBorder="1" applyAlignment="1">
      <alignment wrapText="1"/>
    </xf>
    <xf numFmtId="164" fontId="6" fillId="41" borderId="11" xfId="8" applyNumberFormat="1" applyFont="1" applyFill="1" applyBorder="1" applyAlignment="1">
      <alignment wrapText="1"/>
    </xf>
    <xf numFmtId="164" fontId="6" fillId="41" borderId="9" xfId="8" applyNumberFormat="1" applyFont="1" applyFill="1" applyBorder="1" applyAlignment="1">
      <alignment horizontal="right" wrapText="1"/>
    </xf>
    <xf numFmtId="164" fontId="6" fillId="41" borderId="9" xfId="8" applyNumberFormat="1" applyFont="1" applyFill="1" applyBorder="1" applyAlignment="1">
      <alignment wrapText="1"/>
    </xf>
    <xf numFmtId="164" fontId="4" fillId="41" borderId="11" xfId="8" applyNumberFormat="1" applyFont="1" applyFill="1" applyBorder="1" applyAlignment="1">
      <alignment wrapText="1"/>
    </xf>
    <xf numFmtId="164" fontId="7" fillId="41" borderId="8" xfId="8" applyNumberFormat="1" applyFont="1" applyFill="1" applyBorder="1" applyAlignment="1">
      <alignment wrapText="1"/>
    </xf>
    <xf numFmtId="164" fontId="7" fillId="41" borderId="20" xfId="8" applyNumberFormat="1" applyFont="1" applyFill="1" applyBorder="1" applyAlignment="1">
      <alignment wrapText="1"/>
    </xf>
    <xf numFmtId="164" fontId="6" fillId="41" borderId="12" xfId="8" applyNumberFormat="1" applyFont="1" applyFill="1" applyBorder="1" applyAlignment="1">
      <alignment horizontal="right" wrapText="1"/>
    </xf>
    <xf numFmtId="3" fontId="9" fillId="41" borderId="11" xfId="8" applyNumberFormat="1" applyFont="1" applyFill="1" applyBorder="1" applyAlignment="1">
      <alignment vertical="center" wrapText="1"/>
    </xf>
    <xf numFmtId="3" fontId="9" fillId="41" borderId="11" xfId="8" applyNumberFormat="1" applyFont="1" applyFill="1" applyBorder="1" applyAlignment="1">
      <alignment horizontal="right" vertical="center" wrapText="1"/>
    </xf>
    <xf numFmtId="3" fontId="6" fillId="41" borderId="12" xfId="8" applyNumberFormat="1" applyFont="1" applyFill="1" applyBorder="1" applyAlignment="1">
      <alignment horizontal="right" vertical="center" wrapText="1"/>
    </xf>
    <xf numFmtId="3" fontId="6" fillId="41" borderId="11" xfId="8" applyNumberFormat="1" applyFont="1" applyFill="1" applyBorder="1" applyAlignment="1">
      <alignment vertical="center" wrapText="1"/>
    </xf>
    <xf numFmtId="3" fontId="6" fillId="41" borderId="11" xfId="8" applyNumberFormat="1" applyFont="1" applyFill="1" applyBorder="1" applyAlignment="1">
      <alignment horizontal="right" vertical="center" wrapText="1"/>
    </xf>
    <xf numFmtId="164" fontId="43" fillId="41" borderId="8" xfId="8" applyNumberFormat="1" applyFont="1" applyFill="1" applyBorder="1" applyAlignment="1">
      <alignment wrapText="1"/>
    </xf>
    <xf numFmtId="164" fontId="5" fillId="41" borderId="8" xfId="8" applyNumberFormat="1" applyFont="1" applyFill="1" applyBorder="1" applyAlignment="1">
      <alignment horizontal="right" wrapText="1"/>
    </xf>
    <xf numFmtId="164" fontId="5" fillId="41" borderId="11" xfId="8" applyNumberFormat="1" applyFont="1" applyFill="1" applyBorder="1" applyAlignment="1">
      <alignment wrapText="1"/>
    </xf>
    <xf numFmtId="164" fontId="7" fillId="41" borderId="11" xfId="8" applyNumberFormat="1" applyFont="1" applyFill="1" applyBorder="1" applyAlignment="1">
      <alignment vertical="center" wrapText="1"/>
    </xf>
    <xf numFmtId="164" fontId="6" fillId="41" borderId="11" xfId="8" applyNumberFormat="1" applyFont="1" applyFill="1" applyBorder="1" applyAlignment="1">
      <alignment vertical="center" wrapText="1"/>
    </xf>
    <xf numFmtId="164" fontId="4" fillId="41" borderId="11" xfId="8" applyNumberFormat="1" applyFont="1" applyFill="1" applyBorder="1" applyAlignment="1">
      <alignment vertical="center" wrapText="1"/>
    </xf>
    <xf numFmtId="164" fontId="7" fillId="41" borderId="0" xfId="1" applyNumberFormat="1" applyFont="1" applyFill="1" applyAlignment="1">
      <alignment vertical="top" wrapText="1"/>
    </xf>
    <xf numFmtId="3" fontId="4" fillId="0" borderId="0" xfId="2" applyNumberFormat="1" applyFont="1" applyFill="1" applyAlignment="1">
      <alignment horizontal="center" vertical="center" wrapText="1"/>
    </xf>
    <xf numFmtId="164" fontId="19" fillId="41" borderId="0" xfId="1" applyNumberFormat="1" applyFont="1" applyFill="1" applyAlignment="1">
      <alignment vertical="center" wrapText="1"/>
    </xf>
    <xf numFmtId="3" fontId="4" fillId="0" borderId="0" xfId="0" applyNumberFormat="1" applyFont="1" applyAlignment="1">
      <alignment horizontal="center" vertical="center"/>
    </xf>
    <xf numFmtId="3" fontId="4" fillId="0" borderId="0" xfId="0" applyNumberFormat="1" applyFont="1" applyAlignment="1">
      <alignment vertical="center"/>
    </xf>
    <xf numFmtId="3" fontId="6" fillId="0" borderId="0" xfId="0" applyNumberFormat="1" applyFont="1" applyAlignment="1">
      <alignment vertical="center"/>
    </xf>
    <xf numFmtId="3" fontId="13" fillId="0" borderId="11" xfId="0" applyNumberFormat="1" applyFont="1" applyFill="1" applyBorder="1" applyAlignment="1">
      <alignment vertical="center" wrapText="1"/>
    </xf>
    <xf numFmtId="3" fontId="14" fillId="0" borderId="11" xfId="0" applyNumberFormat="1" applyFont="1" applyFill="1" applyBorder="1" applyAlignment="1">
      <alignment vertical="center" wrapText="1"/>
    </xf>
    <xf numFmtId="3" fontId="14" fillId="0" borderId="12" xfId="0" applyNumberFormat="1" applyFont="1" applyFill="1" applyBorder="1" applyAlignment="1">
      <alignment vertical="center" wrapText="1"/>
    </xf>
    <xf numFmtId="3" fontId="9" fillId="0" borderId="11" xfId="8" applyNumberFormat="1" applyFont="1" applyFill="1" applyBorder="1" applyAlignment="1">
      <alignment vertical="center" wrapText="1"/>
    </xf>
    <xf numFmtId="3" fontId="9" fillId="0" borderId="11" xfId="8" applyNumberFormat="1" applyFont="1" applyFill="1" applyBorder="1" applyAlignment="1">
      <alignment horizontal="right" vertical="center" wrapText="1"/>
    </xf>
    <xf numFmtId="3" fontId="6" fillId="0" borderId="11" xfId="8" applyNumberFormat="1" applyFont="1" applyFill="1" applyBorder="1" applyAlignment="1">
      <alignment horizontal="center" vertical="center" wrapText="1"/>
    </xf>
    <xf numFmtId="3" fontId="9" fillId="0" borderId="0" xfId="8" applyNumberFormat="1" applyFont="1" applyFill="1" applyBorder="1" applyAlignment="1">
      <alignment horizontal="left" vertical="center" wrapText="1"/>
    </xf>
    <xf numFmtId="3" fontId="53" fillId="0" borderId="0" xfId="8" applyNumberFormat="1" applyFont="1" applyFill="1" applyBorder="1" applyAlignment="1">
      <alignment horizontal="left" vertical="center" wrapText="1"/>
    </xf>
    <xf numFmtId="3" fontId="4" fillId="0" borderId="0" xfId="0" applyNumberFormat="1" applyFont="1" applyAlignment="1">
      <alignment vertical="center" wrapText="1"/>
    </xf>
    <xf numFmtId="3" fontId="6" fillId="0" borderId="0" xfId="0" applyNumberFormat="1" applyFont="1" applyAlignment="1">
      <alignment vertical="center" wrapText="1"/>
    </xf>
    <xf numFmtId="3" fontId="9" fillId="0" borderId="80" xfId="8" applyNumberFormat="1" applyFont="1" applyFill="1" applyBorder="1" applyAlignment="1">
      <alignment horizontal="left" vertical="center" wrapText="1"/>
    </xf>
    <xf numFmtId="3" fontId="53" fillId="0" borderId="80" xfId="8" applyNumberFormat="1" applyFont="1" applyFill="1" applyBorder="1" applyAlignment="1">
      <alignment horizontal="left" vertical="center" wrapText="1"/>
    </xf>
    <xf numFmtId="3" fontId="4" fillId="0" borderId="24" xfId="8" applyNumberFormat="1" applyFont="1" applyFill="1" applyBorder="1" applyAlignment="1">
      <alignment horizontal="left" vertical="center" wrapText="1"/>
    </xf>
    <xf numFmtId="0" fontId="42" fillId="0" borderId="24" xfId="0" applyFont="1" applyBorder="1" applyAlignment="1">
      <alignment horizontal="left" vertical="center" wrapText="1"/>
    </xf>
    <xf numFmtId="3" fontId="4" fillId="0" borderId="24" xfId="0" applyNumberFormat="1" applyFont="1" applyBorder="1" applyAlignment="1">
      <alignment vertical="center" wrapText="1"/>
    </xf>
    <xf numFmtId="0" fontId="42" fillId="0" borderId="24" xfId="0" applyFont="1" applyBorder="1" applyAlignment="1">
      <alignment vertical="center"/>
    </xf>
    <xf numFmtId="0" fontId="4" fillId="0" borderId="0" xfId="14" applyFont="1" applyBorder="1" applyAlignment="1">
      <alignment horizontal="center" vertical="top" wrapText="1"/>
    </xf>
    <xf numFmtId="3" fontId="4" fillId="0" borderId="0" xfId="14" applyNumberFormat="1" applyFont="1" applyFill="1" applyBorder="1" applyAlignment="1">
      <alignment horizontal="center" vertical="top"/>
    </xf>
    <xf numFmtId="0" fontId="79" fillId="0" borderId="4" xfId="0" applyFont="1" applyFill="1" applyBorder="1" applyAlignment="1">
      <alignment horizontal="justify" vertical="center" wrapText="1"/>
    </xf>
    <xf numFmtId="0" fontId="20" fillId="0" borderId="4" xfId="0" applyFont="1" applyFill="1" applyBorder="1" applyAlignment="1">
      <alignment horizontal="justify" vertical="top" wrapText="1"/>
    </xf>
    <xf numFmtId="0" fontId="18" fillId="0" borderId="79" xfId="0" applyFont="1" applyFill="1" applyBorder="1" applyAlignment="1">
      <alignment horizontal="left" vertical="center"/>
    </xf>
    <xf numFmtId="0" fontId="20" fillId="0" borderId="79" xfId="1" applyFont="1" applyFill="1" applyBorder="1" applyAlignment="1">
      <alignment vertical="center" wrapText="1"/>
    </xf>
    <xf numFmtId="0" fontId="79" fillId="0" borderId="26" xfId="0" applyFont="1" applyFill="1" applyBorder="1" applyAlignment="1">
      <alignment horizontal="justify" vertical="center" wrapText="1"/>
    </xf>
    <xf numFmtId="0" fontId="20" fillId="0" borderId="26" xfId="0" applyFont="1" applyFill="1" applyBorder="1" applyAlignment="1">
      <alignment horizontal="justify" vertical="top" wrapText="1"/>
    </xf>
    <xf numFmtId="164" fontId="6" fillId="0" borderId="0" xfId="0" applyNumberFormat="1" applyFont="1"/>
    <xf numFmtId="0" fontId="7" fillId="0" borderId="0" xfId="0" applyFont="1" applyBorder="1" applyAlignment="1">
      <alignment vertical="center"/>
    </xf>
    <xf numFmtId="164" fontId="6" fillId="0" borderId="0" xfId="0" applyNumberFormat="1" applyFont="1" applyFill="1" applyBorder="1" applyAlignment="1">
      <alignment horizontal="center" vertical="center" wrapText="1"/>
    </xf>
    <xf numFmtId="0" fontId="4" fillId="0" borderId="0" xfId="0" applyFont="1" applyBorder="1" applyAlignment="1">
      <alignment vertical="center"/>
    </xf>
    <xf numFmtId="0" fontId="18" fillId="0" borderId="26" xfId="0" applyFont="1" applyFill="1" applyBorder="1" applyAlignment="1">
      <alignment horizontal="left" vertical="center"/>
    </xf>
    <xf numFmtId="0" fontId="20" fillId="0" borderId="26" xfId="0" applyFont="1" applyFill="1" applyBorder="1" applyAlignment="1">
      <alignment vertical="center"/>
    </xf>
    <xf numFmtId="0" fontId="34" fillId="0" borderId="26" xfId="0" applyFont="1" applyFill="1" applyBorder="1" applyAlignment="1">
      <alignment horizontal="left" vertical="center"/>
    </xf>
    <xf numFmtId="0" fontId="20" fillId="0" borderId="26" xfId="0" applyFont="1" applyFill="1" applyBorder="1" applyAlignment="1">
      <alignment vertical="center" wrapText="1"/>
    </xf>
    <xf numFmtId="164" fontId="5" fillId="0" borderId="26" xfId="8" applyNumberFormat="1" applyFont="1" applyBorder="1" applyAlignment="1"/>
    <xf numFmtId="164" fontId="6" fillId="0" borderId="0" xfId="2" applyNumberFormat="1" applyFont="1" applyFill="1" applyBorder="1" applyAlignment="1">
      <alignment wrapText="1"/>
    </xf>
    <xf numFmtId="164" fontId="4" fillId="0" borderId="0" xfId="14" applyNumberFormat="1" applyFont="1" applyBorder="1" applyAlignment="1">
      <alignment horizontal="left" wrapText="1"/>
    </xf>
    <xf numFmtId="164" fontId="6" fillId="0" borderId="0" xfId="2" applyNumberFormat="1" applyFont="1" applyFill="1" applyBorder="1" applyAlignment="1">
      <alignment wrapText="1"/>
    </xf>
    <xf numFmtId="0" fontId="6" fillId="0" borderId="0" xfId="1" applyFont="1" applyAlignment="1"/>
    <xf numFmtId="0" fontId="3" fillId="0" borderId="0" xfId="1" applyFont="1" applyFill="1"/>
    <xf numFmtId="3" fontId="6" fillId="0" borderId="4" xfId="8" applyNumberFormat="1" applyFont="1" applyFill="1" applyBorder="1" applyAlignment="1">
      <alignment vertical="center"/>
    </xf>
    <xf numFmtId="3" fontId="6" fillId="0" borderId="4" xfId="8" applyNumberFormat="1" applyFont="1" applyFill="1" applyBorder="1" applyAlignment="1">
      <alignment horizontal="right" vertical="center"/>
    </xf>
    <xf numFmtId="3" fontId="6" fillId="0" borderId="4" xfId="1" applyNumberFormat="1" applyFont="1" applyFill="1" applyBorder="1" applyAlignment="1">
      <alignment horizontal="justify" vertical="center" wrapText="1"/>
    </xf>
    <xf numFmtId="3" fontId="100" fillId="0" borderId="75" xfId="34" applyNumberFormat="1" applyFont="1" applyFill="1" applyBorder="1">
      <alignment horizontal="right"/>
    </xf>
    <xf numFmtId="3" fontId="100" fillId="0" borderId="74" xfId="34" applyNumberFormat="1" applyFont="1" applyFill="1" applyBorder="1">
      <alignment horizontal="right"/>
    </xf>
    <xf numFmtId="0" fontId="9" fillId="0" borderId="39" xfId="13" quotePrefix="1" applyFont="1" applyFill="1" applyBorder="1" applyAlignment="1">
      <alignment horizontal="right" wrapText="1" indent="7" shrinkToFit="1"/>
    </xf>
    <xf numFmtId="3" fontId="100" fillId="0" borderId="34" xfId="34" applyNumberFormat="1" applyFont="1" applyFill="1" applyBorder="1">
      <alignment horizontal="right"/>
    </xf>
    <xf numFmtId="3" fontId="100" fillId="0" borderId="35" xfId="34" applyNumberFormat="1" applyFont="1" applyFill="1" applyBorder="1">
      <alignment horizontal="right"/>
    </xf>
    <xf numFmtId="0" fontId="9" fillId="0" borderId="36" xfId="13" quotePrefix="1" applyFont="1" applyFill="1" applyBorder="1" applyAlignment="1">
      <alignment horizontal="right" wrapText="1" indent="7" shrinkToFit="1"/>
    </xf>
    <xf numFmtId="3" fontId="10" fillId="0" borderId="34" xfId="6" applyNumberFormat="1" applyFill="1" applyBorder="1">
      <alignment horizontal="right"/>
    </xf>
    <xf numFmtId="164" fontId="6" fillId="0" borderId="35" xfId="8" applyNumberFormat="1" applyFont="1" applyFill="1" applyBorder="1" applyAlignment="1">
      <alignment wrapText="1"/>
    </xf>
    <xf numFmtId="164" fontId="6" fillId="0" borderId="70" xfId="8" applyNumberFormat="1" applyFont="1" applyFill="1" applyBorder="1" applyAlignment="1">
      <alignment wrapText="1"/>
    </xf>
    <xf numFmtId="164" fontId="6" fillId="0" borderId="32" xfId="8" applyNumberFormat="1" applyFont="1" applyFill="1" applyBorder="1" applyAlignment="1">
      <alignment horizontal="right" wrapText="1"/>
    </xf>
    <xf numFmtId="164" fontId="9" fillId="0" borderId="33" xfId="1" applyNumberFormat="1" applyFont="1" applyFill="1" applyBorder="1" applyAlignment="1">
      <alignment wrapText="1"/>
    </xf>
    <xf numFmtId="164" fontId="6" fillId="0" borderId="92" xfId="1" applyNumberFormat="1" applyFont="1" applyFill="1" applyBorder="1" applyAlignment="1">
      <alignment horizontal="center" vertical="top"/>
    </xf>
    <xf numFmtId="164" fontId="6" fillId="0" borderId="92" xfId="1" applyNumberFormat="1" applyFont="1" applyBorder="1" applyAlignment="1">
      <alignment vertical="top"/>
    </xf>
    <xf numFmtId="0" fontId="99" fillId="0" borderId="0" xfId="0" applyFont="1" applyAlignment="1">
      <alignment horizontal="center" vertical="center"/>
    </xf>
    <xf numFmtId="0" fontId="42" fillId="0" borderId="0" xfId="1" applyFont="1" applyAlignment="1">
      <alignment horizontal="center" vertical="center"/>
    </xf>
    <xf numFmtId="0" fontId="8" fillId="0" borderId="0" xfId="14" applyFont="1" applyBorder="1" applyAlignment="1">
      <alignment horizontal="center" vertical="center" wrapText="1"/>
    </xf>
    <xf numFmtId="0" fontId="6" fillId="0" borderId="0" xfId="1" applyFont="1" applyFill="1" applyAlignment="1">
      <alignment horizontal="center" vertical="center"/>
    </xf>
    <xf numFmtId="0" fontId="0" fillId="0" borderId="0" xfId="0" applyAlignment="1">
      <alignment vertical="center"/>
    </xf>
    <xf numFmtId="0" fontId="42" fillId="0" borderId="0" xfId="14" applyFont="1" applyFill="1" applyAlignment="1">
      <alignment horizontal="center" vertical="center"/>
    </xf>
    <xf numFmtId="3" fontId="4" fillId="0" borderId="0" xfId="2" applyNumberFormat="1" applyFont="1" applyFill="1" applyAlignment="1">
      <alignment horizontal="center" vertical="center"/>
    </xf>
    <xf numFmtId="3" fontId="42" fillId="0" borderId="0" xfId="14" applyNumberFormat="1" applyFont="1" applyFill="1" applyAlignment="1">
      <alignment horizontal="center" vertical="center"/>
    </xf>
    <xf numFmtId="0" fontId="8" fillId="0" borderId="0" xfId="14" applyFont="1" applyFill="1" applyAlignment="1">
      <alignment horizontal="center" vertical="center"/>
    </xf>
    <xf numFmtId="3" fontId="7" fillId="0" borderId="0" xfId="14" applyNumberFormat="1" applyFont="1" applyFill="1" applyAlignment="1">
      <alignment horizontal="center" vertical="center" wrapText="1"/>
    </xf>
    <xf numFmtId="3" fontId="4" fillId="0" borderId="0" xfId="1" applyNumberFormat="1" applyFont="1" applyFill="1" applyAlignment="1">
      <alignment horizontal="center" vertical="center"/>
    </xf>
    <xf numFmtId="0" fontId="4" fillId="0" borderId="0" xfId="0" applyFont="1"/>
    <xf numFmtId="0" fontId="42" fillId="0" borderId="0" xfId="0" applyFont="1" applyFill="1" applyAlignment="1">
      <alignment horizontal="center" vertical="center"/>
    </xf>
    <xf numFmtId="164" fontId="4" fillId="0" borderId="0" xfId="0" applyNumberFormat="1" applyFont="1" applyAlignment="1"/>
    <xf numFmtId="0" fontId="3" fillId="0" borderId="0" xfId="1"/>
    <xf numFmtId="0" fontId="6" fillId="0" borderId="0" xfId="1" applyFont="1"/>
    <xf numFmtId="164" fontId="6" fillId="0" borderId="0" xfId="1" applyNumberFormat="1" applyFont="1"/>
    <xf numFmtId="164" fontId="7" fillId="2" borderId="11" xfId="8" applyNumberFormat="1" applyFont="1" applyFill="1" applyBorder="1" applyAlignment="1">
      <alignment wrapText="1"/>
    </xf>
    <xf numFmtId="164" fontId="6" fillId="0" borderId="11" xfId="8" applyNumberFormat="1" applyFont="1" applyFill="1" applyBorder="1" applyAlignment="1">
      <alignment wrapText="1"/>
    </xf>
    <xf numFmtId="164" fontId="6" fillId="2" borderId="11" xfId="8" applyNumberFormat="1" applyFont="1" applyFill="1" applyBorder="1" applyAlignment="1">
      <alignment wrapText="1"/>
    </xf>
    <xf numFmtId="164" fontId="6" fillId="0" borderId="11" xfId="8" applyNumberFormat="1" applyFont="1" applyFill="1" applyBorder="1" applyAlignment="1">
      <alignment horizontal="right" wrapText="1"/>
    </xf>
    <xf numFmtId="164" fontId="6" fillId="2" borderId="11" xfId="8" applyNumberFormat="1" applyFont="1" applyFill="1" applyBorder="1" applyAlignment="1">
      <alignment horizontal="right" wrapText="1"/>
    </xf>
    <xf numFmtId="0" fontId="7" fillId="0" borderId="6" xfId="1" applyFont="1" applyFill="1" applyBorder="1" applyAlignment="1">
      <alignment vertical="center"/>
    </xf>
    <xf numFmtId="0" fontId="4" fillId="0" borderId="11" xfId="5" applyFont="1" applyFill="1" applyBorder="1" applyAlignment="1">
      <alignment horizontal="left" vertical="top" wrapText="1" indent="3"/>
    </xf>
    <xf numFmtId="0" fontId="6" fillId="0" borderId="11" xfId="5" applyFont="1" applyFill="1" applyBorder="1" applyAlignment="1">
      <alignment horizontal="left" vertical="top" wrapText="1" indent="4"/>
    </xf>
    <xf numFmtId="0" fontId="6" fillId="0" borderId="11" xfId="5" applyFont="1" applyFill="1" applyBorder="1" applyAlignment="1">
      <alignment horizontal="left" vertical="top" wrapText="1" indent="3"/>
    </xf>
    <xf numFmtId="0" fontId="6" fillId="0" borderId="11" xfId="5" applyFont="1" applyFill="1" applyBorder="1" applyAlignment="1">
      <alignment horizontal="left" vertical="top" wrapText="1" indent="6"/>
    </xf>
    <xf numFmtId="0" fontId="6" fillId="0" borderId="9" xfId="5" applyFont="1" applyFill="1" applyBorder="1" applyAlignment="1">
      <alignment horizontal="left" vertical="top" wrapText="1" indent="6"/>
    </xf>
    <xf numFmtId="0" fontId="6" fillId="0" borderId="9" xfId="5" applyFont="1" applyFill="1" applyBorder="1" applyAlignment="1">
      <alignment horizontal="left" vertical="top" wrapText="1" indent="7"/>
    </xf>
    <xf numFmtId="0" fontId="6" fillId="0" borderId="11" xfId="5" applyFont="1" applyFill="1" applyBorder="1" applyAlignment="1">
      <alignment horizontal="left" vertical="top" wrapText="1" indent="8"/>
    </xf>
    <xf numFmtId="0" fontId="6" fillId="0" borderId="11" xfId="5" applyFont="1" applyFill="1" applyBorder="1" applyAlignment="1">
      <alignment horizontal="left" vertical="top" wrapText="1" indent="9"/>
    </xf>
    <xf numFmtId="0" fontId="6" fillId="0" borderId="11" xfId="19" applyFont="1" applyFill="1" applyBorder="1" applyAlignment="1">
      <alignment horizontal="left" vertical="top" wrapText="1" indent="3"/>
    </xf>
    <xf numFmtId="3" fontId="4" fillId="0" borderId="11" xfId="20" applyNumberFormat="1" applyFont="1" applyFill="1" applyBorder="1" applyAlignment="1">
      <alignment horizontal="right"/>
    </xf>
    <xf numFmtId="3" fontId="6" fillId="0" borderId="11" xfId="20" applyNumberFormat="1" applyFont="1" applyFill="1" applyBorder="1" applyAlignment="1">
      <alignment horizontal="right"/>
    </xf>
    <xf numFmtId="0" fontId="4" fillId="0" borderId="0" xfId="1" applyFont="1"/>
    <xf numFmtId="0" fontId="4" fillId="0" borderId="0" xfId="1" applyFont="1" applyFill="1" applyAlignment="1">
      <alignment horizontal="center" vertical="center"/>
    </xf>
    <xf numFmtId="0" fontId="7" fillId="0" borderId="6" xfId="31" applyFont="1" applyBorder="1" applyAlignment="1">
      <alignment wrapText="1"/>
    </xf>
    <xf numFmtId="0" fontId="42" fillId="0" borderId="0" xfId="1" applyFont="1" applyFill="1" applyAlignment="1">
      <alignment horizontal="center" vertical="center"/>
    </xf>
    <xf numFmtId="164" fontId="9" fillId="0" borderId="6" xfId="8" applyNumberFormat="1" applyFont="1" applyFill="1" applyBorder="1" applyAlignment="1">
      <alignment wrapText="1"/>
    </xf>
    <xf numFmtId="164" fontId="7" fillId="2" borderId="11" xfId="8" applyNumberFormat="1" applyFont="1" applyFill="1" applyBorder="1" applyAlignment="1">
      <alignment vertical="top" wrapText="1"/>
    </xf>
    <xf numFmtId="0" fontId="6" fillId="0" borderId="11" xfId="5" applyFont="1" applyFill="1" applyBorder="1" applyAlignment="1">
      <alignment horizontal="left" vertical="top" wrapText="1" indent="5"/>
    </xf>
    <xf numFmtId="0" fontId="6" fillId="0" borderId="11" xfId="5" applyFont="1" applyFill="1" applyBorder="1" applyAlignment="1">
      <alignment horizontal="left" vertical="top" wrapText="1" indent="7"/>
    </xf>
    <xf numFmtId="164" fontId="6" fillId="0" borderId="9" xfId="8" applyNumberFormat="1" applyFont="1" applyFill="1" applyBorder="1" applyAlignment="1">
      <alignment wrapText="1"/>
    </xf>
    <xf numFmtId="164" fontId="9" fillId="0" borderId="11" xfId="8" applyNumberFormat="1" applyFont="1" applyFill="1" applyBorder="1" applyAlignment="1">
      <alignment wrapText="1"/>
    </xf>
    <xf numFmtId="164" fontId="4" fillId="0" borderId="11" xfId="8" applyNumberFormat="1" applyFont="1" applyFill="1" applyBorder="1" applyAlignment="1">
      <alignment wrapText="1"/>
    </xf>
    <xf numFmtId="3" fontId="6" fillId="0" borderId="11" xfId="20" applyNumberFormat="1" applyFont="1" applyFill="1" applyBorder="1" applyAlignment="1">
      <alignment horizontal="right" vertical="top"/>
    </xf>
    <xf numFmtId="164" fontId="6" fillId="0" borderId="9" xfId="8" applyNumberFormat="1" applyFont="1" applyFill="1" applyBorder="1" applyAlignment="1">
      <alignment horizontal="right" wrapText="1"/>
    </xf>
    <xf numFmtId="0" fontId="7" fillId="0" borderId="6" xfId="31" applyFont="1" applyBorder="1" applyAlignment="1">
      <alignment vertical="top" wrapText="1"/>
    </xf>
    <xf numFmtId="3" fontId="96" fillId="0" borderId="11" xfId="20" applyNumberFormat="1" applyFont="1" applyFill="1" applyBorder="1" applyAlignment="1">
      <alignment horizontal="right"/>
    </xf>
    <xf numFmtId="0" fontId="6" fillId="0" borderId="91" xfId="5" applyFont="1" applyFill="1" applyBorder="1" applyAlignment="1">
      <alignment horizontal="left" vertical="top" wrapText="1" indent="4"/>
    </xf>
    <xf numFmtId="3" fontId="6" fillId="0" borderId="91" xfId="20" applyNumberFormat="1" applyFont="1" applyFill="1" applyBorder="1" applyAlignment="1">
      <alignment horizontal="right"/>
    </xf>
    <xf numFmtId="164" fontId="96" fillId="0" borderId="9" xfId="8" applyNumberFormat="1" applyFont="1" applyFill="1" applyBorder="1" applyAlignment="1">
      <alignment horizontal="right" wrapText="1"/>
    </xf>
    <xf numFmtId="3" fontId="97" fillId="0" borderId="9" xfId="20" applyNumberFormat="1" applyFont="1" applyFill="1" applyBorder="1" applyAlignment="1">
      <alignment horizontal="right" vertical="top"/>
    </xf>
    <xf numFmtId="3" fontId="96" fillId="0" borderId="11" xfId="20" applyNumberFormat="1" applyFont="1" applyFill="1" applyBorder="1" applyAlignment="1">
      <alignment horizontal="right" vertical="top"/>
    </xf>
    <xf numFmtId="3" fontId="97" fillId="0" borderId="11" xfId="20" applyNumberFormat="1" applyFont="1" applyFill="1" applyBorder="1" applyAlignment="1">
      <alignment horizontal="right" vertical="top"/>
    </xf>
    <xf numFmtId="3" fontId="4" fillId="0" borderId="9" xfId="20" applyNumberFormat="1" applyFont="1" applyFill="1" applyBorder="1" applyAlignment="1">
      <alignment horizontal="right" vertical="top"/>
    </xf>
    <xf numFmtId="3" fontId="4" fillId="0" borderId="11" xfId="20" applyNumberFormat="1" applyFont="1" applyFill="1" applyBorder="1" applyAlignment="1">
      <alignment horizontal="right" vertical="top"/>
    </xf>
    <xf numFmtId="0" fontId="98" fillId="0" borderId="6" xfId="1" applyFont="1" applyFill="1" applyBorder="1" applyAlignment="1">
      <alignment vertical="center"/>
    </xf>
    <xf numFmtId="164" fontId="96" fillId="0" borderId="11" xfId="8" applyNumberFormat="1" applyFont="1" applyFill="1" applyBorder="1" applyAlignment="1">
      <alignment horizontal="right" wrapText="1"/>
    </xf>
    <xf numFmtId="3" fontId="97" fillId="0" borderId="9" xfId="20" applyNumberFormat="1" applyFont="1" applyBorder="1" applyAlignment="1">
      <alignment horizontal="right" vertical="top"/>
    </xf>
    <xf numFmtId="0" fontId="7" fillId="0" borderId="6" xfId="19" applyFont="1" applyBorder="1" applyAlignment="1">
      <alignment vertical="top" wrapText="1"/>
    </xf>
    <xf numFmtId="3" fontId="11" fillId="0" borderId="11" xfId="20" applyNumberFormat="1" applyFont="1" applyFill="1" applyBorder="1" applyAlignment="1">
      <alignment horizontal="right" vertical="top"/>
    </xf>
    <xf numFmtId="0" fontId="7" fillId="0" borderId="0" xfId="1" applyFont="1" applyFill="1" applyBorder="1" applyAlignment="1">
      <alignment vertical="center"/>
    </xf>
    <xf numFmtId="164" fontId="9" fillId="0" borderId="0" xfId="8" applyNumberFormat="1" applyFont="1" applyFill="1" applyBorder="1" applyAlignment="1">
      <alignment wrapText="1"/>
    </xf>
    <xf numFmtId="164" fontId="6" fillId="0" borderId="0" xfId="8" applyNumberFormat="1" applyFont="1" applyFill="1" applyBorder="1" applyAlignment="1">
      <alignment wrapText="1"/>
    </xf>
    <xf numFmtId="164" fontId="6" fillId="0" borderId="0" xfId="8" applyNumberFormat="1" applyFont="1" applyFill="1" applyBorder="1" applyAlignment="1">
      <alignment horizontal="right" wrapText="1"/>
    </xf>
    <xf numFmtId="0" fontId="4" fillId="0" borderId="0" xfId="5" applyFont="1" applyFill="1" applyBorder="1" applyAlignment="1">
      <alignment horizontal="left" vertical="top" wrapText="1" indent="3"/>
    </xf>
    <xf numFmtId="3" fontId="97" fillId="0" borderId="0" xfId="20" applyNumberFormat="1" applyFont="1" applyFill="1" applyBorder="1" applyAlignment="1">
      <alignment horizontal="right" vertical="top"/>
    </xf>
    <xf numFmtId="0" fontId="6" fillId="0" borderId="0" xfId="5" applyFont="1" applyFill="1" applyBorder="1" applyAlignment="1">
      <alignment horizontal="left" vertical="top" wrapText="1" indent="4"/>
    </xf>
    <xf numFmtId="3" fontId="96" fillId="0" borderId="0" xfId="20" applyNumberFormat="1" applyFont="1" applyFill="1" applyBorder="1" applyAlignment="1">
      <alignment horizontal="right" vertical="top"/>
    </xf>
    <xf numFmtId="0" fontId="6" fillId="0" borderId="0" xfId="5" applyFont="1" applyFill="1" applyBorder="1" applyAlignment="1">
      <alignment horizontal="left" vertical="top" wrapText="1" indent="6"/>
    </xf>
    <xf numFmtId="0" fontId="6" fillId="0" borderId="0" xfId="5" applyFont="1" applyFill="1" applyBorder="1" applyAlignment="1">
      <alignment horizontal="left" vertical="top" wrapText="1" indent="7"/>
    </xf>
    <xf numFmtId="3" fontId="96" fillId="0" borderId="0" xfId="20" applyNumberFormat="1" applyFont="1" applyFill="1" applyBorder="1" applyAlignment="1">
      <alignment horizontal="right"/>
    </xf>
    <xf numFmtId="3" fontId="4" fillId="0" borderId="0" xfId="20" applyNumberFormat="1" applyFont="1" applyFill="1" applyBorder="1" applyAlignment="1">
      <alignment horizontal="right"/>
    </xf>
    <xf numFmtId="3" fontId="4" fillId="0" borderId="14" xfId="20" applyNumberFormat="1" applyFont="1" applyFill="1" applyBorder="1" applyAlignment="1">
      <alignment horizontal="right" vertical="top"/>
    </xf>
    <xf numFmtId="164" fontId="7" fillId="0" borderId="0" xfId="8" applyNumberFormat="1" applyFont="1" applyFill="1" applyBorder="1" applyAlignment="1">
      <alignment vertical="top" wrapText="1"/>
    </xf>
    <xf numFmtId="0" fontId="9" fillId="0" borderId="0" xfId="8" applyFont="1" applyFill="1" applyBorder="1" applyAlignment="1">
      <alignment vertical="top" wrapText="1"/>
    </xf>
    <xf numFmtId="164" fontId="4" fillId="0" borderId="0" xfId="8" applyNumberFormat="1" applyFont="1" applyFill="1" applyBorder="1" applyAlignment="1">
      <alignment wrapText="1"/>
    </xf>
    <xf numFmtId="3" fontId="97" fillId="0" borderId="0" xfId="20" applyNumberFormat="1" applyFont="1" applyBorder="1" applyAlignment="1">
      <alignment horizontal="right" vertical="top"/>
    </xf>
    <xf numFmtId="3" fontId="6" fillId="0" borderId="0" xfId="20" applyNumberFormat="1" applyFont="1" applyFill="1" applyBorder="1" applyAlignment="1">
      <alignment horizontal="right"/>
    </xf>
    <xf numFmtId="3" fontId="6" fillId="0" borderId="14" xfId="20" applyNumberFormat="1" applyFont="1" applyFill="1" applyBorder="1" applyAlignment="1">
      <alignment horizontal="right"/>
    </xf>
    <xf numFmtId="0" fontId="9" fillId="3" borderId="0" xfId="8" applyFont="1" applyFill="1" applyBorder="1" applyAlignment="1">
      <alignment vertical="top" wrapText="1"/>
    </xf>
    <xf numFmtId="0" fontId="32" fillId="0" borderId="11" xfId="5" applyFont="1" applyFill="1" applyBorder="1" applyAlignment="1">
      <alignment horizontal="left" vertical="top" wrapText="1" indent="6"/>
    </xf>
    <xf numFmtId="0" fontId="32" fillId="0" borderId="11" xfId="5" applyFont="1" applyFill="1" applyBorder="1" applyAlignment="1">
      <alignment horizontal="left" vertical="top" wrapText="1" indent="7"/>
    </xf>
    <xf numFmtId="0" fontId="4" fillId="0" borderId="0" xfId="31" applyFont="1" applyBorder="1" applyAlignment="1">
      <alignment wrapText="1"/>
    </xf>
    <xf numFmtId="0" fontId="4" fillId="0" borderId="0" xfId="31" applyFont="1" applyBorder="1" applyAlignment="1">
      <alignment vertical="top" wrapText="1"/>
    </xf>
    <xf numFmtId="164" fontId="6" fillId="0" borderId="0" xfId="2" applyNumberFormat="1" applyFont="1" applyFill="1" applyBorder="1" applyAlignment="1">
      <alignment horizontal="center" wrapText="1"/>
    </xf>
    <xf numFmtId="164" fontId="6" fillId="0" borderId="0" xfId="2" applyNumberFormat="1" applyFont="1" applyFill="1" applyBorder="1" applyAlignment="1">
      <alignment horizontal="center" vertical="center"/>
    </xf>
    <xf numFmtId="0" fontId="6" fillId="0" borderId="0" xfId="13" quotePrefix="1" applyAlignment="1">
      <alignment horizontal="left" wrapText="1" indent="9" shrinkToFit="1"/>
    </xf>
    <xf numFmtId="164" fontId="6" fillId="0" borderId="0" xfId="2" applyNumberFormat="1" applyFont="1" applyFill="1" applyAlignment="1">
      <alignment wrapText="1"/>
    </xf>
    <xf numFmtId="3" fontId="5" fillId="0" borderId="0" xfId="2" applyNumberFormat="1" applyFont="1" applyFill="1" applyAlignment="1">
      <alignment vertical="top"/>
    </xf>
    <xf numFmtId="0" fontId="4" fillId="0" borderId="36" xfId="5" applyFont="1" applyFill="1" applyBorder="1" applyAlignment="1">
      <alignment vertical="top" wrapText="1"/>
    </xf>
    <xf numFmtId="3" fontId="12" fillId="0" borderId="34" xfId="34" applyNumberFormat="1" applyFont="1" applyFill="1" applyBorder="1">
      <alignment horizontal="right"/>
    </xf>
    <xf numFmtId="3" fontId="10" fillId="0" borderId="35" xfId="34" applyNumberFormat="1" applyFont="1" applyFill="1" applyBorder="1">
      <alignment horizontal="right"/>
    </xf>
    <xf numFmtId="3" fontId="10" fillId="0" borderId="34" xfId="34" applyNumberFormat="1" applyFont="1" applyFill="1" applyBorder="1">
      <alignment horizontal="right"/>
    </xf>
    <xf numFmtId="0" fontId="6" fillId="0" borderId="71" xfId="13" applyFont="1" applyFill="1" applyBorder="1" applyAlignment="1">
      <alignment wrapText="1" shrinkToFit="1"/>
    </xf>
    <xf numFmtId="3" fontId="10" fillId="0" borderId="38" xfId="34" applyNumberFormat="1" applyFont="1" applyFill="1" applyBorder="1">
      <alignment horizontal="right"/>
    </xf>
    <xf numFmtId="3" fontId="10" fillId="0" borderId="72" xfId="34" applyNumberFormat="1" applyFont="1" applyFill="1" applyBorder="1">
      <alignment horizontal="right"/>
    </xf>
    <xf numFmtId="0" fontId="6" fillId="0" borderId="14" xfId="13" applyFont="1" applyFill="1" applyBorder="1" applyAlignment="1">
      <alignment wrapText="1" shrinkToFit="1"/>
    </xf>
    <xf numFmtId="3" fontId="14" fillId="0" borderId="14" xfId="1" applyNumberFormat="1" applyFont="1" applyFill="1" applyBorder="1" applyAlignment="1">
      <alignment vertical="center" wrapText="1"/>
    </xf>
    <xf numFmtId="3" fontId="6" fillId="0" borderId="14" xfId="8" applyNumberFormat="1" applyFont="1" applyFill="1" applyBorder="1" applyAlignment="1">
      <alignment wrapText="1"/>
    </xf>
    <xf numFmtId="3" fontId="100" fillId="0" borderId="34" xfId="6" applyNumberFormat="1" applyFont="1" applyFill="1" applyBorder="1">
      <alignment horizontal="right"/>
    </xf>
    <xf numFmtId="0" fontId="5" fillId="0" borderId="0" xfId="1" applyFont="1" applyFill="1" applyBorder="1" applyAlignment="1">
      <alignment vertical="top"/>
    </xf>
    <xf numFmtId="164" fontId="6" fillId="0" borderId="73" xfId="8" applyNumberFormat="1" applyFont="1" applyFill="1" applyBorder="1" applyAlignment="1">
      <alignment wrapText="1"/>
    </xf>
    <xf numFmtId="0" fontId="6" fillId="0" borderId="36" xfId="13" quotePrefix="1" applyFill="1" applyBorder="1" applyAlignment="1">
      <alignment horizontal="left" wrapText="1" indent="7" shrinkToFit="1"/>
    </xf>
    <xf numFmtId="0" fontId="6" fillId="0" borderId="36" xfId="13" applyFont="1" applyFill="1" applyBorder="1" applyAlignment="1">
      <alignment wrapText="1" shrinkToFit="1"/>
    </xf>
    <xf numFmtId="3" fontId="10" fillId="0" borderId="75" xfId="34" applyNumberFormat="1" applyFont="1" applyFill="1" applyBorder="1">
      <alignment horizontal="right"/>
    </xf>
    <xf numFmtId="0" fontId="9" fillId="41" borderId="8" xfId="0" applyFont="1" applyFill="1" applyBorder="1" applyAlignment="1">
      <alignment vertical="center" wrapText="1"/>
    </xf>
    <xf numFmtId="3" fontId="4" fillId="41" borderId="11" xfId="4" applyNumberFormat="1" applyFont="1" applyFill="1" applyBorder="1">
      <alignment horizontal="left" wrapText="1" indent="1" shrinkToFit="1"/>
    </xf>
    <xf numFmtId="0" fontId="4" fillId="0" borderId="11" xfId="4" applyNumberFormat="1" applyFont="1" applyBorder="1" applyAlignment="1">
      <alignment wrapText="1" shrinkToFit="1"/>
    </xf>
    <xf numFmtId="3" fontId="4" fillId="0" borderId="11" xfId="4" applyNumberFormat="1" applyFont="1" applyBorder="1" applyAlignment="1">
      <alignment wrapText="1" shrinkToFit="1"/>
    </xf>
    <xf numFmtId="0" fontId="6" fillId="0" borderId="11" xfId="4" applyNumberFormat="1" applyFont="1" applyBorder="1" applyAlignment="1">
      <alignment wrapText="1" shrinkToFit="1"/>
    </xf>
    <xf numFmtId="3" fontId="6" fillId="0" borderId="14" xfId="4" applyNumberFormat="1" applyFont="1" applyBorder="1" applyAlignment="1">
      <alignment wrapText="1" shrinkToFit="1"/>
    </xf>
    <xf numFmtId="0" fontId="6" fillId="0" borderId="8" xfId="17" quotePrefix="1" applyFont="1" applyBorder="1" applyAlignment="1">
      <alignment horizontal="left" wrapText="1" indent="3" shrinkToFit="1"/>
    </xf>
    <xf numFmtId="0" fontId="6" fillId="0" borderId="8" xfId="18" quotePrefix="1" applyFont="1" applyBorder="1" applyAlignment="1">
      <alignment horizontal="left" vertical="center" wrapText="1" indent="4" shrinkToFit="1"/>
    </xf>
    <xf numFmtId="0" fontId="6" fillId="0" borderId="8" xfId="13" quotePrefix="1" applyFont="1" applyBorder="1" applyAlignment="1">
      <alignment horizontal="left" vertical="center" wrapText="1" indent="5" shrinkToFit="1"/>
    </xf>
    <xf numFmtId="0" fontId="6" fillId="0" borderId="13" xfId="18" quotePrefix="1" applyFont="1" applyBorder="1" applyAlignment="1">
      <alignment horizontal="left" vertical="center" wrapText="1" indent="4" shrinkToFit="1"/>
    </xf>
    <xf numFmtId="0" fontId="3" fillId="0" borderId="0" xfId="14" applyFont="1" applyFill="1"/>
    <xf numFmtId="0" fontId="6" fillId="0" borderId="11" xfId="17" quotePrefix="1" applyFont="1" applyFill="1" applyBorder="1" applyAlignment="1">
      <alignment horizontal="left" vertical="center" wrapText="1" indent="1"/>
    </xf>
    <xf numFmtId="0" fontId="6" fillId="0" borderId="8" xfId="17" quotePrefix="1" applyFont="1" applyFill="1" applyBorder="1" applyAlignment="1">
      <alignment horizontal="left" vertical="center" wrapText="1" indent="1"/>
    </xf>
    <xf numFmtId="0" fontId="6" fillId="0" borderId="11" xfId="18" quotePrefix="1" applyFont="1" applyFill="1" applyBorder="1" applyAlignment="1">
      <alignment horizontal="left" vertical="center" wrapText="1" indent="2"/>
    </xf>
    <xf numFmtId="0" fontId="6" fillId="0" borderId="8" xfId="18" quotePrefix="1" applyFont="1" applyFill="1" applyBorder="1" applyAlignment="1">
      <alignment horizontal="left" vertical="center" wrapText="1" indent="2"/>
    </xf>
    <xf numFmtId="0" fontId="6" fillId="0" borderId="11" xfId="13" quotePrefix="1" applyFont="1" applyFill="1" applyBorder="1" applyAlignment="1">
      <alignment horizontal="left" vertical="center" wrapText="1" indent="3"/>
    </xf>
    <xf numFmtId="0" fontId="6" fillId="0" borderId="8" xfId="13" quotePrefix="1" applyFont="1" applyFill="1" applyBorder="1" applyAlignment="1">
      <alignment horizontal="left" vertical="center" wrapText="1" indent="3"/>
    </xf>
    <xf numFmtId="0" fontId="6" fillId="0" borderId="11" xfId="13" quotePrefix="1" applyFont="1" applyFill="1" applyBorder="1" applyAlignment="1">
      <alignment horizontal="left" vertical="center" wrapText="1" indent="4"/>
    </xf>
    <xf numFmtId="0" fontId="6" fillId="0" borderId="8" xfId="13" quotePrefix="1" applyFont="1" applyFill="1" applyBorder="1" applyAlignment="1">
      <alignment horizontal="left" vertical="center" wrapText="1" indent="4"/>
    </xf>
    <xf numFmtId="0" fontId="6" fillId="0" borderId="11" xfId="13" quotePrefix="1" applyFont="1" applyFill="1" applyBorder="1" applyAlignment="1">
      <alignment horizontal="left" vertical="center" wrapText="1" indent="5"/>
    </xf>
    <xf numFmtId="0" fontId="6" fillId="0" borderId="8" xfId="13" quotePrefix="1" applyFont="1" applyFill="1" applyBorder="1" applyAlignment="1">
      <alignment horizontal="left" vertical="center" wrapText="1" indent="5"/>
    </xf>
    <xf numFmtId="0" fontId="6" fillId="0" borderId="14" xfId="13" quotePrefix="1" applyFont="1" applyFill="1" applyBorder="1" applyAlignment="1">
      <alignment horizontal="left" vertical="center" wrapText="1" indent="4"/>
    </xf>
    <xf numFmtId="0" fontId="6" fillId="0" borderId="13" xfId="13" quotePrefix="1" applyFont="1" applyFill="1" applyBorder="1" applyAlignment="1">
      <alignment horizontal="left" vertical="center" wrapText="1" indent="4"/>
    </xf>
    <xf numFmtId="0" fontId="6" fillId="0" borderId="0" xfId="4" applyNumberFormat="1" applyFont="1" applyFill="1" applyBorder="1" applyAlignment="1">
      <alignment horizontal="left" wrapText="1" indent="5" shrinkToFit="1"/>
    </xf>
    <xf numFmtId="3" fontId="6" fillId="0" borderId="0" xfId="3" applyNumberFormat="1" applyFont="1" applyFill="1" applyBorder="1">
      <alignment horizontal="right" wrapText="1" shrinkToFit="1"/>
    </xf>
    <xf numFmtId="3" fontId="4" fillId="0" borderId="11" xfId="8" applyNumberFormat="1" applyFont="1" applyFill="1" applyBorder="1" applyAlignment="1">
      <alignment horizontal="center" vertical="center" wrapText="1"/>
    </xf>
    <xf numFmtId="3" fontId="4" fillId="0" borderId="11" xfId="8" applyNumberFormat="1" applyFont="1" applyFill="1" applyBorder="1" applyAlignment="1">
      <alignment vertical="center" wrapText="1"/>
    </xf>
    <xf numFmtId="0" fontId="7" fillId="0" borderId="32" xfId="0" applyFont="1" applyBorder="1" applyAlignment="1">
      <alignment vertical="center"/>
    </xf>
    <xf numFmtId="0" fontId="9" fillId="0" borderId="70" xfId="0" applyFont="1" applyBorder="1" applyAlignment="1">
      <alignment vertical="center" wrapText="1"/>
    </xf>
    <xf numFmtId="164" fontId="6" fillId="0" borderId="32" xfId="0" applyNumberFormat="1" applyFont="1" applyFill="1" applyBorder="1"/>
    <xf numFmtId="164" fontId="6" fillId="0" borderId="70" xfId="0" applyNumberFormat="1" applyFont="1" applyFill="1" applyBorder="1"/>
    <xf numFmtId="3" fontId="10" fillId="0" borderId="37" xfId="3" applyNumberFormat="1" applyBorder="1">
      <alignment horizontal="right" wrapText="1" shrinkToFit="1"/>
    </xf>
    <xf numFmtId="3" fontId="10" fillId="0" borderId="76" xfId="3" applyNumberFormat="1" applyBorder="1">
      <alignment horizontal="right" wrapText="1" shrinkToFit="1"/>
    </xf>
    <xf numFmtId="164" fontId="6" fillId="0" borderId="34" xfId="0" applyNumberFormat="1" applyFont="1" applyFill="1" applyBorder="1"/>
    <xf numFmtId="164" fontId="6" fillId="0" borderId="35" xfId="0" applyNumberFormat="1" applyFont="1" applyFill="1" applyBorder="1"/>
    <xf numFmtId="0" fontId="4" fillId="2" borderId="36" xfId="0" quotePrefix="1" applyFont="1" applyFill="1" applyBorder="1" applyAlignment="1">
      <alignment vertical="center" wrapText="1"/>
    </xf>
    <xf numFmtId="3" fontId="12" fillId="2" borderId="34" xfId="4" applyNumberFormat="1" applyFont="1" applyFill="1" applyBorder="1">
      <alignment horizontal="left" wrapText="1" indent="1" shrinkToFit="1"/>
    </xf>
    <xf numFmtId="0" fontId="6" fillId="2" borderId="35" xfId="0" applyFont="1" applyFill="1" applyBorder="1" applyAlignment="1">
      <alignment vertical="center" wrapText="1"/>
    </xf>
    <xf numFmtId="0" fontId="12" fillId="2" borderId="8" xfId="4" applyNumberFormat="1" applyFont="1" applyFill="1" applyBorder="1" applyAlignment="1">
      <alignment wrapText="1" shrinkToFit="1"/>
    </xf>
    <xf numFmtId="0" fontId="12" fillId="2" borderId="34" xfId="4" applyNumberFormat="1" applyFont="1" applyFill="1" applyBorder="1">
      <alignment horizontal="left" wrapText="1" indent="1" shrinkToFit="1"/>
    </xf>
    <xf numFmtId="164" fontId="6" fillId="2" borderId="35" xfId="0" applyNumberFormat="1" applyFont="1" applyFill="1" applyBorder="1"/>
    <xf numFmtId="165" fontId="13" fillId="0" borderId="34" xfId="0" applyNumberFormat="1" applyFont="1" applyBorder="1" applyAlignment="1">
      <alignment wrapText="1"/>
    </xf>
    <xf numFmtId="165" fontId="13" fillId="0" borderId="35" xfId="0" applyNumberFormat="1" applyFont="1" applyBorder="1" applyAlignment="1">
      <alignment wrapText="1"/>
    </xf>
    <xf numFmtId="0" fontId="13" fillId="0" borderId="36" xfId="0" applyFont="1" applyFill="1" applyBorder="1" applyAlignment="1">
      <alignment horizontal="left" wrapText="1" indent="1"/>
    </xf>
    <xf numFmtId="3" fontId="4" fillId="0" borderId="34" xfId="0" applyNumberFormat="1" applyFont="1" applyFill="1" applyBorder="1" applyAlignment="1">
      <alignment horizontal="right"/>
    </xf>
    <xf numFmtId="165" fontId="14" fillId="0" borderId="34" xfId="0" applyNumberFormat="1" applyFont="1" applyBorder="1" applyAlignment="1">
      <alignment wrapText="1"/>
    </xf>
    <xf numFmtId="165" fontId="14" fillId="0" borderId="35" xfId="0" applyNumberFormat="1" applyFont="1" applyBorder="1" applyAlignment="1">
      <alignment wrapText="1"/>
    </xf>
    <xf numFmtId="3" fontId="6" fillId="0" borderId="34" xfId="0" applyNumberFormat="1" applyFont="1" applyFill="1" applyBorder="1" applyAlignment="1">
      <alignment horizontal="right"/>
    </xf>
    <xf numFmtId="3" fontId="6" fillId="0" borderId="35" xfId="0" applyNumberFormat="1" applyFont="1" applyFill="1" applyBorder="1" applyAlignment="1">
      <alignment horizontal="right"/>
    </xf>
    <xf numFmtId="3" fontId="4" fillId="0" borderId="35" xfId="0" applyNumberFormat="1" applyFont="1" applyFill="1" applyBorder="1" applyAlignment="1">
      <alignment horizontal="right"/>
    </xf>
    <xf numFmtId="3" fontId="10" fillId="0" borderId="35" xfId="3" applyNumberFormat="1" applyBorder="1">
      <alignment horizontal="right" wrapText="1" shrinkToFit="1"/>
    </xf>
    <xf numFmtId="3" fontId="10" fillId="0" borderId="34" xfId="4" applyNumberFormat="1" applyBorder="1" applyAlignment="1">
      <alignment wrapText="1" shrinkToFit="1"/>
    </xf>
    <xf numFmtId="0" fontId="10" fillId="0" borderId="28" xfId="4" applyNumberFormat="1" applyFill="1" applyBorder="1" applyAlignment="1">
      <alignment horizontal="left" wrapText="1" indent="5" shrinkToFit="1"/>
    </xf>
    <xf numFmtId="3" fontId="10" fillId="0" borderId="74" xfId="4" applyNumberFormat="1" applyBorder="1" applyAlignment="1">
      <alignment wrapText="1" shrinkToFit="1"/>
    </xf>
    <xf numFmtId="165" fontId="14" fillId="0" borderId="75" xfId="0" applyNumberFormat="1" applyFont="1" applyBorder="1" applyAlignment="1">
      <alignment wrapText="1"/>
    </xf>
    <xf numFmtId="0" fontId="6" fillId="0" borderId="39" xfId="1" applyFont="1" applyFill="1" applyBorder="1" applyAlignment="1">
      <alignment vertical="top"/>
    </xf>
    <xf numFmtId="0" fontId="6" fillId="0" borderId="74" xfId="1" applyFont="1" applyFill="1" applyBorder="1" applyAlignment="1">
      <alignment vertical="top"/>
    </xf>
    <xf numFmtId="0" fontId="6" fillId="0" borderId="75" xfId="0" applyFont="1" applyFill="1" applyBorder="1"/>
    <xf numFmtId="3" fontId="10" fillId="0" borderId="32" xfId="4" applyNumberFormat="1" applyBorder="1" applyAlignment="1">
      <alignment wrapText="1" shrinkToFit="1"/>
    </xf>
    <xf numFmtId="165" fontId="14" fillId="0" borderId="70" xfId="0" applyNumberFormat="1" applyFont="1" applyBorder="1" applyAlignment="1">
      <alignment wrapText="1"/>
    </xf>
    <xf numFmtId="0" fontId="6" fillId="0" borderId="92" xfId="1" applyFont="1" applyFill="1" applyBorder="1" applyAlignment="1">
      <alignment vertical="top"/>
    </xf>
    <xf numFmtId="0" fontId="6" fillId="0" borderId="80" xfId="1" applyFont="1" applyFill="1" applyBorder="1" applyAlignment="1">
      <alignment vertical="top"/>
    </xf>
    <xf numFmtId="0" fontId="6" fillId="0" borderId="93" xfId="0" applyFont="1" applyFill="1" applyBorder="1"/>
    <xf numFmtId="0" fontId="6" fillId="0" borderId="41" xfId="1" applyFont="1" applyFill="1" applyBorder="1" applyAlignment="1">
      <alignment vertical="top"/>
    </xf>
    <xf numFmtId="0" fontId="6" fillId="0" borderId="42" xfId="0" applyFont="1" applyFill="1" applyBorder="1"/>
    <xf numFmtId="164" fontId="4" fillId="0" borderId="36" xfId="2" applyNumberFormat="1" applyFont="1" applyFill="1" applyBorder="1" applyAlignment="1">
      <alignment vertical="top" wrapText="1"/>
    </xf>
    <xf numFmtId="0" fontId="14" fillId="0" borderId="36" xfId="0" applyFont="1" applyFill="1" applyBorder="1" applyAlignment="1">
      <alignment horizontal="left" wrapText="1" indent="2"/>
    </xf>
    <xf numFmtId="0" fontId="14" fillId="0" borderId="36" xfId="0" applyFont="1" applyFill="1" applyBorder="1" applyAlignment="1">
      <alignment horizontal="left" wrapText="1" indent="3"/>
    </xf>
    <xf numFmtId="0" fontId="10" fillId="0" borderId="36" xfId="4" applyNumberFormat="1" applyFill="1" applyBorder="1" applyAlignment="1">
      <alignment horizontal="left" wrapText="1" indent="4" shrinkToFit="1"/>
    </xf>
    <xf numFmtId="0" fontId="10" fillId="0" borderId="36" xfId="4" applyNumberFormat="1" applyFill="1" applyBorder="1" applyAlignment="1">
      <alignment horizontal="left" wrapText="1" indent="5" shrinkToFit="1"/>
    </xf>
    <xf numFmtId="0" fontId="10" fillId="0" borderId="71" xfId="4" applyNumberFormat="1" applyFill="1" applyBorder="1" applyAlignment="1">
      <alignment horizontal="left" wrapText="1" indent="5" shrinkToFit="1"/>
    </xf>
    <xf numFmtId="0" fontId="6" fillId="0" borderId="3" xfId="1" applyFont="1" applyFill="1" applyBorder="1" applyAlignment="1">
      <alignment vertical="top"/>
    </xf>
    <xf numFmtId="0" fontId="6" fillId="0" borderId="94" xfId="1" applyFont="1" applyFill="1" applyBorder="1" applyAlignment="1">
      <alignment vertical="top"/>
    </xf>
    <xf numFmtId="0" fontId="6" fillId="0" borderId="95" xfId="0" applyFont="1" applyFill="1" applyBorder="1"/>
    <xf numFmtId="0" fontId="6" fillId="0" borderId="70" xfId="0" applyFont="1" applyBorder="1" applyAlignment="1">
      <alignment wrapText="1"/>
    </xf>
    <xf numFmtId="164" fontId="7" fillId="0" borderId="33" xfId="0" applyNumberFormat="1" applyFont="1" applyFill="1" applyBorder="1" applyAlignment="1">
      <alignment wrapText="1"/>
    </xf>
    <xf numFmtId="0" fontId="6" fillId="0" borderId="32" xfId="1" applyFont="1" applyFill="1" applyBorder="1" applyAlignment="1">
      <alignment vertical="top"/>
    </xf>
    <xf numFmtId="0" fontId="4" fillId="0" borderId="70" xfId="0" applyFont="1" applyBorder="1" applyAlignment="1">
      <alignment horizontal="center" vertical="center"/>
    </xf>
    <xf numFmtId="0" fontId="6" fillId="0" borderId="34" xfId="0" applyFont="1" applyBorder="1" applyAlignment="1">
      <alignment horizontal="right" vertical="center" wrapText="1"/>
    </xf>
    <xf numFmtId="0" fontId="6" fillId="0" borderId="35" xfId="0" applyFont="1" applyBorder="1" applyAlignment="1">
      <alignment wrapText="1"/>
    </xf>
    <xf numFmtId="0" fontId="6" fillId="0" borderId="37" xfId="1" applyFont="1" applyFill="1" applyBorder="1" applyAlignment="1">
      <alignment vertical="top"/>
    </xf>
    <xf numFmtId="0" fontId="4" fillId="0" borderId="76" xfId="0" applyFont="1" applyBorder="1" applyAlignment="1">
      <alignment horizontal="center" vertical="center"/>
    </xf>
    <xf numFmtId="0" fontId="37" fillId="0" borderId="36" xfId="0" applyFont="1" applyFill="1" applyBorder="1" applyAlignment="1">
      <alignment vertical="center" wrapText="1"/>
    </xf>
    <xf numFmtId="3" fontId="38" fillId="0" borderId="34" xfId="4" applyNumberFormat="1" applyFont="1" applyFill="1" applyBorder="1">
      <alignment horizontal="left" wrapText="1" indent="1" shrinkToFit="1"/>
    </xf>
    <xf numFmtId="0" fontId="7" fillId="0" borderId="35" xfId="0" applyFont="1" applyFill="1" applyBorder="1" applyAlignment="1">
      <alignment wrapText="1"/>
    </xf>
    <xf numFmtId="0" fontId="4" fillId="0" borderId="36" xfId="0" applyFont="1" applyBorder="1" applyAlignment="1">
      <alignment vertical="center" wrapText="1"/>
    </xf>
    <xf numFmtId="3" fontId="12" fillId="0" borderId="34" xfId="4" applyNumberFormat="1" applyFont="1" applyBorder="1">
      <alignment horizontal="left" wrapText="1" indent="1" shrinkToFit="1"/>
    </xf>
    <xf numFmtId="0" fontId="6" fillId="0" borderId="34" xfId="1" applyFont="1" applyFill="1" applyBorder="1" applyAlignment="1">
      <alignment vertical="top"/>
    </xf>
    <xf numFmtId="0" fontId="6" fillId="0" borderId="35" xfId="0" applyFont="1" applyFill="1" applyBorder="1"/>
    <xf numFmtId="0" fontId="12" fillId="0" borderId="36" xfId="4" applyNumberFormat="1" applyFont="1" applyFill="1" applyBorder="1" applyAlignment="1">
      <alignment horizontal="left" wrapText="1" indent="2" shrinkToFit="1"/>
    </xf>
    <xf numFmtId="3" fontId="12" fillId="0" borderId="34" xfId="4" applyNumberFormat="1" applyFont="1" applyBorder="1" applyAlignment="1">
      <alignment wrapText="1" shrinkToFit="1"/>
    </xf>
    <xf numFmtId="165" fontId="4" fillId="0" borderId="34" xfId="1" applyNumberFormat="1" applyFont="1" applyFill="1" applyBorder="1" applyAlignment="1">
      <alignment vertical="top"/>
    </xf>
    <xf numFmtId="165" fontId="6" fillId="0" borderId="34" xfId="1" applyNumberFormat="1" applyFont="1" applyFill="1" applyBorder="1" applyAlignment="1">
      <alignment vertical="top"/>
    </xf>
    <xf numFmtId="0" fontId="14" fillId="0" borderId="36" xfId="0" applyFont="1" applyFill="1" applyBorder="1" applyAlignment="1">
      <alignment horizontal="left" wrapText="1" indent="4"/>
    </xf>
    <xf numFmtId="0" fontId="6" fillId="0" borderId="36" xfId="1" applyFont="1" applyFill="1" applyBorder="1" applyAlignment="1">
      <alignment vertical="top"/>
    </xf>
    <xf numFmtId="165" fontId="5" fillId="0" borderId="0" xfId="2" applyNumberFormat="1" applyFont="1" applyFill="1" applyAlignment="1">
      <alignment vertical="top"/>
    </xf>
    <xf numFmtId="0" fontId="6" fillId="0" borderId="35" xfId="0" applyFont="1" applyFill="1" applyBorder="1" applyAlignment="1">
      <alignment vertical="center"/>
    </xf>
    <xf numFmtId="0" fontId="9" fillId="0" borderId="6" xfId="0" applyFont="1" applyBorder="1" applyAlignment="1">
      <alignment vertical="center" wrapText="1"/>
    </xf>
    <xf numFmtId="0" fontId="4" fillId="2" borderId="8" xfId="0" quotePrefix="1" applyFont="1" applyFill="1" applyBorder="1" applyAlignment="1">
      <alignment vertical="center" wrapText="1"/>
    </xf>
    <xf numFmtId="3" fontId="12" fillId="2" borderId="11" xfId="4" applyNumberFormat="1" applyFont="1" applyFill="1" applyBorder="1">
      <alignment horizontal="left" wrapText="1" indent="1" shrinkToFit="1"/>
    </xf>
    <xf numFmtId="0" fontId="6" fillId="2" borderId="11" xfId="0" applyFont="1" applyFill="1" applyBorder="1" applyAlignment="1">
      <alignment vertical="center" wrapText="1"/>
    </xf>
    <xf numFmtId="0" fontId="12" fillId="2" borderId="11" xfId="4" applyNumberFormat="1" applyFont="1" applyFill="1" applyBorder="1">
      <alignment horizontal="left" wrapText="1" indent="1" shrinkToFit="1"/>
    </xf>
    <xf numFmtId="164" fontId="6" fillId="2" borderId="11" xfId="0" applyNumberFormat="1" applyFont="1" applyFill="1" applyBorder="1"/>
    <xf numFmtId="0" fontId="14" fillId="0" borderId="8" xfId="0" applyFont="1" applyFill="1" applyBorder="1" applyAlignment="1">
      <alignment horizontal="left" wrapText="1" indent="1"/>
    </xf>
    <xf numFmtId="0" fontId="14" fillId="0" borderId="13" xfId="0" applyFont="1" applyFill="1" applyBorder="1" applyAlignment="1">
      <alignment horizontal="left" wrapText="1" indent="3"/>
    </xf>
    <xf numFmtId="0" fontId="6" fillId="0" borderId="6" xfId="0" applyFont="1" applyBorder="1" applyAlignment="1">
      <alignment wrapText="1"/>
    </xf>
    <xf numFmtId="0" fontId="6" fillId="0" borderId="11" xfId="0" applyFont="1" applyBorder="1" applyAlignment="1">
      <alignment wrapText="1"/>
    </xf>
    <xf numFmtId="0" fontId="7" fillId="41" borderId="11" xfId="0" applyFont="1" applyFill="1" applyBorder="1" applyAlignment="1">
      <alignment wrapText="1"/>
    </xf>
    <xf numFmtId="0" fontId="6" fillId="41" borderId="11" xfId="0" applyFont="1" applyFill="1" applyBorder="1" applyAlignment="1">
      <alignment wrapText="1"/>
    </xf>
    <xf numFmtId="0" fontId="10" fillId="0" borderId="11" xfId="4" applyNumberFormat="1" applyFill="1" applyBorder="1" applyAlignment="1">
      <alignment horizontal="left" wrapText="1" indent="7" shrinkToFit="1"/>
    </xf>
    <xf numFmtId="3" fontId="6" fillId="0" borderId="11" xfId="0" applyNumberFormat="1" applyFont="1" applyBorder="1" applyAlignment="1">
      <alignment horizontal="right"/>
    </xf>
    <xf numFmtId="0" fontId="10" fillId="0" borderId="11" xfId="4" applyNumberFormat="1" applyFill="1" applyBorder="1" applyAlignment="1">
      <alignment horizontal="left" wrapText="1" shrinkToFit="1"/>
    </xf>
    <xf numFmtId="0" fontId="6" fillId="0" borderId="11" xfId="0" applyFont="1" applyFill="1" applyBorder="1" applyAlignment="1">
      <alignment vertical="center"/>
    </xf>
    <xf numFmtId="0" fontId="10" fillId="0" borderId="11" xfId="4" applyNumberFormat="1" applyFill="1" applyBorder="1" applyAlignment="1">
      <alignment horizontal="left" wrapText="1" indent="2" shrinkToFit="1"/>
    </xf>
    <xf numFmtId="0" fontId="5" fillId="0" borderId="0" xfId="2" applyFont="1" applyFill="1" applyAlignment="1">
      <alignment vertical="center"/>
    </xf>
    <xf numFmtId="164" fontId="5" fillId="0" borderId="34" xfId="199" applyNumberFormat="1" applyFont="1" applyFill="1" applyBorder="1" applyAlignment="1">
      <alignment wrapText="1"/>
    </xf>
    <xf numFmtId="164" fontId="5" fillId="0" borderId="35" xfId="199" applyNumberFormat="1" applyFont="1" applyFill="1" applyBorder="1" applyAlignment="1">
      <alignment wrapText="1"/>
    </xf>
    <xf numFmtId="164" fontId="6" fillId="0" borderId="35" xfId="199" applyNumberFormat="1" applyFont="1" applyFill="1" applyBorder="1" applyAlignment="1">
      <alignment vertical="center" wrapText="1"/>
    </xf>
    <xf numFmtId="3" fontId="101" fillId="0" borderId="0" xfId="1" applyNumberFormat="1" applyFont="1" applyAlignment="1">
      <alignment vertical="top"/>
    </xf>
    <xf numFmtId="3" fontId="4" fillId="0" borderId="0" xfId="1" applyNumberFormat="1" applyFont="1" applyAlignment="1">
      <alignment vertical="top"/>
    </xf>
    <xf numFmtId="0" fontId="20" fillId="0" borderId="30" xfId="1" applyFont="1" applyFill="1" applyBorder="1" applyAlignment="1">
      <alignment horizontal="left" vertical="top" wrapText="1"/>
    </xf>
    <xf numFmtId="0" fontId="102" fillId="0" borderId="0" xfId="0" applyFont="1" applyAlignment="1">
      <alignment horizontal="justify" vertical="center"/>
    </xf>
    <xf numFmtId="0" fontId="103" fillId="0" borderId="0" xfId="0" applyFont="1" applyAlignment="1">
      <alignment horizontal="justify" vertical="center"/>
    </xf>
    <xf numFmtId="3" fontId="18" fillId="0" borderId="0" xfId="2" applyNumberFormat="1" applyFont="1" applyFill="1" applyAlignment="1">
      <alignment horizontal="center" vertical="center"/>
    </xf>
    <xf numFmtId="0" fontId="18" fillId="0" borderId="0" xfId="1" applyFont="1" applyFill="1" applyAlignment="1">
      <alignment horizontal="center" vertical="center" wrapText="1"/>
    </xf>
    <xf numFmtId="0" fontId="81" fillId="0" borderId="0" xfId="0" applyFont="1" applyAlignment="1">
      <alignment vertical="center"/>
    </xf>
    <xf numFmtId="0" fontId="20" fillId="0" borderId="95" xfId="1" applyFont="1" applyFill="1" applyBorder="1" applyAlignment="1">
      <alignment horizontal="justify" vertical="center" wrapText="1"/>
    </xf>
    <xf numFmtId="0" fontId="20" fillId="0" borderId="93" xfId="1" applyFont="1" applyFill="1" applyBorder="1" applyAlignment="1">
      <alignment horizontal="justify" vertical="center" wrapText="1"/>
    </xf>
    <xf numFmtId="0" fontId="55" fillId="0" borderId="42" xfId="0" applyFont="1" applyBorder="1" applyAlignment="1">
      <alignment horizontal="justify" vertical="center"/>
    </xf>
    <xf numFmtId="0" fontId="101" fillId="0" borderId="0" xfId="14" applyFont="1" applyBorder="1" applyAlignment="1">
      <alignment horizontal="left" vertical="top" wrapText="1"/>
    </xf>
    <xf numFmtId="3" fontId="6" fillId="0" borderId="0" xfId="14" applyNumberFormat="1" applyFont="1" applyAlignment="1">
      <alignment horizontal="center" vertical="center"/>
    </xf>
    <xf numFmtId="0" fontId="6" fillId="0" borderId="0" xfId="14" applyFont="1" applyAlignment="1">
      <alignment vertical="center"/>
    </xf>
    <xf numFmtId="0" fontId="4" fillId="0" borderId="0" xfId="22" applyFont="1" applyAlignment="1">
      <alignment horizontal="center" vertical="center"/>
    </xf>
    <xf numFmtId="0" fontId="4" fillId="0" borderId="0" xfId="22" applyFont="1" applyFill="1" applyAlignment="1">
      <alignment vertical="center"/>
    </xf>
    <xf numFmtId="0" fontId="6" fillId="0" borderId="0" xfId="22" applyFont="1" applyAlignment="1">
      <alignment vertical="center"/>
    </xf>
    <xf numFmtId="3" fontId="32" fillId="0" borderId="72" xfId="20" applyNumberFormat="1" applyFont="1" applyFill="1" applyBorder="1" applyAlignment="1">
      <alignment horizontal="right" vertical="top"/>
    </xf>
    <xf numFmtId="0" fontId="57" fillId="0" borderId="33" xfId="19" applyFont="1" applyBorder="1" applyAlignment="1">
      <alignment wrapText="1"/>
    </xf>
    <xf numFmtId="0" fontId="32" fillId="0" borderId="36" xfId="5" applyFont="1" applyFill="1" applyBorder="1" applyAlignment="1">
      <alignment horizontal="left" vertical="top" wrapText="1" indent="4"/>
    </xf>
    <xf numFmtId="0" fontId="32" fillId="0" borderId="36" xfId="5" applyFont="1" applyFill="1" applyBorder="1" applyAlignment="1">
      <alignment horizontal="left" vertical="top" wrapText="1" indent="8"/>
    </xf>
    <xf numFmtId="3" fontId="104" fillId="0" borderId="0" xfId="12" applyNumberFormat="1" applyFont="1" applyFill="1" applyAlignment="1">
      <alignment vertical="center" wrapText="1"/>
    </xf>
    <xf numFmtId="0" fontId="60" fillId="0" borderId="36" xfId="0" applyFont="1" applyBorder="1" applyAlignment="1">
      <alignment horizontal="left" vertical="top" wrapText="1" indent="5"/>
    </xf>
    <xf numFmtId="164" fontId="15" fillId="0" borderId="70" xfId="8" applyNumberFormat="1" applyFont="1" applyFill="1" applyBorder="1" applyAlignment="1">
      <alignment vertical="top" wrapText="1"/>
    </xf>
    <xf numFmtId="164" fontId="32" fillId="0" borderId="35" xfId="8" applyNumberFormat="1" applyFont="1" applyFill="1" applyBorder="1" applyAlignment="1">
      <alignment vertical="top" wrapText="1"/>
    </xf>
    <xf numFmtId="164" fontId="32" fillId="41" borderId="35" xfId="8" applyNumberFormat="1" applyFont="1" applyFill="1" applyBorder="1" applyAlignment="1">
      <alignment vertical="top" wrapText="1"/>
    </xf>
    <xf numFmtId="164" fontId="45" fillId="41" borderId="36" xfId="8" applyNumberFormat="1" applyFont="1" applyFill="1" applyBorder="1" applyAlignment="1">
      <alignment wrapText="1"/>
    </xf>
    <xf numFmtId="0" fontId="45" fillId="0" borderId="36" xfId="5" applyFont="1" applyFill="1" applyBorder="1" applyAlignment="1">
      <alignment horizontal="left" vertical="top" wrapText="1" indent="3"/>
    </xf>
    <xf numFmtId="3" fontId="45" fillId="0" borderId="35" xfId="20" applyNumberFormat="1" applyFont="1" applyFill="1" applyBorder="1" applyAlignment="1">
      <alignment horizontal="right" vertical="top"/>
    </xf>
    <xf numFmtId="0" fontId="60" fillId="0" borderId="36" xfId="0" applyFont="1" applyBorder="1" applyAlignment="1">
      <alignment horizontal="left" vertical="top" wrapText="1" indent="2"/>
    </xf>
    <xf numFmtId="0" fontId="60" fillId="0" borderId="36" xfId="0" applyFont="1" applyBorder="1" applyAlignment="1">
      <alignment horizontal="left" vertical="top" wrapText="1" indent="3"/>
    </xf>
    <xf numFmtId="0" fontId="60" fillId="0" borderId="36" xfId="0" applyFont="1" applyBorder="1" applyAlignment="1">
      <alignment horizontal="left" vertical="top" wrapText="1" indent="4"/>
    </xf>
    <xf numFmtId="0" fontId="60" fillId="0" borderId="36" xfId="0" applyFont="1" applyBorder="1" applyAlignment="1">
      <alignment horizontal="left" vertical="top" wrapText="1" indent="6"/>
    </xf>
    <xf numFmtId="0" fontId="60" fillId="0" borderId="36" xfId="0" applyFont="1" applyBorder="1" applyAlignment="1">
      <alignment horizontal="left" wrapText="1" indent="2"/>
    </xf>
    <xf numFmtId="0" fontId="60" fillId="0" borderId="36" xfId="0" applyFont="1" applyBorder="1" applyAlignment="1">
      <alignment horizontal="left" wrapText="1" indent="3"/>
    </xf>
    <xf numFmtId="0" fontId="32" fillId="0" borderId="36" xfId="5" applyFont="1" applyFill="1" applyBorder="1" applyAlignment="1">
      <alignment horizontal="left" vertical="top" wrapText="1" indent="6"/>
    </xf>
    <xf numFmtId="0" fontId="32" fillId="0" borderId="36" xfId="5" applyFont="1" applyFill="1" applyBorder="1" applyAlignment="1">
      <alignment horizontal="left" vertical="top" wrapText="1" indent="7"/>
    </xf>
    <xf numFmtId="0" fontId="32" fillId="0" borderId="71" xfId="5" applyFont="1" applyFill="1" applyBorder="1" applyAlignment="1">
      <alignment horizontal="left" vertical="top" wrapText="1" indent="7"/>
    </xf>
    <xf numFmtId="164" fontId="32" fillId="0" borderId="36" xfId="8" applyNumberFormat="1" applyFont="1" applyFill="1" applyBorder="1" applyAlignment="1">
      <alignment wrapText="1"/>
    </xf>
    <xf numFmtId="0" fontId="60" fillId="0" borderId="36" xfId="0" applyFont="1" applyBorder="1" applyAlignment="1">
      <alignment horizontal="left" wrapText="1" indent="5"/>
    </xf>
    <xf numFmtId="3" fontId="32" fillId="0" borderId="35" xfId="20" applyNumberFormat="1" applyFont="1" applyFill="1" applyBorder="1" applyAlignment="1">
      <alignment horizontal="right" vertical="top"/>
    </xf>
    <xf numFmtId="0" fontId="57" fillId="0" borderId="33" xfId="19" applyFont="1" applyBorder="1" applyAlignment="1">
      <alignment vertical="top" wrapText="1"/>
    </xf>
    <xf numFmtId="164" fontId="32" fillId="41" borderId="34" xfId="8" applyNumberFormat="1" applyFont="1" applyFill="1" applyBorder="1" applyAlignment="1">
      <alignment horizontal="right" vertical="top" wrapText="1"/>
    </xf>
    <xf numFmtId="164" fontId="15" fillId="41" borderId="36" xfId="8" applyNumberFormat="1" applyFont="1" applyFill="1" applyBorder="1" applyAlignment="1">
      <alignment wrapText="1"/>
    </xf>
    <xf numFmtId="0" fontId="20" fillId="0" borderId="0" xfId="1" applyFont="1" applyFill="1" applyAlignment="1">
      <alignment vertical="top" wrapText="1"/>
    </xf>
    <xf numFmtId="0" fontId="18" fillId="0" borderId="0" xfId="1" applyFont="1" applyFill="1" applyAlignment="1">
      <alignment horizontal="center" vertical="top" wrapText="1"/>
    </xf>
    <xf numFmtId="0" fontId="4" fillId="0" borderId="0" xfId="1" applyFont="1" applyFill="1" applyAlignment="1">
      <alignment horizontal="center" vertical="top"/>
    </xf>
    <xf numFmtId="164" fontId="18" fillId="0" borderId="0" xfId="1" applyNumberFormat="1" applyFont="1" applyFill="1" applyAlignment="1">
      <alignment vertical="center" wrapText="1"/>
    </xf>
    <xf numFmtId="0" fontId="81" fillId="0" borderId="0" xfId="0" applyFont="1"/>
    <xf numFmtId="3" fontId="18" fillId="0" borderId="0" xfId="2" applyNumberFormat="1" applyFont="1" applyFill="1" applyAlignment="1">
      <alignment horizontal="center" vertical="top"/>
    </xf>
    <xf numFmtId="0" fontId="55" fillId="0" borderId="26" xfId="0" applyFont="1" applyBorder="1" applyAlignment="1">
      <alignment horizontal="justify" vertical="center"/>
    </xf>
    <xf numFmtId="0" fontId="81" fillId="0" borderId="26" xfId="0" applyFont="1" applyBorder="1"/>
    <xf numFmtId="0" fontId="18" fillId="0" borderId="0" xfId="1" applyFont="1" applyFill="1" applyAlignment="1">
      <alignment vertical="center" wrapText="1"/>
    </xf>
    <xf numFmtId="0" fontId="55" fillId="0" borderId="0" xfId="0" applyFont="1" applyAlignment="1">
      <alignment horizontal="justify" vertical="center"/>
    </xf>
    <xf numFmtId="164" fontId="20" fillId="0" borderId="96" xfId="1" applyNumberFormat="1" applyFont="1" applyFill="1" applyBorder="1" applyAlignment="1">
      <alignment vertical="center" wrapText="1"/>
    </xf>
    <xf numFmtId="0" fontId="20" fillId="0" borderId="96" xfId="0" applyFont="1" applyBorder="1" applyAlignment="1">
      <alignment vertical="center"/>
    </xf>
    <xf numFmtId="0" fontId="59" fillId="0" borderId="26" xfId="0" applyFont="1" applyBorder="1" applyAlignment="1">
      <alignment horizontal="justify" vertical="center"/>
    </xf>
    <xf numFmtId="164" fontId="20" fillId="0" borderId="4" xfId="1" applyNumberFormat="1" applyFont="1" applyFill="1" applyBorder="1" applyAlignment="1">
      <alignment vertical="center" wrapText="1"/>
    </xf>
    <xf numFmtId="0" fontId="20" fillId="0" borderId="4" xfId="0" applyFont="1" applyBorder="1" applyAlignment="1">
      <alignment vertical="center" wrapText="1"/>
    </xf>
    <xf numFmtId="0" fontId="0" fillId="0" borderId="0" xfId="0"/>
    <xf numFmtId="0" fontId="4" fillId="0" borderId="0" xfId="0" applyFont="1" applyAlignment="1">
      <alignment horizontal="center" vertical="center" wrapText="1"/>
    </xf>
    <xf numFmtId="0" fontId="4" fillId="0" borderId="0" xfId="0" applyFont="1" applyFill="1" applyAlignment="1">
      <alignment horizontal="center" vertical="top"/>
    </xf>
    <xf numFmtId="0" fontId="5" fillId="0" borderId="0" xfId="0" applyFont="1" applyAlignment="1">
      <alignment vertical="top"/>
    </xf>
    <xf numFmtId="0" fontId="6" fillId="0" borderId="0" xfId="0" applyFont="1" applyAlignment="1">
      <alignment vertical="top"/>
    </xf>
    <xf numFmtId="3" fontId="6" fillId="0" borderId="0" xfId="11" applyNumberFormat="1" applyFont="1" applyAlignment="1">
      <alignment wrapText="1"/>
    </xf>
    <xf numFmtId="3" fontId="5" fillId="0" borderId="0" xfId="11" applyNumberFormat="1" applyFont="1"/>
    <xf numFmtId="0" fontId="57" fillId="0" borderId="32" xfId="1" applyFont="1" applyFill="1" applyBorder="1" applyAlignment="1">
      <alignment vertical="top"/>
    </xf>
    <xf numFmtId="164" fontId="32" fillId="0" borderId="34" xfId="8" applyNumberFormat="1" applyFont="1" applyFill="1" applyBorder="1" applyAlignment="1">
      <alignment horizontal="right" vertical="top" wrapText="1"/>
    </xf>
    <xf numFmtId="3" fontId="32" fillId="0" borderId="34" xfId="20" applyNumberFormat="1" applyFont="1" applyFill="1" applyBorder="1" applyAlignment="1">
      <alignment horizontal="right" vertical="top"/>
    </xf>
    <xf numFmtId="3" fontId="45" fillId="0" borderId="34" xfId="20" applyNumberFormat="1" applyFont="1" applyFill="1" applyBorder="1" applyAlignment="1">
      <alignment horizontal="right" vertical="top"/>
    </xf>
    <xf numFmtId="3" fontId="32" fillId="0" borderId="38" xfId="20" applyNumberFormat="1" applyFont="1" applyFill="1" applyBorder="1" applyAlignment="1">
      <alignment horizontal="right" vertical="top"/>
    </xf>
    <xf numFmtId="0" fontId="14" fillId="0" borderId="36" xfId="0" applyFont="1" applyBorder="1" applyAlignment="1">
      <alignment horizontal="left" wrapText="1" indent="3"/>
    </xf>
    <xf numFmtId="3" fontId="6" fillId="0" borderId="0" xfId="11" applyNumberFormat="1" applyFont="1"/>
    <xf numFmtId="3" fontId="104" fillId="0" borderId="0" xfId="12" applyNumberFormat="1" applyFont="1" applyAlignment="1">
      <alignment wrapText="1"/>
    </xf>
    <xf numFmtId="0" fontId="105" fillId="0" borderId="0" xfId="0" applyFont="1"/>
    <xf numFmtId="0" fontId="38" fillId="41" borderId="8" xfId="98" applyNumberFormat="1" applyFont="1" applyFill="1" applyBorder="1" applyAlignment="1">
      <alignment vertical="top" wrapText="1" shrinkToFit="1"/>
    </xf>
    <xf numFmtId="0" fontId="38" fillId="41" borderId="11" xfId="98" applyNumberFormat="1" applyFont="1" applyFill="1" applyBorder="1" applyAlignment="1">
      <alignment horizontal="left" wrapText="1" indent="1" shrinkToFit="1"/>
    </xf>
    <xf numFmtId="3" fontId="38" fillId="41" borderId="11" xfId="98" applyNumberFormat="1" applyFont="1" applyFill="1" applyBorder="1" applyAlignment="1">
      <alignment horizontal="left" wrapText="1" indent="1" shrinkToFit="1"/>
    </xf>
    <xf numFmtId="0" fontId="14" fillId="0" borderId="11" xfId="0" applyFont="1" applyFill="1" applyBorder="1" applyAlignment="1">
      <alignment horizontal="left" vertical="top" wrapText="1" indent="3"/>
    </xf>
    <xf numFmtId="3" fontId="12" fillId="0" borderId="11" xfId="98" applyNumberFormat="1" applyFont="1" applyFill="1" applyBorder="1" applyAlignment="1">
      <alignment horizontal="left" wrapText="1" indent="1" shrinkToFit="1"/>
    </xf>
    <xf numFmtId="0" fontId="6" fillId="0" borderId="12" xfId="0" applyFont="1" applyFill="1" applyBorder="1" applyAlignment="1">
      <alignment wrapText="1"/>
    </xf>
    <xf numFmtId="0" fontId="12" fillId="0" borderId="8" xfId="98" applyNumberFormat="1" applyFont="1" applyFill="1" applyBorder="1" applyAlignment="1">
      <alignment horizontal="left" wrapText="1" indent="2" shrinkToFit="1"/>
    </xf>
    <xf numFmtId="3" fontId="12" fillId="0" borderId="11" xfId="98" applyNumberFormat="1" applyFont="1" applyBorder="1" applyAlignment="1">
      <alignment wrapText="1" shrinkToFit="1"/>
    </xf>
    <xf numFmtId="0" fontId="10" fillId="0" borderId="8" xfId="98" applyNumberFormat="1" applyFill="1" applyBorder="1" applyAlignment="1">
      <alignment horizontal="left" wrapText="1" indent="3" shrinkToFit="1"/>
    </xf>
    <xf numFmtId="3" fontId="10" fillId="0" borderId="11" xfId="98" applyNumberFormat="1" applyBorder="1" applyAlignment="1">
      <alignment wrapText="1" shrinkToFit="1"/>
    </xf>
    <xf numFmtId="0" fontId="10" fillId="0" borderId="8" xfId="98" applyNumberFormat="1" applyFill="1" applyBorder="1" applyAlignment="1">
      <alignment horizontal="left" wrapText="1" indent="4" shrinkToFit="1"/>
    </xf>
    <xf numFmtId="0" fontId="10" fillId="0" borderId="8" xfId="98" applyNumberFormat="1" applyFill="1" applyBorder="1" applyAlignment="1">
      <alignment horizontal="left" wrapText="1" indent="5" shrinkToFit="1"/>
    </xf>
    <xf numFmtId="0" fontId="10" fillId="0" borderId="8" xfId="98" applyNumberFormat="1" applyFill="1" applyBorder="1" applyAlignment="1">
      <alignment horizontal="left" wrapText="1" indent="6" shrinkToFit="1"/>
    </xf>
    <xf numFmtId="0" fontId="10" fillId="0" borderId="8" xfId="98" applyNumberFormat="1" applyFill="1" applyBorder="1" applyAlignment="1">
      <alignment horizontal="left" wrapText="1" indent="7" shrinkToFit="1"/>
    </xf>
    <xf numFmtId="0" fontId="10" fillId="0" borderId="8" xfId="98" applyNumberFormat="1" applyFill="1" applyBorder="1" applyAlignment="1">
      <alignment wrapText="1" shrinkToFit="1"/>
    </xf>
    <xf numFmtId="164" fontId="6" fillId="0" borderId="0" xfId="0" applyNumberFormat="1" applyFont="1" applyFill="1"/>
    <xf numFmtId="164" fontId="6" fillId="0" borderId="6" xfId="0" applyNumberFormat="1" applyFont="1" applyFill="1" applyBorder="1" applyAlignment="1">
      <alignment horizontal="center" vertical="center" wrapText="1"/>
    </xf>
    <xf numFmtId="0" fontId="7" fillId="0" borderId="6" xfId="1" applyFont="1" applyFill="1" applyBorder="1" applyAlignment="1">
      <alignment vertical="center" wrapText="1"/>
    </xf>
    <xf numFmtId="164" fontId="6" fillId="0" borderId="11" xfId="0" applyNumberFormat="1" applyFont="1" applyFill="1" applyBorder="1" applyAlignment="1">
      <alignment horizontal="center" vertical="center" wrapText="1"/>
    </xf>
    <xf numFmtId="0" fontId="4" fillId="0" borderId="11" xfId="0" applyFont="1" applyFill="1" applyBorder="1" applyAlignment="1">
      <alignment horizontal="right" vertical="center" wrapText="1"/>
    </xf>
    <xf numFmtId="0" fontId="4" fillId="2" borderId="11" xfId="0" applyFont="1" applyFill="1" applyBorder="1" applyAlignment="1">
      <alignment wrapText="1"/>
    </xf>
    <xf numFmtId="164" fontId="6" fillId="2" borderId="11" xfId="0" applyNumberFormat="1" applyFont="1" applyFill="1" applyBorder="1" applyAlignment="1">
      <alignment horizontal="center" vertical="center" wrapText="1"/>
    </xf>
    <xf numFmtId="0" fontId="4" fillId="2" borderId="11" xfId="0" applyFont="1" applyFill="1" applyBorder="1" applyAlignment="1">
      <alignment vertical="center" wrapText="1"/>
    </xf>
    <xf numFmtId="164" fontId="6" fillId="2" borderId="11" xfId="8" applyNumberFormat="1" applyFont="1" applyFill="1" applyBorder="1" applyAlignment="1">
      <alignment horizontal="right" vertical="center" wrapText="1"/>
    </xf>
    <xf numFmtId="164" fontId="4" fillId="0" borderId="11" xfId="0" applyNumberFormat="1" applyFont="1" applyFill="1" applyBorder="1" applyAlignment="1">
      <alignment horizontal="right" vertical="center" wrapText="1"/>
    </xf>
    <xf numFmtId="0" fontId="40" fillId="53" borderId="11" xfId="0" applyFont="1" applyFill="1" applyBorder="1" applyAlignment="1">
      <alignment horizontal="left" vertical="center" wrapText="1"/>
    </xf>
    <xf numFmtId="3" fontId="40" fillId="53" borderId="11" xfId="0" applyNumberFormat="1" applyFont="1" applyFill="1" applyBorder="1" applyAlignment="1">
      <alignment horizontal="right" vertical="center" wrapText="1"/>
    </xf>
    <xf numFmtId="164" fontId="6" fillId="0" borderId="11" xfId="0" applyNumberFormat="1" applyFont="1" applyFill="1" applyBorder="1" applyAlignment="1">
      <alignment horizontal="right" vertical="center" wrapText="1"/>
    </xf>
    <xf numFmtId="0" fontId="106" fillId="53" borderId="11" xfId="0" applyFont="1" applyFill="1" applyBorder="1" applyAlignment="1">
      <alignment horizontal="left" vertical="center" wrapText="1"/>
    </xf>
    <xf numFmtId="3" fontId="106" fillId="53" borderId="11" xfId="0" applyNumberFormat="1" applyFont="1" applyFill="1" applyBorder="1" applyAlignment="1">
      <alignment horizontal="right" vertical="center" wrapText="1"/>
    </xf>
    <xf numFmtId="164" fontId="6" fillId="0" borderId="11" xfId="23" applyNumberFormat="1" applyFont="1" applyFill="1" applyBorder="1" applyAlignment="1">
      <alignment wrapText="1"/>
    </xf>
    <xf numFmtId="164" fontId="6" fillId="0" borderId="14" xfId="8" applyNumberFormat="1" applyFont="1" applyFill="1" applyBorder="1" applyAlignment="1">
      <alignment wrapText="1"/>
    </xf>
    <xf numFmtId="164" fontId="6" fillId="0" borderId="14" xfId="0" applyNumberFormat="1" applyFont="1" applyFill="1" applyBorder="1" applyAlignment="1">
      <alignment horizontal="right" vertical="center" wrapText="1"/>
    </xf>
    <xf numFmtId="164" fontId="6" fillId="0" borderId="14" xfId="0" applyNumberFormat="1" applyFont="1" applyFill="1" applyBorder="1" applyAlignment="1">
      <alignment horizontal="center" vertical="center" wrapText="1"/>
    </xf>
    <xf numFmtId="0" fontId="106" fillId="53" borderId="14" xfId="0" applyFont="1" applyFill="1" applyBorder="1" applyAlignment="1">
      <alignment horizontal="left" vertical="center" wrapText="1"/>
    </xf>
    <xf numFmtId="3" fontId="106" fillId="53" borderId="14" xfId="0" applyNumberFormat="1" applyFont="1" applyFill="1" applyBorder="1" applyAlignment="1">
      <alignment horizontal="right" vertical="center" wrapText="1"/>
    </xf>
    <xf numFmtId="0" fontId="6" fillId="0" borderId="6" xfId="0" applyFont="1" applyBorder="1" applyAlignment="1">
      <alignment vertical="center" wrapText="1"/>
    </xf>
    <xf numFmtId="0" fontId="4" fillId="0" borderId="11" xfId="0" applyFont="1" applyBorder="1" applyAlignment="1">
      <alignment vertical="center"/>
    </xf>
    <xf numFmtId="0" fontId="37" fillId="2" borderId="11" xfId="0" applyFont="1" applyFill="1" applyBorder="1" applyAlignment="1">
      <alignment vertical="center" wrapText="1"/>
    </xf>
    <xf numFmtId="0" fontId="12" fillId="2" borderId="11" xfId="106" applyNumberFormat="1" applyFont="1" applyFill="1" applyBorder="1">
      <alignment horizontal="left" wrapText="1" indent="1"/>
    </xf>
    <xf numFmtId="0" fontId="7" fillId="2" borderId="11" xfId="0" applyFont="1" applyFill="1" applyBorder="1" applyAlignment="1">
      <alignment horizontal="right" vertical="center" wrapText="1"/>
    </xf>
    <xf numFmtId="0" fontId="7" fillId="2" borderId="11" xfId="0" applyFont="1" applyFill="1" applyBorder="1" applyAlignment="1">
      <alignment vertical="center" wrapText="1"/>
    </xf>
    <xf numFmtId="0" fontId="42" fillId="0" borderId="0" xfId="0" applyFont="1"/>
    <xf numFmtId="0" fontId="6" fillId="0" borderId="11" xfId="0" applyFont="1" applyBorder="1"/>
    <xf numFmtId="0" fontId="4" fillId="0" borderId="11" xfId="0" applyFont="1" applyBorder="1" applyAlignment="1">
      <alignment horizontal="right" vertical="center" wrapText="1"/>
    </xf>
    <xf numFmtId="164" fontId="4" fillId="0" borderId="11" xfId="8" applyNumberFormat="1" applyFont="1" applyFill="1" applyBorder="1" applyAlignment="1">
      <alignment horizontal="left" vertical="center" wrapText="1"/>
    </xf>
    <xf numFmtId="3" fontId="12" fillId="5" borderId="11" xfId="106" applyNumberFormat="1" applyFont="1" applyBorder="1" applyAlignment="1">
      <alignment wrapText="1"/>
    </xf>
    <xf numFmtId="0" fontId="10" fillId="5" borderId="11" xfId="106" applyNumberFormat="1" applyFont="1" applyBorder="1" applyAlignment="1">
      <alignment wrapText="1"/>
    </xf>
    <xf numFmtId="3" fontId="10" fillId="5" borderId="11" xfId="106" applyNumberFormat="1" applyFont="1" applyBorder="1" applyAlignment="1">
      <alignment wrapText="1"/>
    </xf>
    <xf numFmtId="0" fontId="12" fillId="5" borderId="11" xfId="106" applyNumberFormat="1" applyFont="1" applyBorder="1" applyAlignment="1">
      <alignment wrapText="1"/>
    </xf>
    <xf numFmtId="0" fontId="10" fillId="0" borderId="11" xfId="4" applyNumberFormat="1" applyFont="1" applyFill="1" applyBorder="1" applyAlignment="1">
      <alignment horizontal="left" wrapText="1" indent="3" shrinkToFit="1"/>
    </xf>
    <xf numFmtId="3" fontId="10" fillId="0" borderId="11" xfId="4" applyNumberFormat="1" applyFont="1" applyFill="1" applyBorder="1" applyAlignment="1">
      <alignment horizontal="right" wrapText="1" indent="1" shrinkToFit="1"/>
    </xf>
    <xf numFmtId="164" fontId="6" fillId="0" borderId="11" xfId="8" applyNumberFormat="1" applyFont="1" applyFill="1" applyBorder="1" applyAlignment="1">
      <alignment horizontal="left" vertical="center" wrapText="1"/>
    </xf>
    <xf numFmtId="164" fontId="6" fillId="0" borderId="11" xfId="8" quotePrefix="1" applyNumberFormat="1" applyFont="1" applyFill="1" applyBorder="1" applyAlignment="1">
      <alignment horizontal="left" vertical="center" wrapText="1"/>
    </xf>
    <xf numFmtId="0" fontId="10" fillId="0" borderId="14" xfId="4" applyNumberFormat="1" applyFont="1" applyFill="1" applyBorder="1" applyAlignment="1">
      <alignment horizontal="left" wrapText="1" indent="3" shrinkToFit="1"/>
    </xf>
    <xf numFmtId="3" fontId="10" fillId="0" borderId="14" xfId="4" applyNumberFormat="1" applyFont="1" applyFill="1" applyBorder="1" applyAlignment="1">
      <alignment horizontal="right" wrapText="1" indent="1" shrinkToFit="1"/>
    </xf>
    <xf numFmtId="3" fontId="6" fillId="0" borderId="14" xfId="0" applyNumberFormat="1" applyFont="1" applyFill="1" applyBorder="1" applyAlignment="1"/>
    <xf numFmtId="3" fontId="6" fillId="0" borderId="11" xfId="4" applyNumberFormat="1" applyFont="1" applyFill="1" applyBorder="1" applyAlignment="1">
      <alignment horizontal="right" wrapText="1" indent="1"/>
    </xf>
    <xf numFmtId="164" fontId="6" fillId="0" borderId="25" xfId="8" quotePrefix="1" applyNumberFormat="1" applyFont="1" applyFill="1" applyBorder="1" applyAlignment="1">
      <alignment horizontal="left" vertical="center" wrapText="1"/>
    </xf>
    <xf numFmtId="164" fontId="6" fillId="0" borderId="25" xfId="8" applyNumberFormat="1" applyFont="1" applyFill="1" applyBorder="1" applyAlignment="1">
      <alignment horizontal="right" wrapText="1"/>
    </xf>
    <xf numFmtId="164" fontId="6" fillId="0" borderId="25" xfId="8" applyNumberFormat="1" applyFont="1" applyFill="1" applyBorder="1" applyAlignment="1">
      <alignment wrapText="1"/>
    </xf>
    <xf numFmtId="164" fontId="6" fillId="0" borderId="25" xfId="0" applyNumberFormat="1" applyFont="1" applyFill="1" applyBorder="1" applyAlignment="1">
      <alignment horizontal="right" vertical="center" wrapText="1"/>
    </xf>
    <xf numFmtId="164" fontId="6" fillId="0" borderId="8" xfId="8" applyNumberFormat="1" applyFont="1" applyFill="1" applyBorder="1" applyAlignment="1">
      <alignment horizontal="right" wrapText="1"/>
    </xf>
    <xf numFmtId="164" fontId="7" fillId="2" borderId="8" xfId="8" applyNumberFormat="1" applyFont="1" applyFill="1" applyBorder="1" applyAlignment="1">
      <alignment wrapText="1"/>
    </xf>
    <xf numFmtId="164" fontId="6" fillId="2" borderId="8" xfId="8" applyNumberFormat="1" applyFont="1" applyFill="1" applyBorder="1" applyAlignment="1">
      <alignment horizontal="right" wrapText="1"/>
    </xf>
    <xf numFmtId="0" fontId="4" fillId="0" borderId="8" xfId="0" applyFont="1" applyBorder="1" applyAlignment="1">
      <alignment horizontal="left" wrapText="1"/>
    </xf>
    <xf numFmtId="3" fontId="4" fillId="0" borderId="8" xfId="0" applyNumberFormat="1" applyFont="1" applyFill="1" applyBorder="1" applyAlignment="1"/>
    <xf numFmtId="0" fontId="6" fillId="0" borderId="11" xfId="0" applyFont="1" applyBorder="1" applyAlignment="1">
      <alignment horizontal="justify"/>
    </xf>
    <xf numFmtId="164" fontId="6" fillId="0" borderId="8" xfId="8" applyNumberFormat="1" applyFont="1" applyBorder="1" applyAlignment="1"/>
    <xf numFmtId="0" fontId="6" fillId="0" borderId="11" xfId="0" applyFont="1" applyBorder="1" applyAlignment="1">
      <alignment horizontal="left"/>
    </xf>
    <xf numFmtId="0" fontId="4" fillId="0" borderId="8" xfId="0" applyFont="1" applyBorder="1" applyAlignment="1">
      <alignment horizontal="justify" wrapText="1"/>
    </xf>
    <xf numFmtId="0" fontId="6" fillId="0" borderId="8" xfId="0" applyFont="1" applyBorder="1" applyAlignment="1">
      <alignment horizontal="justify" wrapText="1"/>
    </xf>
    <xf numFmtId="3" fontId="6" fillId="0" borderId="8" xfId="0" applyNumberFormat="1" applyFont="1" applyFill="1" applyBorder="1" applyAlignment="1"/>
    <xf numFmtId="0" fontId="6" fillId="0" borderId="11" xfId="0" applyFont="1" applyBorder="1" applyAlignment="1">
      <alignment horizontal="left" indent="1"/>
    </xf>
    <xf numFmtId="0" fontId="6" fillId="0" borderId="11" xfId="0" applyFont="1" applyBorder="1" applyAlignment="1">
      <alignment horizontal="left" wrapText="1" indent="2"/>
    </xf>
    <xf numFmtId="164" fontId="6" fillId="0" borderId="8" xfId="8" applyNumberFormat="1" applyFont="1" applyBorder="1" applyAlignment="1">
      <alignment horizontal="right" indent="1"/>
    </xf>
    <xf numFmtId="164" fontId="6" fillId="0" borderId="11" xfId="8" applyNumberFormat="1" applyFont="1" applyBorder="1" applyAlignment="1">
      <alignment horizontal="right" indent="1"/>
    </xf>
    <xf numFmtId="3" fontId="4" fillId="0" borderId="8" xfId="0" applyNumberFormat="1" applyFont="1" applyFill="1" applyBorder="1" applyAlignment="1">
      <alignment horizontal="right" indent="1"/>
    </xf>
    <xf numFmtId="3" fontId="4" fillId="0" borderId="11" xfId="0" applyNumberFormat="1" applyFont="1" applyFill="1" applyBorder="1" applyAlignment="1">
      <alignment horizontal="right" indent="1"/>
    </xf>
    <xf numFmtId="3" fontId="6" fillId="0" borderId="8" xfId="0" applyNumberFormat="1" applyFont="1" applyFill="1" applyBorder="1" applyAlignment="1">
      <alignment horizontal="right" indent="1"/>
    </xf>
    <xf numFmtId="0" fontId="6" fillId="0" borderId="0" xfId="15" applyFont="1" applyFill="1" applyAlignment="1"/>
    <xf numFmtId="164" fontId="4" fillId="0" borderId="0" xfId="15" applyNumberFormat="1" applyFont="1" applyFill="1" applyAlignment="1">
      <alignment horizontal="left" wrapText="1"/>
    </xf>
    <xf numFmtId="0" fontId="7" fillId="0" borderId="5" xfId="0" applyFont="1" applyFill="1" applyBorder="1" applyAlignment="1">
      <alignment horizontal="left" vertical="center" wrapText="1"/>
    </xf>
    <xf numFmtId="0" fontId="7" fillId="0" borderId="6" xfId="15" applyFont="1" applyBorder="1" applyAlignment="1">
      <alignment wrapText="1"/>
    </xf>
    <xf numFmtId="0" fontId="6" fillId="0" borderId="9" xfId="0" applyFont="1" applyFill="1" applyBorder="1" applyAlignment="1">
      <alignment vertical="center" wrapText="1"/>
    </xf>
    <xf numFmtId="0" fontId="9" fillId="0" borderId="9" xfId="0" applyFont="1" applyFill="1" applyBorder="1" applyAlignment="1">
      <alignment vertical="center" wrapText="1"/>
    </xf>
    <xf numFmtId="164" fontId="6" fillId="0" borderId="45" xfId="23" applyNumberFormat="1" applyFont="1" applyFill="1" applyBorder="1" applyAlignment="1">
      <alignment wrapText="1"/>
    </xf>
    <xf numFmtId="164" fontId="4" fillId="0" borderId="9" xfId="23" applyNumberFormat="1" applyFont="1" applyFill="1" applyBorder="1" applyAlignment="1">
      <alignment horizontal="right" wrapText="1"/>
    </xf>
    <xf numFmtId="164" fontId="4" fillId="0" borderId="10" xfId="23" applyNumberFormat="1" applyFont="1" applyFill="1" applyBorder="1" applyAlignment="1">
      <alignment wrapText="1"/>
    </xf>
    <xf numFmtId="0" fontId="7" fillId="2" borderId="8" xfId="0" applyFont="1" applyFill="1" applyBorder="1" applyAlignment="1">
      <alignment vertical="center" wrapText="1"/>
    </xf>
    <xf numFmtId="0" fontId="7" fillId="2" borderId="8" xfId="15" applyFont="1" applyFill="1" applyBorder="1" applyAlignment="1">
      <alignment vertical="center" wrapText="1"/>
    </xf>
    <xf numFmtId="3" fontId="4" fillId="2" borderId="11" xfId="4" applyNumberFormat="1" applyFont="1" applyFill="1" applyBorder="1">
      <alignment horizontal="left" wrapText="1" indent="1" shrinkToFit="1"/>
    </xf>
    <xf numFmtId="0" fontId="4" fillId="2" borderId="12" xfId="15" applyFont="1" applyFill="1" applyBorder="1" applyAlignment="1">
      <alignment vertical="center" wrapText="1"/>
    </xf>
    <xf numFmtId="164" fontId="4" fillId="0" borderId="11" xfId="23" applyNumberFormat="1" applyFont="1" applyFill="1" applyBorder="1" applyAlignment="1">
      <alignment wrapText="1"/>
    </xf>
    <xf numFmtId="0" fontId="4" fillId="0" borderId="0" xfId="0" applyFont="1" applyFill="1" applyAlignment="1">
      <alignment horizontal="center" vertical="center" wrapText="1"/>
    </xf>
    <xf numFmtId="3" fontId="4" fillId="0" borderId="11" xfId="4" applyNumberFormat="1" applyFont="1" applyBorder="1" applyAlignment="1">
      <alignment horizontal="right" wrapText="1" shrinkToFit="1"/>
    </xf>
    <xf numFmtId="0" fontId="14" fillId="0" borderId="8" xfId="15" applyFont="1" applyBorder="1" applyAlignment="1">
      <alignment wrapText="1"/>
    </xf>
    <xf numFmtId="3" fontId="6" fillId="0" borderId="11" xfId="4" applyNumberFormat="1" applyFont="1" applyFill="1" applyBorder="1" applyAlignment="1">
      <alignment horizontal="right" wrapText="1" shrinkToFit="1"/>
    </xf>
    <xf numFmtId="3" fontId="6" fillId="0" borderId="11" xfId="4" applyNumberFormat="1" applyFont="1" applyBorder="1" applyAlignment="1">
      <alignment horizontal="right" wrapText="1" shrinkToFit="1"/>
    </xf>
    <xf numFmtId="0" fontId="14" fillId="0" borderId="8" xfId="15" applyFont="1" applyBorder="1" applyAlignment="1">
      <alignment horizontal="left" wrapText="1"/>
    </xf>
    <xf numFmtId="0" fontId="13" fillId="0" borderId="8" xfId="15" applyFont="1" applyBorder="1" applyAlignment="1">
      <alignment wrapText="1"/>
    </xf>
    <xf numFmtId="3" fontId="4" fillId="0" borderId="11" xfId="4" applyNumberFormat="1" applyFont="1" applyFill="1" applyBorder="1" applyAlignment="1">
      <alignment horizontal="right" wrapText="1" shrinkToFit="1"/>
    </xf>
    <xf numFmtId="0" fontId="4" fillId="0" borderId="11" xfId="4" applyNumberFormat="1" applyFont="1" applyBorder="1" applyAlignment="1">
      <alignment horizontal="left" wrapText="1" shrinkToFit="1"/>
    </xf>
    <xf numFmtId="0" fontId="6" fillId="0" borderId="11" xfId="4" applyNumberFormat="1" applyFont="1" applyBorder="1" applyAlignment="1">
      <alignment horizontal="left" wrapText="1" shrinkToFit="1"/>
    </xf>
    <xf numFmtId="0" fontId="14" fillId="0" borderId="11" xfId="15" applyFont="1" applyBorder="1" applyAlignment="1">
      <alignment horizontal="left" wrapText="1"/>
    </xf>
    <xf numFmtId="164" fontId="4" fillId="0" borderId="0" xfId="2" applyNumberFormat="1" applyFont="1" applyFill="1" applyBorder="1" applyAlignment="1">
      <alignment horizontal="center" vertical="center"/>
    </xf>
    <xf numFmtId="0" fontId="6" fillId="0" borderId="8" xfId="0" applyFont="1" applyBorder="1" applyAlignment="1">
      <alignment horizontal="left" vertical="center" wrapText="1" indent="2"/>
    </xf>
    <xf numFmtId="0" fontId="6" fillId="0" borderId="11" xfId="0" applyFont="1" applyFill="1" applyBorder="1" applyAlignment="1">
      <alignment horizontal="left" wrapText="1" indent="1"/>
    </xf>
    <xf numFmtId="0" fontId="6" fillId="0" borderId="8" xfId="0" applyFont="1" applyFill="1" applyBorder="1" applyAlignment="1">
      <alignment horizontal="left" vertical="center" wrapText="1" indent="2"/>
    </xf>
    <xf numFmtId="0" fontId="6" fillId="0" borderId="36" xfId="0" applyFont="1" applyFill="1" applyBorder="1" applyAlignment="1">
      <alignment horizontal="left" vertical="top" wrapText="1" indent="3"/>
    </xf>
    <xf numFmtId="164" fontId="6" fillId="0" borderId="25" xfId="8" applyNumberFormat="1" applyFont="1" applyBorder="1" applyAlignment="1"/>
    <xf numFmtId="3" fontId="4" fillId="0" borderId="11" xfId="4" applyNumberFormat="1" applyFont="1" applyFill="1" applyBorder="1" applyAlignment="1">
      <alignment wrapText="1" shrinkToFit="1"/>
    </xf>
    <xf numFmtId="0" fontId="14" fillId="0" borderId="13" xfId="15" applyFont="1" applyBorder="1" applyAlignment="1">
      <alignment wrapText="1"/>
    </xf>
    <xf numFmtId="3" fontId="6" fillId="0" borderId="14" xfId="4" applyNumberFormat="1" applyFont="1" applyFill="1" applyBorder="1" applyAlignment="1">
      <alignment horizontal="right" wrapText="1" shrinkToFit="1"/>
    </xf>
    <xf numFmtId="3" fontId="6" fillId="0" borderId="14" xfId="4" applyNumberFormat="1" applyFont="1" applyBorder="1" applyAlignment="1">
      <alignment horizontal="right" wrapText="1" shrinkToFit="1"/>
    </xf>
    <xf numFmtId="164" fontId="6" fillId="0" borderId="0" xfId="15" applyNumberFormat="1" applyFont="1" applyFill="1"/>
    <xf numFmtId="164" fontId="4" fillId="0" borderId="0" xfId="15" applyNumberFormat="1" applyFont="1" applyFill="1" applyBorder="1" applyAlignment="1">
      <alignment horizontal="left" wrapText="1"/>
    </xf>
    <xf numFmtId="0" fontId="7" fillId="0" borderId="6" xfId="107" applyFont="1" applyFill="1" applyBorder="1" applyAlignment="1">
      <alignment vertical="center"/>
    </xf>
    <xf numFmtId="0" fontId="7" fillId="2" borderId="11" xfId="0" applyFont="1" applyFill="1" applyBorder="1" applyAlignment="1">
      <alignment horizontal="left" vertical="center" wrapText="1"/>
    </xf>
    <xf numFmtId="0" fontId="9" fillId="2" borderId="11" xfId="0" applyFont="1" applyFill="1" applyBorder="1" applyAlignment="1">
      <alignment vertical="center" wrapText="1"/>
    </xf>
    <xf numFmtId="164" fontId="9" fillId="2" borderId="11" xfId="8" applyNumberFormat="1" applyFont="1" applyFill="1" applyBorder="1" applyAlignment="1">
      <alignment horizontal="right" wrapText="1"/>
    </xf>
    <xf numFmtId="164" fontId="9" fillId="2" borderId="11" xfId="8" applyNumberFormat="1" applyFont="1" applyFill="1" applyBorder="1" applyAlignment="1">
      <alignment wrapText="1"/>
    </xf>
    <xf numFmtId="0" fontId="13" fillId="0" borderId="11" xfId="15" applyFont="1" applyBorder="1" applyAlignment="1">
      <alignment wrapText="1"/>
    </xf>
    <xf numFmtId="3" fontId="4" fillId="0" borderId="11" xfId="15" applyNumberFormat="1" applyFont="1" applyFill="1" applyBorder="1" applyAlignment="1"/>
    <xf numFmtId="0" fontId="14" fillId="0" borderId="11" xfId="15" applyFont="1" applyBorder="1" applyAlignment="1">
      <alignment wrapText="1"/>
    </xf>
    <xf numFmtId="0" fontId="6" fillId="0" borderId="11" xfId="17" quotePrefix="1" applyFont="1" applyFill="1" applyBorder="1" applyAlignment="1">
      <alignment horizontal="left" wrapText="1" shrinkToFit="1"/>
    </xf>
    <xf numFmtId="3" fontId="6" fillId="0" borderId="25" xfId="15" applyNumberFormat="1" applyFont="1" applyFill="1" applyBorder="1" applyAlignment="1">
      <alignment horizontal="right"/>
    </xf>
    <xf numFmtId="0" fontId="6" fillId="0" borderId="11" xfId="18" quotePrefix="1" applyFont="1" applyFill="1" applyBorder="1" applyAlignment="1">
      <alignment horizontal="left" vertical="center" wrapText="1" shrinkToFit="1"/>
    </xf>
    <xf numFmtId="3" fontId="6" fillId="0" borderId="25" xfId="0" applyNumberFormat="1" applyFont="1" applyFill="1" applyBorder="1" applyAlignment="1"/>
    <xf numFmtId="0" fontId="13" fillId="0" borderId="11" xfId="0" applyFont="1" applyFill="1" applyBorder="1" applyAlignment="1">
      <alignment horizontal="left" wrapText="1"/>
    </xf>
    <xf numFmtId="0" fontId="14" fillId="0" borderId="25" xfId="0" applyFont="1" applyFill="1" applyBorder="1" applyAlignment="1">
      <alignment horizontal="left" wrapText="1"/>
    </xf>
    <xf numFmtId="0" fontId="14" fillId="0" borderId="25" xfId="15" applyFont="1" applyBorder="1" applyAlignment="1">
      <alignment wrapText="1"/>
    </xf>
    <xf numFmtId="164" fontId="6" fillId="0" borderId="0" xfId="15" applyNumberFormat="1" applyFont="1" applyBorder="1" applyAlignment="1">
      <alignment wrapText="1"/>
    </xf>
    <xf numFmtId="164" fontId="6" fillId="0" borderId="0" xfId="15" applyNumberFormat="1" applyFont="1" applyBorder="1" applyAlignment="1">
      <alignment horizontal="left" wrapText="1"/>
    </xf>
    <xf numFmtId="0" fontId="4" fillId="0" borderId="6" xfId="107" applyFont="1" applyFill="1" applyBorder="1" applyAlignment="1"/>
    <xf numFmtId="164" fontId="6" fillId="0" borderId="9" xfId="23" applyNumberFormat="1" applyFont="1" applyFill="1" applyBorder="1" applyAlignment="1">
      <alignment horizontal="right" wrapText="1"/>
    </xf>
    <xf numFmtId="164" fontId="6" fillId="0" borderId="10" xfId="23" applyNumberFormat="1" applyFont="1" applyFill="1" applyBorder="1" applyAlignment="1">
      <alignment wrapText="1"/>
    </xf>
    <xf numFmtId="3" fontId="6" fillId="0" borderId="14" xfId="4" applyNumberFormat="1" applyFont="1" applyFill="1" applyBorder="1" applyAlignment="1">
      <alignment wrapText="1" shrinkToFit="1"/>
    </xf>
    <xf numFmtId="164" fontId="7" fillId="0" borderId="0" xfId="2" applyNumberFormat="1" applyFont="1" applyFill="1" applyBorder="1" applyAlignment="1">
      <alignment horizontal="left" vertical="center"/>
    </xf>
    <xf numFmtId="0" fontId="7" fillId="0" borderId="33" xfId="0" applyFont="1" applyBorder="1" applyAlignment="1">
      <alignment wrapText="1"/>
    </xf>
    <xf numFmtId="0" fontId="4" fillId="0" borderId="32" xfId="107" applyFont="1" applyFill="1" applyBorder="1" applyAlignment="1">
      <alignment vertical="center"/>
    </xf>
    <xf numFmtId="164" fontId="7" fillId="2" borderId="36" xfId="8" applyNumberFormat="1" applyFont="1" applyFill="1" applyBorder="1" applyAlignment="1">
      <alignment wrapText="1"/>
    </xf>
    <xf numFmtId="164" fontId="6" fillId="2" borderId="34" xfId="8" applyNumberFormat="1" applyFont="1" applyFill="1" applyBorder="1" applyAlignment="1">
      <alignment horizontal="right" wrapText="1"/>
    </xf>
    <xf numFmtId="164" fontId="6" fillId="2" borderId="12" xfId="8" applyNumberFormat="1" applyFont="1" applyFill="1" applyBorder="1" applyAlignment="1">
      <alignment wrapText="1"/>
    </xf>
    <xf numFmtId="0" fontId="4" fillId="0" borderId="36" xfId="0" applyFont="1" applyBorder="1" applyAlignment="1">
      <alignment horizontal="left" wrapText="1"/>
    </xf>
    <xf numFmtId="0" fontId="6" fillId="0" borderId="36" xfId="0" applyFont="1" applyBorder="1" applyAlignment="1">
      <alignment horizontal="justify"/>
    </xf>
    <xf numFmtId="164" fontId="6" fillId="0" borderId="34" xfId="8" applyNumberFormat="1" applyFont="1" applyBorder="1" applyAlignment="1">
      <alignment horizontal="right"/>
    </xf>
    <xf numFmtId="164" fontId="6" fillId="0" borderId="12" xfId="8" applyNumberFormat="1" applyFont="1" applyBorder="1" applyAlignment="1">
      <alignment horizontal="right"/>
    </xf>
    <xf numFmtId="0" fontId="6" fillId="0" borderId="36" xfId="0" applyFont="1" applyBorder="1" applyAlignment="1">
      <alignment horizontal="left" vertical="center" wrapText="1" indent="2"/>
    </xf>
    <xf numFmtId="0" fontId="6" fillId="0" borderId="36" xfId="0" applyFont="1" applyBorder="1" applyAlignment="1">
      <alignment horizontal="left" vertical="center" wrapText="1" indent="1"/>
    </xf>
    <xf numFmtId="164" fontId="6" fillId="0" borderId="12" xfId="8" applyNumberFormat="1" applyFont="1" applyFill="1" applyBorder="1" applyAlignment="1">
      <alignment horizontal="right"/>
    </xf>
    <xf numFmtId="0" fontId="4" fillId="0" borderId="36" xfId="0" applyFont="1" applyBorder="1" applyAlignment="1">
      <alignment horizontal="justify" wrapText="1"/>
    </xf>
    <xf numFmtId="164" fontId="4" fillId="0" borderId="34" xfId="8" applyNumberFormat="1" applyFont="1" applyBorder="1" applyAlignment="1">
      <alignment horizontal="right"/>
    </xf>
    <xf numFmtId="164" fontId="4" fillId="0" borderId="12" xfId="8" applyNumberFormat="1" applyFont="1" applyFill="1" applyBorder="1" applyAlignment="1">
      <alignment horizontal="right"/>
    </xf>
    <xf numFmtId="0" fontId="6" fillId="0" borderId="36" xfId="0" applyFont="1" applyBorder="1" applyAlignment="1">
      <alignment horizontal="justify" wrapText="1"/>
    </xf>
    <xf numFmtId="0" fontId="6" fillId="0" borderId="36" xfId="0" applyFont="1" applyBorder="1" applyAlignment="1">
      <alignment horizontal="left" indent="1"/>
    </xf>
    <xf numFmtId="0" fontId="6" fillId="0" borderId="36" xfId="0" applyFont="1" applyBorder="1" applyAlignment="1">
      <alignment horizontal="left" wrapText="1" indent="2"/>
    </xf>
    <xf numFmtId="3" fontId="6" fillId="0" borderId="34" xfId="0" applyNumberFormat="1" applyFont="1" applyFill="1" applyBorder="1" applyAlignment="1"/>
    <xf numFmtId="3" fontId="6" fillId="0" borderId="12" xfId="0" applyNumberFormat="1" applyFont="1" applyFill="1" applyBorder="1" applyAlignment="1"/>
    <xf numFmtId="164" fontId="6" fillId="0" borderId="34" xfId="8" applyNumberFormat="1" applyFont="1" applyBorder="1" applyAlignment="1"/>
    <xf numFmtId="164" fontId="6" fillId="0" borderId="12" xfId="8" applyNumberFormat="1" applyFont="1" applyBorder="1" applyAlignment="1"/>
    <xf numFmtId="0" fontId="6" fillId="0" borderId="36" xfId="0" applyFont="1" applyBorder="1" applyAlignment="1">
      <alignment horizontal="left" wrapText="1" indent="1"/>
    </xf>
    <xf numFmtId="0" fontId="6" fillId="0" borderId="36" xfId="0" applyFont="1" applyBorder="1" applyAlignment="1">
      <alignment horizontal="left" vertical="center" wrapText="1" indent="3"/>
    </xf>
    <xf numFmtId="0" fontId="6" fillId="0" borderId="71" xfId="0" applyFont="1" applyBorder="1" applyAlignment="1">
      <alignment horizontal="left" vertical="center" wrapText="1" indent="2"/>
    </xf>
    <xf numFmtId="3" fontId="6" fillId="0" borderId="38" xfId="0" applyNumberFormat="1" applyFont="1" applyFill="1" applyBorder="1" applyAlignment="1"/>
    <xf numFmtId="3" fontId="6" fillId="0" borderId="15" xfId="0" applyNumberFormat="1" applyFont="1" applyFill="1" applyBorder="1" applyAlignment="1"/>
    <xf numFmtId="0" fontId="6" fillId="0" borderId="71" xfId="0" applyFont="1" applyFill="1" applyBorder="1" applyAlignment="1">
      <alignment horizontal="left" vertical="top" wrapText="1" indent="3"/>
    </xf>
    <xf numFmtId="3" fontId="6" fillId="0" borderId="38" xfId="0" applyNumberFormat="1" applyFont="1" applyFill="1" applyBorder="1" applyAlignment="1">
      <alignment horizontal="right"/>
    </xf>
    <xf numFmtId="3" fontId="6" fillId="0" borderId="15" xfId="0" applyNumberFormat="1" applyFont="1" applyFill="1" applyBorder="1" applyAlignment="1">
      <alignment horizontal="right"/>
    </xf>
    <xf numFmtId="0" fontId="6" fillId="0" borderId="0" xfId="107" applyFont="1" applyFill="1" applyAlignment="1">
      <alignment vertical="top"/>
    </xf>
    <xf numFmtId="0" fontId="7" fillId="0" borderId="5" xfId="0" applyFont="1" applyBorder="1" applyAlignment="1">
      <alignment vertical="center" wrapText="1"/>
    </xf>
    <xf numFmtId="0" fontId="7" fillId="0" borderId="32" xfId="107" applyFont="1" applyFill="1" applyBorder="1" applyAlignment="1">
      <alignment vertical="center"/>
    </xf>
    <xf numFmtId="164" fontId="9" fillId="0" borderId="7" xfId="8" applyNumberFormat="1" applyFont="1" applyFill="1" applyBorder="1" applyAlignment="1">
      <alignment vertical="center" wrapText="1"/>
    </xf>
    <xf numFmtId="0" fontId="7" fillId="0" borderId="5" xfId="0" applyFont="1" applyBorder="1" applyAlignment="1">
      <alignment wrapText="1"/>
    </xf>
    <xf numFmtId="164" fontId="6" fillId="0" borderId="8" xfId="8" applyNumberFormat="1" applyFont="1" applyFill="1" applyBorder="1" applyAlignment="1">
      <alignment vertical="center" wrapText="1"/>
    </xf>
    <xf numFmtId="164" fontId="6" fillId="0" borderId="34" xfId="8" applyNumberFormat="1" applyFont="1" applyFill="1" applyBorder="1" applyAlignment="1">
      <alignment horizontal="right" vertical="center" wrapText="1"/>
    </xf>
    <xf numFmtId="164" fontId="6" fillId="0" borderId="12" xfId="8" applyNumberFormat="1" applyFont="1" applyFill="1" applyBorder="1" applyAlignment="1">
      <alignment vertical="center" wrapText="1"/>
    </xf>
    <xf numFmtId="164" fontId="7" fillId="2" borderId="8" xfId="8" applyNumberFormat="1" applyFont="1" applyFill="1" applyBorder="1" applyAlignment="1">
      <alignment vertical="center" wrapText="1"/>
    </xf>
    <xf numFmtId="164" fontId="6" fillId="2" borderId="34" xfId="8" applyNumberFormat="1" applyFont="1" applyFill="1" applyBorder="1" applyAlignment="1">
      <alignment horizontal="right" vertical="center" wrapText="1"/>
    </xf>
    <xf numFmtId="164" fontId="6" fillId="2" borderId="12" xfId="8" applyNumberFormat="1" applyFont="1" applyFill="1" applyBorder="1" applyAlignment="1">
      <alignment vertical="center" wrapText="1"/>
    </xf>
    <xf numFmtId="164" fontId="4" fillId="0" borderId="8" xfId="8" applyNumberFormat="1" applyFont="1" applyFill="1" applyBorder="1" applyAlignment="1">
      <alignment vertical="center" wrapText="1"/>
    </xf>
    <xf numFmtId="3" fontId="4" fillId="0" borderId="34" xfId="0" applyNumberFormat="1" applyFont="1" applyFill="1" applyBorder="1" applyAlignment="1"/>
    <xf numFmtId="3" fontId="4" fillId="0" borderId="12" xfId="0" applyNumberFormat="1" applyFont="1" applyFill="1" applyBorder="1" applyAlignment="1"/>
    <xf numFmtId="0" fontId="4" fillId="0" borderId="8" xfId="5" applyFont="1" applyBorder="1" applyAlignment="1">
      <alignment horizontal="left" vertical="top" wrapText="1" indent="3"/>
    </xf>
    <xf numFmtId="3" fontId="4" fillId="0" borderId="37" xfId="20" applyNumberFormat="1" applyFont="1" applyBorder="1" applyAlignment="1">
      <alignment vertical="top"/>
    </xf>
    <xf numFmtId="3" fontId="4" fillId="0" borderId="10" xfId="20" applyNumberFormat="1" applyFont="1" applyBorder="1" applyAlignment="1">
      <alignment vertical="top"/>
    </xf>
    <xf numFmtId="0" fontId="6" fillId="0" borderId="8" xfId="0" applyFont="1" applyBorder="1" applyAlignment="1">
      <alignment horizontal="justify"/>
    </xf>
    <xf numFmtId="0" fontId="14" fillId="0" borderId="8" xfId="0" applyFont="1" applyBorder="1" applyAlignment="1">
      <alignment horizontal="left" vertical="top" wrapText="1" indent="2"/>
    </xf>
    <xf numFmtId="3" fontId="6" fillId="0" borderId="37" xfId="20" applyNumberFormat="1" applyFont="1" applyBorder="1" applyAlignment="1">
      <alignment vertical="top"/>
    </xf>
    <xf numFmtId="3" fontId="6" fillId="0" borderId="10" xfId="20" applyNumberFormat="1" applyFont="1" applyBorder="1" applyAlignment="1">
      <alignment vertical="top"/>
    </xf>
    <xf numFmtId="0" fontId="6" fillId="0" borderId="8" xfId="0" applyFont="1" applyBorder="1" applyAlignment="1">
      <alignment horizontal="left" vertical="center" wrapText="1" indent="1"/>
    </xf>
    <xf numFmtId="0" fontId="14" fillId="0" borderId="8" xfId="0" applyFont="1" applyBorder="1" applyAlignment="1">
      <alignment horizontal="left" vertical="top" wrapText="1" indent="3"/>
    </xf>
    <xf numFmtId="0" fontId="14" fillId="0" borderId="8" xfId="0" applyFont="1" applyBorder="1" applyAlignment="1">
      <alignment horizontal="left" vertical="top" wrapText="1" indent="4"/>
    </xf>
    <xf numFmtId="0" fontId="6" fillId="0" borderId="8" xfId="0" applyFont="1" applyBorder="1" applyAlignment="1">
      <alignment horizontal="left" indent="1"/>
    </xf>
    <xf numFmtId="0" fontId="14" fillId="0" borderId="8" xfId="0" applyFont="1" applyBorder="1" applyAlignment="1">
      <alignment horizontal="left" vertical="top" wrapText="1" indent="5"/>
    </xf>
    <xf numFmtId="0" fontId="6" fillId="0" borderId="8" xfId="0" applyFont="1" applyBorder="1" applyAlignment="1">
      <alignment horizontal="left" wrapText="1" indent="2"/>
    </xf>
    <xf numFmtId="0" fontId="14" fillId="0" borderId="8" xfId="0" applyFont="1" applyBorder="1" applyAlignment="1">
      <alignment horizontal="left" vertical="top" wrapText="1" indent="6"/>
    </xf>
    <xf numFmtId="0" fontId="6" fillId="0" borderId="8" xfId="0" applyFont="1" applyBorder="1" applyAlignment="1">
      <alignment horizontal="justify" vertical="center" wrapText="1"/>
    </xf>
    <xf numFmtId="3" fontId="6" fillId="0" borderId="34" xfId="0" applyNumberFormat="1" applyFont="1" applyFill="1" applyBorder="1" applyAlignment="1">
      <alignment horizontal="right" vertical="center" indent="1"/>
    </xf>
    <xf numFmtId="3" fontId="6" fillId="0" borderId="12" xfId="0" applyNumberFormat="1" applyFont="1" applyFill="1" applyBorder="1" applyAlignment="1">
      <alignment horizontal="right" vertical="center" indent="1"/>
    </xf>
    <xf numFmtId="164" fontId="6" fillId="0" borderId="12" xfId="8" applyNumberFormat="1" applyFont="1" applyBorder="1" applyAlignment="1">
      <alignment horizontal="right" vertical="center" indent="1"/>
    </xf>
    <xf numFmtId="0" fontId="14" fillId="0" borderId="8" xfId="0" applyFont="1" applyBorder="1" applyAlignment="1">
      <alignment horizontal="left" wrapText="1" indent="5"/>
    </xf>
    <xf numFmtId="0" fontId="4" fillId="0" borderId="8" xfId="0" applyFont="1" applyBorder="1" applyAlignment="1">
      <alignment horizontal="justify" vertical="center" wrapText="1"/>
    </xf>
    <xf numFmtId="3" fontId="4" fillId="0" borderId="34" xfId="0" applyNumberFormat="1" applyFont="1" applyFill="1" applyBorder="1" applyAlignment="1">
      <alignment horizontal="right" vertical="center" indent="1"/>
    </xf>
    <xf numFmtId="3" fontId="4" fillId="0" borderId="12" xfId="0" applyNumberFormat="1" applyFont="1" applyFill="1" applyBorder="1" applyAlignment="1">
      <alignment horizontal="right" vertical="center" indent="1"/>
    </xf>
    <xf numFmtId="0" fontId="4" fillId="0" borderId="8" xfId="0" applyFont="1" applyBorder="1" applyAlignment="1">
      <alignment horizontal="left" vertical="center" wrapText="1"/>
    </xf>
    <xf numFmtId="0" fontId="14" fillId="0" borderId="8" xfId="0" applyFont="1" applyBorder="1" applyAlignment="1">
      <alignment horizontal="left" wrapText="1" indent="2"/>
    </xf>
    <xf numFmtId="3" fontId="6" fillId="0" borderId="10" xfId="20" applyNumberFormat="1" applyFont="1" applyFill="1" applyBorder="1" applyAlignment="1">
      <alignment vertical="top"/>
    </xf>
    <xf numFmtId="0" fontId="14" fillId="0" borderId="8" xfId="0" applyFont="1" applyBorder="1" applyAlignment="1">
      <alignment horizontal="left" wrapText="1" indent="3"/>
    </xf>
    <xf numFmtId="3" fontId="4" fillId="0" borderId="34" xfId="20" applyNumberFormat="1" applyFont="1" applyBorder="1" applyAlignment="1">
      <alignment vertical="top"/>
    </xf>
    <xf numFmtId="3" fontId="4" fillId="0" borderId="12" xfId="20" applyNumberFormat="1" applyFont="1" applyFill="1" applyBorder="1" applyAlignment="1">
      <alignment vertical="top"/>
    </xf>
    <xf numFmtId="0" fontId="6" fillId="0" borderId="8" xfId="5" applyFont="1" applyBorder="1" applyAlignment="1">
      <alignment horizontal="left" vertical="top" wrapText="1" indent="4"/>
    </xf>
    <xf numFmtId="3" fontId="6" fillId="0" borderId="34" xfId="20" applyNumberFormat="1" applyFont="1" applyBorder="1" applyAlignment="1">
      <alignment vertical="top"/>
    </xf>
    <xf numFmtId="3" fontId="6" fillId="0" borderId="12" xfId="20" applyNumberFormat="1" applyFont="1" applyFill="1" applyBorder="1" applyAlignment="1">
      <alignment vertical="top"/>
    </xf>
    <xf numFmtId="0" fontId="6" fillId="0" borderId="8" xfId="0" applyFont="1" applyBorder="1" applyAlignment="1">
      <alignment horizontal="left" vertical="center" indent="1"/>
    </xf>
    <xf numFmtId="0" fontId="6" fillId="0" borderId="8" xfId="5" applyFont="1" applyBorder="1" applyAlignment="1">
      <alignment horizontal="left" vertical="top" wrapText="1" indent="6"/>
    </xf>
    <xf numFmtId="0" fontId="6" fillId="0" borderId="8" xfId="5" applyFont="1" applyBorder="1" applyAlignment="1">
      <alignment horizontal="left" vertical="top" wrapText="1" indent="7"/>
    </xf>
    <xf numFmtId="0" fontId="6" fillId="0" borderId="8" xfId="0" applyFont="1" applyFill="1" applyBorder="1" applyAlignment="1">
      <alignment horizontal="left" vertical="top" wrapText="1" indent="3"/>
    </xf>
    <xf numFmtId="0" fontId="4" fillId="0" borderId="45" xfId="0" applyFont="1" applyBorder="1" applyAlignment="1">
      <alignment horizontal="left" vertical="center" wrapText="1"/>
    </xf>
    <xf numFmtId="3" fontId="4" fillId="0" borderId="37" xfId="0" applyNumberFormat="1" applyFont="1" applyFill="1" applyBorder="1" applyAlignment="1">
      <alignment horizontal="right" vertical="center" indent="1"/>
    </xf>
    <xf numFmtId="164" fontId="4" fillId="0" borderId="10" xfId="8" applyNumberFormat="1" applyFont="1" applyBorder="1" applyAlignment="1">
      <alignment horizontal="right" vertical="center" indent="1"/>
    </xf>
    <xf numFmtId="0" fontId="6" fillId="0" borderId="8" xfId="5" applyFont="1" applyBorder="1" applyAlignment="1">
      <alignment horizontal="left" vertical="top" wrapText="1" indent="8"/>
    </xf>
    <xf numFmtId="3" fontId="4" fillId="0" borderId="34" xfId="0" applyNumberFormat="1" applyFont="1" applyFill="1" applyBorder="1" applyAlignment="1">
      <alignment horizontal="right" indent="1"/>
    </xf>
    <xf numFmtId="3" fontId="4" fillId="0" borderId="12" xfId="0" applyNumberFormat="1" applyFont="1" applyFill="1" applyBorder="1" applyAlignment="1">
      <alignment horizontal="right" indent="1"/>
    </xf>
    <xf numFmtId="3" fontId="6" fillId="0" borderId="34" xfId="0" applyNumberFormat="1" applyFont="1" applyFill="1" applyBorder="1" applyAlignment="1">
      <alignment horizontal="right" indent="1"/>
    </xf>
    <xf numFmtId="3" fontId="6" fillId="0" borderId="12" xfId="0" applyNumberFormat="1" applyFont="1" applyFill="1" applyBorder="1" applyAlignment="1">
      <alignment horizontal="right" indent="1"/>
    </xf>
    <xf numFmtId="0" fontId="6" fillId="0" borderId="28" xfId="0" applyFont="1" applyBorder="1" applyAlignment="1">
      <alignment horizontal="left" vertical="center" wrapText="1" indent="1"/>
    </xf>
    <xf numFmtId="3" fontId="6" fillId="0" borderId="74" xfId="0" applyNumberFormat="1" applyFont="1" applyFill="1" applyBorder="1" applyAlignment="1">
      <alignment horizontal="right" indent="1"/>
    </xf>
    <xf numFmtId="3" fontId="6" fillId="0" borderId="27" xfId="0" applyNumberFormat="1" applyFont="1" applyFill="1" applyBorder="1" applyAlignment="1">
      <alignment horizontal="right" indent="1"/>
    </xf>
    <xf numFmtId="0" fontId="6" fillId="0" borderId="28" xfId="0" applyFont="1" applyBorder="1" applyAlignment="1">
      <alignment horizontal="left" vertical="center" wrapText="1" indent="2"/>
    </xf>
    <xf numFmtId="0" fontId="6" fillId="0" borderId="41" xfId="0" applyFont="1" applyBorder="1" applyAlignment="1">
      <alignment horizontal="left" vertical="center" wrapText="1" indent="2"/>
    </xf>
    <xf numFmtId="3" fontId="6" fillId="0" borderId="98" xfId="0" applyNumberFormat="1" applyFont="1" applyFill="1" applyBorder="1" applyAlignment="1">
      <alignment horizontal="right" indent="1"/>
    </xf>
    <xf numFmtId="3" fontId="6" fillId="0" borderId="42" xfId="0" applyNumberFormat="1" applyFont="1" applyFill="1" applyBorder="1" applyAlignment="1">
      <alignment horizontal="right" indent="1"/>
    </xf>
    <xf numFmtId="0" fontId="6" fillId="0" borderId="3" xfId="0" applyFont="1" applyBorder="1" applyAlignment="1">
      <alignment horizontal="left" vertical="center" wrapText="1" indent="2"/>
    </xf>
    <xf numFmtId="3" fontId="6" fillId="0" borderId="64" xfId="0" applyNumberFormat="1" applyFont="1" applyFill="1" applyBorder="1" applyAlignment="1">
      <alignment horizontal="right" indent="1"/>
    </xf>
    <xf numFmtId="3" fontId="6" fillId="0" borderId="49" xfId="0" applyNumberFormat="1" applyFont="1" applyFill="1" applyBorder="1" applyAlignment="1">
      <alignment horizontal="right" indent="1"/>
    </xf>
    <xf numFmtId="0" fontId="6" fillId="0" borderId="13" xfId="5" applyFont="1" applyBorder="1" applyAlignment="1">
      <alignment horizontal="left" vertical="top" wrapText="1" indent="7"/>
    </xf>
    <xf numFmtId="3" fontId="6" fillId="0" borderId="64" xfId="20" applyNumberFormat="1" applyFont="1" applyBorder="1" applyAlignment="1">
      <alignment vertical="top"/>
    </xf>
    <xf numFmtId="3" fontId="6" fillId="0" borderId="49" xfId="20" applyNumberFormat="1" applyFont="1" applyBorder="1" applyAlignment="1">
      <alignment vertical="top"/>
    </xf>
    <xf numFmtId="0" fontId="9" fillId="3" borderId="0" xfId="8" applyFont="1" applyFill="1" applyBorder="1" applyAlignment="1">
      <alignment horizontal="left" vertical="center" wrapText="1"/>
    </xf>
    <xf numFmtId="164" fontId="4" fillId="0" borderId="12" xfId="8" applyNumberFormat="1" applyFont="1" applyBorder="1" applyAlignment="1"/>
    <xf numFmtId="164" fontId="6" fillId="0" borderId="34" xfId="8" applyNumberFormat="1" applyFont="1" applyBorder="1" applyAlignment="1">
      <alignment horizontal="right" indent="1"/>
    </xf>
    <xf numFmtId="164" fontId="6" fillId="0" borderId="12" xfId="8" applyNumberFormat="1" applyFont="1" applyBorder="1" applyAlignment="1">
      <alignment horizontal="right" indent="1"/>
    </xf>
    <xf numFmtId="0" fontId="6" fillId="0" borderId="13" xfId="0" applyFont="1" applyBorder="1" applyAlignment="1">
      <alignment horizontal="left" vertical="center" wrapText="1" indent="2"/>
    </xf>
    <xf numFmtId="3" fontId="6" fillId="0" borderId="38" xfId="0" applyNumberFormat="1" applyFont="1" applyFill="1" applyBorder="1" applyAlignment="1">
      <alignment horizontal="right" indent="1"/>
    </xf>
    <xf numFmtId="3" fontId="6" fillId="0" borderId="15" xfId="0" applyNumberFormat="1" applyFont="1" applyFill="1" applyBorder="1" applyAlignment="1">
      <alignment horizontal="right" indent="1"/>
    </xf>
    <xf numFmtId="0" fontId="6" fillId="0" borderId="13" xfId="5" applyFont="1" applyBorder="1" applyAlignment="1">
      <alignment horizontal="left" vertical="top" wrapText="1" indent="6"/>
    </xf>
    <xf numFmtId="3" fontId="6" fillId="0" borderId="34" xfId="0" applyNumberFormat="1" applyFont="1" applyFill="1" applyBorder="1" applyAlignment="1">
      <alignment vertical="center"/>
    </xf>
    <xf numFmtId="3" fontId="6" fillId="0" borderId="12" xfId="0" applyNumberFormat="1" applyFont="1" applyFill="1" applyBorder="1" applyAlignment="1">
      <alignment vertical="center"/>
    </xf>
    <xf numFmtId="3" fontId="4" fillId="0" borderId="12" xfId="20" applyNumberFormat="1" applyFont="1" applyBorder="1" applyAlignment="1">
      <alignment vertical="top"/>
    </xf>
    <xf numFmtId="3" fontId="6" fillId="0" borderId="12" xfId="20" applyNumberFormat="1" applyFont="1" applyBorder="1" applyAlignment="1">
      <alignment vertical="top"/>
    </xf>
    <xf numFmtId="3" fontId="4" fillId="0" borderId="37" xfId="20" applyNumberFormat="1" applyFont="1" applyBorder="1" applyAlignment="1">
      <alignment horizontal="right" vertical="top"/>
    </xf>
    <xf numFmtId="3" fontId="4" fillId="0" borderId="12" xfId="0" applyNumberFormat="1" applyFont="1" applyFill="1" applyBorder="1" applyAlignment="1">
      <alignment vertical="center"/>
    </xf>
    <xf numFmtId="3" fontId="6" fillId="0" borderId="37" xfId="20" applyNumberFormat="1" applyFont="1" applyBorder="1" applyAlignment="1">
      <alignment horizontal="right" vertical="top"/>
    </xf>
    <xf numFmtId="164" fontId="6" fillId="0" borderId="12" xfId="8" applyNumberFormat="1" applyFont="1" applyFill="1" applyBorder="1" applyAlignment="1">
      <alignment horizontal="right" vertical="center" indent="1"/>
    </xf>
    <xf numFmtId="3" fontId="4" fillId="0" borderId="34" xfId="20" applyNumberFormat="1" applyFont="1" applyBorder="1" applyAlignment="1">
      <alignment horizontal="right" vertical="top"/>
    </xf>
    <xf numFmtId="164" fontId="4" fillId="0" borderId="12" xfId="8" applyNumberFormat="1" applyFont="1" applyFill="1" applyBorder="1" applyAlignment="1">
      <alignment vertical="center"/>
    </xf>
    <xf numFmtId="3" fontId="6" fillId="0" borderId="34" xfId="20" applyNumberFormat="1" applyFont="1" applyBorder="1" applyAlignment="1">
      <alignment horizontal="right" vertical="top"/>
    </xf>
    <xf numFmtId="164" fontId="6" fillId="0" borderId="12" xfId="8" applyNumberFormat="1" applyFont="1" applyFill="1" applyBorder="1" applyAlignment="1">
      <alignment vertical="center"/>
    </xf>
    <xf numFmtId="3" fontId="6" fillId="0" borderId="64" xfId="20" applyNumberFormat="1" applyFont="1" applyBorder="1" applyAlignment="1">
      <alignment horizontal="right" vertical="top"/>
    </xf>
    <xf numFmtId="3" fontId="6" fillId="0" borderId="27" xfId="0" applyNumberFormat="1" applyFont="1" applyFill="1" applyBorder="1" applyAlignment="1"/>
    <xf numFmtId="0" fontId="4" fillId="0" borderId="0" xfId="62" applyFont="1" applyAlignment="1">
      <alignment vertical="center"/>
    </xf>
    <xf numFmtId="0" fontId="3" fillId="0" borderId="0" xfId="62" applyFont="1"/>
    <xf numFmtId="164" fontId="6" fillId="0" borderId="0" xfId="62" applyNumberFormat="1" applyFont="1" applyAlignment="1">
      <alignment wrapText="1"/>
    </xf>
    <xf numFmtId="3" fontId="6" fillId="0" borderId="0" xfId="62" applyNumberFormat="1" applyFont="1"/>
    <xf numFmtId="0" fontId="6" fillId="0" borderId="0" xfId="62" applyFont="1"/>
    <xf numFmtId="0" fontId="7" fillId="0" borderId="5" xfId="62" applyFont="1" applyBorder="1" applyAlignment="1">
      <alignment wrapText="1"/>
    </xf>
    <xf numFmtId="3" fontId="4" fillId="0" borderId="32" xfId="107" applyNumberFormat="1" applyFont="1" applyBorder="1" applyAlignment="1">
      <alignment vertical="center"/>
    </xf>
    <xf numFmtId="3" fontId="6" fillId="0" borderId="7" xfId="8" applyNumberFormat="1" applyFont="1" applyBorder="1" applyAlignment="1">
      <alignment wrapText="1"/>
    </xf>
    <xf numFmtId="0" fontId="4" fillId="0" borderId="32" xfId="107" applyFont="1" applyBorder="1" applyAlignment="1">
      <alignment vertical="center"/>
    </xf>
    <xf numFmtId="164" fontId="6" fillId="0" borderId="7" xfId="8" applyNumberFormat="1" applyFont="1" applyBorder="1" applyAlignment="1">
      <alignment wrapText="1"/>
    </xf>
    <xf numFmtId="164" fontId="6" fillId="0" borderId="8" xfId="8" applyNumberFormat="1" applyFont="1" applyBorder="1" applyAlignment="1">
      <alignment wrapText="1"/>
    </xf>
    <xf numFmtId="3" fontId="6" fillId="0" borderId="34" xfId="8" applyNumberFormat="1" applyFont="1" applyBorder="1" applyAlignment="1">
      <alignment wrapText="1"/>
    </xf>
    <xf numFmtId="3" fontId="6" fillId="0" borderId="12" xfId="8" applyNumberFormat="1" applyFont="1" applyBorder="1" applyAlignment="1">
      <alignment wrapText="1"/>
    </xf>
    <xf numFmtId="164" fontId="6" fillId="0" borderId="34" xfId="8" applyNumberFormat="1" applyFont="1" applyBorder="1" applyAlignment="1">
      <alignment wrapText="1"/>
    </xf>
    <xf numFmtId="164" fontId="6" fillId="0" borderId="12" xfId="8" applyNumberFormat="1" applyFont="1" applyBorder="1" applyAlignment="1">
      <alignment wrapText="1"/>
    </xf>
    <xf numFmtId="164" fontId="4" fillId="2" borderId="8" xfId="8" applyNumberFormat="1" applyFont="1" applyFill="1" applyBorder="1" applyAlignment="1">
      <alignment wrapText="1"/>
    </xf>
    <xf numFmtId="3" fontId="7" fillId="2" borderId="34" xfId="8" applyNumberFormat="1" applyFont="1" applyFill="1" applyBorder="1" applyAlignment="1">
      <alignment wrapText="1"/>
    </xf>
    <xf numFmtId="3" fontId="9" fillId="2" borderId="12" xfId="8" applyNumberFormat="1" applyFont="1" applyFill="1" applyBorder="1" applyAlignment="1">
      <alignment wrapText="1"/>
    </xf>
    <xf numFmtId="164" fontId="4" fillId="2" borderId="28" xfId="8" applyNumberFormat="1" applyFont="1" applyFill="1" applyBorder="1" applyAlignment="1">
      <alignment wrapText="1"/>
    </xf>
    <xf numFmtId="164" fontId="7" fillId="2" borderId="74" xfId="8" applyNumberFormat="1" applyFont="1" applyFill="1" applyBorder="1" applyAlignment="1">
      <alignment wrapText="1"/>
    </xf>
    <xf numFmtId="164" fontId="9" fillId="2" borderId="12" xfId="8" applyNumberFormat="1" applyFont="1" applyFill="1" applyBorder="1" applyAlignment="1">
      <alignment wrapText="1"/>
    </xf>
    <xf numFmtId="0" fontId="4" fillId="0" borderId="8" xfId="202" quotePrefix="1" applyFont="1" applyFill="1" applyBorder="1" applyAlignment="1">
      <alignment horizontal="left" vertical="center" wrapText="1"/>
    </xf>
    <xf numFmtId="3" fontId="4" fillId="0" borderId="34" xfId="3" applyNumberFormat="1" applyFont="1" applyBorder="1">
      <alignment horizontal="right" wrapText="1" shrinkToFit="1"/>
    </xf>
    <xf numFmtId="3" fontId="4" fillId="0" borderId="12" xfId="3" applyNumberFormat="1" applyFont="1" applyBorder="1">
      <alignment horizontal="right" wrapText="1" shrinkToFit="1"/>
    </xf>
    <xf numFmtId="3" fontId="4" fillId="0" borderId="10" xfId="62" applyNumberFormat="1" applyFont="1" applyBorder="1" applyAlignment="1">
      <alignment horizontal="right" wrapText="1"/>
    </xf>
    <xf numFmtId="0" fontId="6" fillId="0" borderId="8" xfId="202" quotePrefix="1" applyFill="1" applyBorder="1" applyAlignment="1">
      <alignment horizontal="left" vertical="center" wrapText="1" indent="1"/>
    </xf>
    <xf numFmtId="3" fontId="6" fillId="0" borderId="34" xfId="3" applyNumberFormat="1" applyFont="1" applyBorder="1">
      <alignment horizontal="right" wrapText="1" shrinkToFit="1"/>
    </xf>
    <xf numFmtId="3" fontId="6" fillId="0" borderId="12" xfId="3" applyNumberFormat="1" applyFont="1" applyBorder="1">
      <alignment horizontal="right" wrapText="1" shrinkToFit="1"/>
    </xf>
    <xf numFmtId="3" fontId="6" fillId="0" borderId="12" xfId="62" applyNumberFormat="1" applyFont="1" applyBorder="1" applyAlignment="1">
      <alignment horizontal="right" wrapText="1"/>
    </xf>
    <xf numFmtId="0" fontId="6" fillId="0" borderId="8" xfId="202" quotePrefix="1" applyFill="1" applyBorder="1" applyAlignment="1">
      <alignment horizontal="left" vertical="center" wrapText="1" indent="2"/>
    </xf>
    <xf numFmtId="0" fontId="6" fillId="0" borderId="8" xfId="202" quotePrefix="1" applyFill="1" applyBorder="1" applyAlignment="1">
      <alignment horizontal="left" vertical="center" wrapText="1" indent="3"/>
    </xf>
    <xf numFmtId="0" fontId="6" fillId="0" borderId="8" xfId="202" quotePrefix="1" applyFill="1" applyBorder="1" applyAlignment="1">
      <alignment horizontal="left" vertical="center" wrapText="1" indent="4"/>
    </xf>
    <xf numFmtId="0" fontId="6" fillId="0" borderId="8" xfId="202" quotePrefix="1" applyFill="1" applyBorder="1" applyAlignment="1">
      <alignment horizontal="left" vertical="center" wrapText="1" indent="5"/>
    </xf>
    <xf numFmtId="3" fontId="6" fillId="5" borderId="12" xfId="62" applyNumberFormat="1" applyFont="1" applyFill="1" applyBorder="1" applyAlignment="1">
      <alignment horizontal="right" wrapText="1"/>
    </xf>
    <xf numFmtId="3" fontId="6" fillId="0" borderId="34" xfId="62" applyNumberFormat="1" applyFont="1" applyBorder="1" applyAlignment="1">
      <alignment horizontal="right" wrapText="1"/>
    </xf>
    <xf numFmtId="3" fontId="4" fillId="5" borderId="12" xfId="62" applyNumberFormat="1" applyFont="1" applyFill="1" applyBorder="1" applyAlignment="1">
      <alignment horizontal="right" wrapText="1"/>
    </xf>
    <xf numFmtId="3" fontId="4" fillId="0" borderId="34" xfId="62" applyNumberFormat="1" applyFont="1" applyBorder="1" applyAlignment="1">
      <alignment horizontal="right" wrapText="1"/>
    </xf>
    <xf numFmtId="3" fontId="4" fillId="0" borderId="12" xfId="62" applyNumberFormat="1" applyFont="1" applyBorder="1" applyAlignment="1">
      <alignment horizontal="right" wrapText="1"/>
    </xf>
    <xf numFmtId="0" fontId="6" fillId="0" borderId="8" xfId="5" applyFont="1" applyBorder="1" applyAlignment="1">
      <alignment horizontal="left" vertical="top" wrapText="1" indent="3"/>
    </xf>
    <xf numFmtId="0" fontId="6" fillId="0" borderId="28" xfId="202" quotePrefix="1" applyFill="1" applyBorder="1" applyAlignment="1">
      <alignment horizontal="left" vertical="center" wrapText="1" indent="2"/>
    </xf>
    <xf numFmtId="3" fontId="6" fillId="0" borderId="74" xfId="3" applyNumberFormat="1" applyFont="1" applyBorder="1">
      <alignment horizontal="right" wrapText="1" shrinkToFit="1"/>
    </xf>
    <xf numFmtId="3" fontId="6" fillId="0" borderId="27" xfId="62" applyNumberFormat="1" applyFont="1" applyBorder="1" applyAlignment="1">
      <alignment horizontal="right" wrapText="1"/>
    </xf>
    <xf numFmtId="3" fontId="4" fillId="0" borderId="34" xfId="107" applyNumberFormat="1" applyFont="1" applyBorder="1"/>
    <xf numFmtId="0" fontId="3" fillId="0" borderId="12" xfId="107" applyFont="1" applyBorder="1"/>
    <xf numFmtId="0" fontId="6" fillId="0" borderId="8" xfId="202" quotePrefix="1" applyFill="1" applyBorder="1" applyAlignment="1">
      <alignment horizontal="left" vertical="center" wrapText="1"/>
    </xf>
    <xf numFmtId="3" fontId="6" fillId="0" borderId="34" xfId="62" applyNumberFormat="1" applyFont="1" applyBorder="1"/>
    <xf numFmtId="0" fontId="6" fillId="0" borderId="12" xfId="62" applyFont="1" applyBorder="1"/>
    <xf numFmtId="0" fontId="6" fillId="0" borderId="13" xfId="202" quotePrefix="1" applyFill="1" applyBorder="1" applyAlignment="1">
      <alignment horizontal="left" vertical="center" wrapText="1" indent="2"/>
    </xf>
    <xf numFmtId="3" fontId="6" fillId="0" borderId="38" xfId="62" applyNumberFormat="1" applyFont="1" applyBorder="1" applyAlignment="1">
      <alignment horizontal="right" wrapText="1"/>
    </xf>
    <xf numFmtId="3" fontId="6" fillId="5" borderId="15" xfId="62" applyNumberFormat="1" applyFont="1" applyFill="1" applyBorder="1" applyAlignment="1">
      <alignment horizontal="right" wrapText="1"/>
    </xf>
    <xf numFmtId="171" fontId="6" fillId="0" borderId="13" xfId="203" quotePrefix="1" applyNumberFormat="1" applyFont="1" applyBorder="1" applyAlignment="1">
      <alignment horizontal="left" wrapText="1" indent="4" shrinkToFit="1"/>
    </xf>
    <xf numFmtId="3" fontId="6" fillId="0" borderId="38" xfId="3" applyNumberFormat="1" applyFont="1" applyBorder="1">
      <alignment horizontal="right" wrapText="1" shrinkToFit="1"/>
    </xf>
    <xf numFmtId="3" fontId="6" fillId="0" borderId="15" xfId="62" applyNumberFormat="1" applyFont="1" applyBorder="1" applyAlignment="1">
      <alignment horizontal="right" wrapText="1"/>
    </xf>
    <xf numFmtId="3" fontId="18" fillId="0" borderId="0" xfId="2" applyNumberFormat="1" applyFont="1" applyAlignment="1">
      <alignment horizontal="center" vertical="center" wrapText="1"/>
    </xf>
    <xf numFmtId="164" fontId="18" fillId="0" borderId="0" xfId="2" applyNumberFormat="1" applyFont="1" applyAlignment="1">
      <alignment horizontal="center" vertical="center" wrapText="1"/>
    </xf>
    <xf numFmtId="0" fontId="4" fillId="0" borderId="0" xfId="62" applyFont="1" applyBorder="1" applyAlignment="1">
      <alignment vertical="center"/>
    </xf>
    <xf numFmtId="3" fontId="18" fillId="0" borderId="0" xfId="2" applyNumberFormat="1" applyFont="1" applyBorder="1" applyAlignment="1">
      <alignment horizontal="center" vertical="center" wrapText="1"/>
    </xf>
    <xf numFmtId="0" fontId="4" fillId="0" borderId="0" xfId="107" applyFont="1" applyAlignment="1">
      <alignment vertical="center"/>
    </xf>
    <xf numFmtId="164" fontId="6" fillId="0" borderId="0" xfId="8" applyNumberFormat="1" applyFont="1" applyAlignment="1">
      <alignment wrapText="1"/>
    </xf>
    <xf numFmtId="0" fontId="7" fillId="2" borderId="8" xfId="62" applyFont="1" applyFill="1" applyBorder="1" applyAlignment="1">
      <alignment vertical="center" wrapText="1"/>
    </xf>
    <xf numFmtId="164" fontId="4" fillId="2" borderId="34" xfId="8" applyNumberFormat="1" applyFont="1" applyFill="1" applyBorder="1" applyAlignment="1">
      <alignment wrapText="1"/>
    </xf>
    <xf numFmtId="3" fontId="4" fillId="2" borderId="12" xfId="8" applyNumberFormat="1" applyFont="1" applyFill="1" applyBorder="1" applyAlignment="1">
      <alignment wrapText="1"/>
    </xf>
    <xf numFmtId="0" fontId="7" fillId="0" borderId="0" xfId="62" applyFont="1" applyAlignment="1">
      <alignment vertical="center" wrapText="1"/>
    </xf>
    <xf numFmtId="164" fontId="4" fillId="0" borderId="0" xfId="8" applyNumberFormat="1" applyFont="1" applyAlignment="1">
      <alignment wrapText="1"/>
    </xf>
    <xf numFmtId="164" fontId="4" fillId="5" borderId="8" xfId="8" applyNumberFormat="1" applyFont="1" applyFill="1" applyBorder="1" applyAlignment="1">
      <alignment wrapText="1"/>
    </xf>
    <xf numFmtId="164" fontId="7" fillId="5" borderId="74" xfId="8" applyNumberFormat="1" applyFont="1" applyFill="1" applyBorder="1" applyAlignment="1">
      <alignment wrapText="1"/>
    </xf>
    <xf numFmtId="3" fontId="6" fillId="5" borderId="12" xfId="8" applyNumberFormat="1" applyFont="1" applyFill="1" applyBorder="1" applyAlignment="1">
      <alignment wrapText="1"/>
    </xf>
    <xf numFmtId="164" fontId="4" fillId="5" borderId="0" xfId="8" applyNumberFormat="1" applyFont="1" applyFill="1" applyAlignment="1">
      <alignment wrapText="1"/>
    </xf>
    <xf numFmtId="164" fontId="7" fillId="5" borderId="0" xfId="8" applyNumberFormat="1" applyFont="1" applyFill="1" applyAlignment="1">
      <alignment wrapText="1"/>
    </xf>
    <xf numFmtId="164" fontId="6" fillId="5" borderId="0" xfId="8" applyNumberFormat="1" applyFont="1" applyFill="1" applyAlignment="1">
      <alignment wrapText="1"/>
    </xf>
    <xf numFmtId="0" fontId="4" fillId="0" borderId="8" xfId="5" applyFont="1" applyBorder="1" applyAlignment="1">
      <alignment vertical="top" wrapText="1"/>
    </xf>
    <xf numFmtId="0" fontId="4" fillId="0" borderId="0" xfId="5" applyFont="1" applyAlignment="1">
      <alignment vertical="top" wrapText="1"/>
    </xf>
    <xf numFmtId="3" fontId="4" fillId="0" borderId="0" xfId="62" applyNumberFormat="1" applyFont="1" applyAlignment="1">
      <alignment horizontal="right" wrapText="1"/>
    </xf>
    <xf numFmtId="0" fontId="6" fillId="0" borderId="8" xfId="5" applyFont="1" applyBorder="1" applyAlignment="1">
      <alignment horizontal="left" vertical="top" wrapText="1" indent="1"/>
    </xf>
    <xf numFmtId="0" fontId="6" fillId="0" borderId="0" xfId="5" applyFont="1" applyAlignment="1">
      <alignment horizontal="left" vertical="top" wrapText="1" indent="1"/>
    </xf>
    <xf numFmtId="3" fontId="6" fillId="0" borderId="0" xfId="62" applyNumberFormat="1" applyFont="1" applyAlignment="1">
      <alignment horizontal="right" wrapText="1"/>
    </xf>
    <xf numFmtId="0" fontId="6" fillId="0" borderId="8" xfId="5" applyFont="1" applyBorder="1" applyAlignment="1">
      <alignment horizontal="left" vertical="top" wrapText="1" indent="2"/>
    </xf>
    <xf numFmtId="0" fontId="6" fillId="0" borderId="0" xfId="5" applyFont="1" applyAlignment="1">
      <alignment horizontal="left" vertical="top" wrapText="1" indent="2"/>
    </xf>
    <xf numFmtId="0" fontId="6" fillId="0" borderId="8" xfId="204" applyFont="1" applyBorder="1" applyAlignment="1">
      <alignment horizontal="left" vertical="top" wrapText="1" indent="1"/>
    </xf>
    <xf numFmtId="0" fontId="6" fillId="0" borderId="0" xfId="204" applyFont="1" applyAlignment="1">
      <alignment horizontal="left" vertical="top" wrapText="1" indent="1"/>
    </xf>
    <xf numFmtId="0" fontId="6" fillId="0" borderId="8" xfId="5" applyFont="1" applyBorder="1" applyAlignment="1">
      <alignment horizontal="left" wrapText="1" indent="1"/>
    </xf>
    <xf numFmtId="0" fontId="6" fillId="0" borderId="0" xfId="5" applyFont="1" applyAlignment="1">
      <alignment horizontal="left" wrapText="1" indent="1"/>
    </xf>
    <xf numFmtId="0" fontId="6" fillId="0" borderId="8" xfId="5" applyFont="1" applyBorder="1" applyAlignment="1">
      <alignment horizontal="left" wrapText="1" indent="2"/>
    </xf>
    <xf numFmtId="0" fontId="6" fillId="0" borderId="0" xfId="5" applyFont="1" applyAlignment="1">
      <alignment horizontal="left" wrapText="1" indent="2"/>
    </xf>
    <xf numFmtId="0" fontId="6" fillId="0" borderId="0" xfId="5" applyFont="1" applyAlignment="1">
      <alignment horizontal="left" vertical="top" wrapText="1" indent="4"/>
    </xf>
    <xf numFmtId="0" fontId="6" fillId="0" borderId="0" xfId="5" applyFont="1" applyAlignment="1">
      <alignment horizontal="left" vertical="top" wrapText="1" indent="3"/>
    </xf>
    <xf numFmtId="3" fontId="6" fillId="0" borderId="8" xfId="5" applyNumberFormat="1" applyFont="1" applyBorder="1" applyAlignment="1">
      <alignment horizontal="left" vertical="top" wrapText="1" indent="2"/>
    </xf>
    <xf numFmtId="3" fontId="6" fillId="0" borderId="0" xfId="5" applyNumberFormat="1" applyFont="1" applyAlignment="1">
      <alignment horizontal="left" vertical="top" wrapText="1" indent="2"/>
    </xf>
    <xf numFmtId="3" fontId="6" fillId="0" borderId="8" xfId="5" applyNumberFormat="1" applyFont="1" applyBorder="1" applyAlignment="1">
      <alignment horizontal="left" vertical="top" wrapText="1" indent="3"/>
    </xf>
    <xf numFmtId="3" fontId="6" fillId="0" borderId="0" xfId="5" applyNumberFormat="1" applyFont="1" applyAlignment="1">
      <alignment horizontal="left" vertical="top" wrapText="1" indent="3"/>
    </xf>
    <xf numFmtId="0" fontId="6" fillId="0" borderId="8" xfId="62" applyFont="1" applyBorder="1" applyAlignment="1">
      <alignment horizontal="left" vertical="top" wrapText="1" indent="3"/>
    </xf>
    <xf numFmtId="0" fontId="6" fillId="0" borderId="0" xfId="62" applyFont="1" applyAlignment="1">
      <alignment horizontal="left" vertical="top" wrapText="1" indent="3"/>
    </xf>
    <xf numFmtId="0" fontId="6" fillId="0" borderId="8" xfId="62" applyFont="1" applyBorder="1" applyAlignment="1">
      <alignment horizontal="left" vertical="top" wrapText="1" indent="4"/>
    </xf>
    <xf numFmtId="0" fontId="6" fillId="0" borderId="0" xfId="62" applyFont="1" applyAlignment="1">
      <alignment horizontal="left" vertical="top" wrapText="1" indent="4"/>
    </xf>
    <xf numFmtId="0" fontId="5" fillId="0" borderId="0" xfId="5" applyFont="1" applyAlignment="1">
      <alignment horizontal="left" vertical="top" wrapText="1" indent="2"/>
    </xf>
    <xf numFmtId="49" fontId="4" fillId="0" borderId="8" xfId="62" applyNumberFormat="1" applyFont="1" applyBorder="1" applyAlignment="1">
      <alignment vertical="top" wrapText="1"/>
    </xf>
    <xf numFmtId="49" fontId="4" fillId="0" borderId="0" xfId="62" applyNumberFormat="1" applyFont="1" applyAlignment="1">
      <alignment vertical="top" wrapText="1"/>
    </xf>
    <xf numFmtId="49" fontId="6" fillId="0" borderId="8" xfId="62" applyNumberFormat="1" applyFont="1" applyBorder="1" applyAlignment="1">
      <alignment horizontal="left" vertical="top" wrapText="1" indent="1"/>
    </xf>
    <xf numFmtId="49" fontId="6" fillId="0" borderId="0" xfId="62" applyNumberFormat="1" applyFont="1" applyAlignment="1">
      <alignment horizontal="left" vertical="top" wrapText="1" indent="1"/>
    </xf>
    <xf numFmtId="49" fontId="6" fillId="0" borderId="13" xfId="62" applyNumberFormat="1" applyFont="1" applyBorder="1" applyAlignment="1">
      <alignment horizontal="left" vertical="top" wrapText="1" indent="3"/>
    </xf>
    <xf numFmtId="49" fontId="6" fillId="0" borderId="0" xfId="62" applyNumberFormat="1" applyFont="1" applyAlignment="1">
      <alignment horizontal="left" vertical="top" wrapText="1" indent="3"/>
    </xf>
    <xf numFmtId="0" fontId="3" fillId="0" borderId="0" xfId="62" applyFont="1" applyAlignment="1">
      <alignment vertical="top"/>
    </xf>
    <xf numFmtId="3" fontId="3" fillId="0" borderId="0" xfId="62" applyNumberFormat="1" applyFont="1" applyAlignment="1">
      <alignment horizontal="center" vertical="top" wrapText="1"/>
    </xf>
    <xf numFmtId="0" fontId="3" fillId="0" borderId="0" xfId="62" applyFont="1" applyAlignment="1">
      <alignment horizontal="center" vertical="top" wrapText="1"/>
    </xf>
    <xf numFmtId="3" fontId="6" fillId="2" borderId="34" xfId="8" applyNumberFormat="1" applyFont="1" applyFill="1" applyBorder="1" applyAlignment="1">
      <alignment wrapText="1"/>
    </xf>
    <xf numFmtId="3" fontId="6" fillId="2" borderId="12" xfId="8" applyNumberFormat="1" applyFont="1" applyFill="1" applyBorder="1" applyAlignment="1">
      <alignment wrapText="1"/>
    </xf>
    <xf numFmtId="171" fontId="6" fillId="0" borderId="45" xfId="203" quotePrefix="1" applyNumberFormat="1" applyFont="1" applyBorder="1" applyAlignment="1">
      <alignment horizontal="left" wrapText="1" indent="5" shrinkToFit="1"/>
    </xf>
    <xf numFmtId="3" fontId="6" fillId="0" borderId="37" xfId="3" applyNumberFormat="1" applyFont="1" applyBorder="1">
      <alignment horizontal="right" wrapText="1" shrinkToFit="1"/>
    </xf>
    <xf numFmtId="3" fontId="6" fillId="0" borderId="10" xfId="62" applyNumberFormat="1" applyFont="1" applyBorder="1" applyAlignment="1">
      <alignment horizontal="right" wrapText="1"/>
    </xf>
    <xf numFmtId="171" fontId="6" fillId="0" borderId="8" xfId="203" quotePrefix="1" applyNumberFormat="1" applyFont="1" applyBorder="1" applyAlignment="1">
      <alignment horizontal="left" wrapText="1" indent="3" shrinkToFit="1"/>
    </xf>
    <xf numFmtId="171" fontId="6" fillId="0" borderId="8" xfId="203" quotePrefix="1" applyNumberFormat="1" applyFont="1" applyBorder="1" applyAlignment="1">
      <alignment horizontal="left" wrapText="1" indent="4" shrinkToFit="1"/>
    </xf>
    <xf numFmtId="3" fontId="6" fillId="5" borderId="12" xfId="3" applyNumberFormat="1" applyFont="1" applyFill="1" applyBorder="1">
      <alignment horizontal="right" wrapText="1" shrinkToFit="1"/>
    </xf>
    <xf numFmtId="0" fontId="6" fillId="0" borderId="8" xfId="5" applyFont="1" applyBorder="1" applyAlignment="1">
      <alignment horizontal="left" vertical="center" wrapText="1" indent="3"/>
    </xf>
    <xf numFmtId="3" fontId="4" fillId="5" borderId="12" xfId="3" applyNumberFormat="1" applyFont="1" applyFill="1" applyBorder="1">
      <alignment horizontal="right" wrapText="1" shrinkToFit="1"/>
    </xf>
    <xf numFmtId="3" fontId="6" fillId="0" borderId="74" xfId="62" applyNumberFormat="1" applyFont="1" applyBorder="1" applyAlignment="1">
      <alignment horizontal="right" wrapText="1"/>
    </xf>
    <xf numFmtId="3" fontId="6" fillId="5" borderId="27" xfId="62" applyNumberFormat="1" applyFont="1" applyFill="1" applyBorder="1" applyAlignment="1">
      <alignment horizontal="right" wrapText="1"/>
    </xf>
    <xf numFmtId="0" fontId="9" fillId="0" borderId="0" xfId="8" applyFont="1" applyFill="1" applyBorder="1" applyAlignment="1">
      <alignment vertical="center" wrapText="1"/>
    </xf>
    <xf numFmtId="0" fontId="3" fillId="0" borderId="0" xfId="62" applyFont="1" applyAlignment="1">
      <alignment vertical="center" wrapText="1"/>
    </xf>
    <xf numFmtId="0" fontId="3" fillId="0" borderId="0" xfId="62" applyFont="1" applyAlignment="1">
      <alignment vertical="center"/>
    </xf>
    <xf numFmtId="0" fontId="4" fillId="0" borderId="0" xfId="5" applyFont="1" applyAlignment="1">
      <alignment vertical="center" wrapText="1"/>
    </xf>
    <xf numFmtId="3" fontId="4" fillId="0" borderId="0" xfId="62" applyNumberFormat="1" applyFont="1" applyAlignment="1">
      <alignment horizontal="right" vertical="center" wrapText="1"/>
    </xf>
    <xf numFmtId="0" fontId="4" fillId="0" borderId="32" xfId="1" applyFont="1" applyFill="1" applyBorder="1" applyAlignment="1">
      <alignment vertical="center"/>
    </xf>
    <xf numFmtId="0" fontId="7" fillId="0" borderId="102" xfId="0" applyFont="1" applyBorder="1" applyAlignment="1">
      <alignment wrapText="1"/>
    </xf>
    <xf numFmtId="164" fontId="6" fillId="0" borderId="103" xfId="8" applyNumberFormat="1" applyFont="1" applyFill="1" applyBorder="1" applyAlignment="1">
      <alignment wrapText="1"/>
    </xf>
    <xf numFmtId="164" fontId="6" fillId="2" borderId="35" xfId="8" applyNumberFormat="1" applyFont="1" applyFill="1" applyBorder="1" applyAlignment="1">
      <alignment wrapText="1"/>
    </xf>
    <xf numFmtId="164" fontId="7" fillId="2" borderId="103" xfId="8" applyNumberFormat="1" applyFont="1" applyFill="1" applyBorder="1" applyAlignment="1">
      <alignment wrapText="1"/>
    </xf>
    <xf numFmtId="3" fontId="4" fillId="0" borderId="34" xfId="0" applyNumberFormat="1" applyFont="1" applyFill="1" applyBorder="1" applyAlignment="1">
      <alignment vertical="center"/>
    </xf>
    <xf numFmtId="3" fontId="4" fillId="0" borderId="35" xfId="0" applyNumberFormat="1" applyFont="1" applyFill="1" applyBorder="1" applyAlignment="1">
      <alignment vertical="center"/>
    </xf>
    <xf numFmtId="0" fontId="4" fillId="0" borderId="103" xfId="0" applyFont="1" applyBorder="1" applyAlignment="1">
      <alignment horizontal="left" wrapText="1"/>
    </xf>
    <xf numFmtId="3" fontId="4" fillId="0" borderId="35" xfId="0" applyNumberFormat="1" applyFont="1" applyFill="1" applyBorder="1" applyAlignment="1"/>
    <xf numFmtId="164" fontId="6" fillId="0" borderId="34" xfId="8" applyNumberFormat="1" applyFont="1" applyBorder="1" applyAlignment="1">
      <alignment vertical="center"/>
    </xf>
    <xf numFmtId="164" fontId="6" fillId="0" borderId="35" xfId="8" applyNumberFormat="1" applyFont="1" applyBorder="1" applyAlignment="1">
      <alignment vertical="center"/>
    </xf>
    <xf numFmtId="0" fontId="6" fillId="0" borderId="103" xfId="0" applyFont="1" applyBorder="1" applyAlignment="1">
      <alignment vertical="center" wrapText="1"/>
    </xf>
    <xf numFmtId="164" fontId="6" fillId="0" borderId="35" xfId="8" applyNumberFormat="1" applyFont="1" applyBorder="1" applyAlignment="1"/>
    <xf numFmtId="0" fontId="6" fillId="0" borderId="103" xfId="0" applyFont="1" applyBorder="1" applyAlignment="1">
      <alignment horizontal="left" vertical="center" wrapText="1" indent="1"/>
    </xf>
    <xf numFmtId="0" fontId="4" fillId="0" borderId="103" xfId="0" applyFont="1" applyBorder="1" applyAlignment="1">
      <alignment horizontal="justify" wrapText="1"/>
    </xf>
    <xf numFmtId="0" fontId="6" fillId="0" borderId="36" xfId="0" applyFont="1" applyFill="1" applyBorder="1" applyAlignment="1">
      <alignment horizontal="justify" wrapText="1"/>
    </xf>
    <xf numFmtId="3" fontId="6" fillId="0" borderId="35" xfId="0" applyNumberFormat="1" applyFont="1" applyFill="1" applyBorder="1" applyAlignment="1">
      <alignment vertical="center"/>
    </xf>
    <xf numFmtId="0" fontId="6" fillId="0" borderId="103" xfId="0" applyFont="1" applyBorder="1" applyAlignment="1">
      <alignment horizontal="justify" wrapText="1"/>
    </xf>
    <xf numFmtId="0" fontId="6" fillId="0" borderId="36" xfId="0" applyFont="1" applyFill="1" applyBorder="1" applyAlignment="1">
      <alignment horizontal="left" indent="1"/>
    </xf>
    <xf numFmtId="0" fontId="6" fillId="0" borderId="36" xfId="0" applyFont="1" applyFill="1" applyBorder="1" applyAlignment="1">
      <alignment horizontal="left" wrapText="1" indent="2"/>
    </xf>
    <xf numFmtId="0" fontId="6" fillId="0" borderId="103" xfId="0" applyFont="1" applyBorder="1" applyAlignment="1">
      <alignment horizontal="left" vertical="center" wrapText="1" indent="2"/>
    </xf>
    <xf numFmtId="0" fontId="6" fillId="0" borderId="103" xfId="0" applyFont="1" applyFill="1" applyBorder="1" applyAlignment="1">
      <alignment horizontal="left" wrapText="1" indent="1"/>
    </xf>
    <xf numFmtId="0" fontId="6" fillId="0" borderId="103" xfId="0" applyFont="1" applyFill="1" applyBorder="1" applyAlignment="1">
      <alignment horizontal="left" vertical="center" wrapText="1" indent="2"/>
    </xf>
    <xf numFmtId="0" fontId="6" fillId="0" borderId="71" xfId="0" applyFont="1" applyFill="1" applyBorder="1" applyAlignment="1">
      <alignment horizontal="left" vertical="center" wrapText="1" indent="1"/>
    </xf>
    <xf numFmtId="0" fontId="6" fillId="0" borderId="104" xfId="0" applyFont="1" applyFill="1" applyBorder="1" applyAlignment="1">
      <alignment horizontal="left" vertical="top" wrapText="1" indent="3"/>
    </xf>
    <xf numFmtId="164" fontId="6" fillId="0" borderId="38" xfId="8" applyNumberFormat="1" applyFont="1" applyBorder="1" applyAlignment="1"/>
    <xf numFmtId="164" fontId="6" fillId="0" borderId="72" xfId="8" applyNumberFormat="1" applyFont="1" applyBorder="1" applyAlignment="1"/>
    <xf numFmtId="0" fontId="7" fillId="0" borderId="33" xfId="0" applyFont="1" applyBorder="1" applyAlignment="1">
      <alignment vertical="center" wrapText="1"/>
    </xf>
    <xf numFmtId="0" fontId="7" fillId="0" borderId="32" xfId="1" applyFont="1" applyFill="1" applyBorder="1" applyAlignment="1">
      <alignment vertical="center"/>
    </xf>
    <xf numFmtId="164" fontId="9" fillId="0" borderId="70" xfId="8" applyNumberFormat="1" applyFont="1" applyFill="1" applyBorder="1" applyAlignment="1">
      <alignment vertical="center" wrapText="1"/>
    </xf>
    <xf numFmtId="0" fontId="7" fillId="0" borderId="102" xfId="0" applyFont="1" applyBorder="1" applyAlignment="1">
      <alignment vertical="center" wrapText="1"/>
    </xf>
    <xf numFmtId="164" fontId="6" fillId="0" borderId="36" xfId="8" applyNumberFormat="1" applyFont="1" applyFill="1" applyBorder="1" applyAlignment="1">
      <alignment vertical="center" wrapText="1"/>
    </xf>
    <xf numFmtId="164" fontId="6" fillId="0" borderId="35" xfId="8" applyNumberFormat="1" applyFont="1" applyFill="1" applyBorder="1" applyAlignment="1">
      <alignment vertical="center" wrapText="1"/>
    </xf>
    <xf numFmtId="164" fontId="6" fillId="0" borderId="103" xfId="8" applyNumberFormat="1" applyFont="1" applyFill="1" applyBorder="1" applyAlignment="1">
      <alignment vertical="center" wrapText="1"/>
    </xf>
    <xf numFmtId="164" fontId="7" fillId="2" borderId="36" xfId="8" applyNumberFormat="1" applyFont="1" applyFill="1" applyBorder="1" applyAlignment="1">
      <alignment vertical="center" wrapText="1"/>
    </xf>
    <xf numFmtId="164" fontId="6" fillId="2" borderId="35" xfId="8" applyNumberFormat="1" applyFont="1" applyFill="1" applyBorder="1" applyAlignment="1">
      <alignment vertical="center" wrapText="1"/>
    </xf>
    <xf numFmtId="164" fontId="7" fillId="2" borderId="103" xfId="8" applyNumberFormat="1" applyFont="1" applyFill="1" applyBorder="1" applyAlignment="1">
      <alignment vertical="center" wrapText="1"/>
    </xf>
    <xf numFmtId="164" fontId="4" fillId="0" borderId="36" xfId="8" applyNumberFormat="1" applyFont="1" applyFill="1" applyBorder="1" applyAlignment="1">
      <alignment vertical="center" wrapText="1"/>
    </xf>
    <xf numFmtId="164" fontId="4" fillId="0" borderId="103" xfId="8" applyNumberFormat="1" applyFont="1" applyFill="1" applyBorder="1" applyAlignment="1">
      <alignment vertical="center" wrapText="1"/>
    </xf>
    <xf numFmtId="0" fontId="4" fillId="0" borderId="103" xfId="0" applyFont="1" applyBorder="1" applyAlignment="1">
      <alignment horizontal="left" vertical="center" wrapText="1"/>
    </xf>
    <xf numFmtId="0" fontId="6" fillId="0" borderId="36" xfId="0" applyFont="1" applyBorder="1" applyAlignment="1">
      <alignment horizontal="justify" vertical="center" wrapText="1"/>
    </xf>
    <xf numFmtId="0" fontId="6" fillId="0" borderId="103" xfId="0" applyFont="1" applyBorder="1" applyAlignment="1">
      <alignment horizontal="left" vertical="center"/>
    </xf>
    <xf numFmtId="0" fontId="6" fillId="0" borderId="103" xfId="0" applyFont="1" applyBorder="1" applyAlignment="1">
      <alignment horizontal="left" vertical="center" wrapText="1"/>
    </xf>
    <xf numFmtId="0" fontId="4" fillId="0" borderId="36" xfId="0" applyFont="1" applyBorder="1" applyAlignment="1">
      <alignment horizontal="justify" vertical="center" wrapText="1"/>
    </xf>
    <xf numFmtId="0" fontId="6" fillId="0" borderId="36" xfId="0" applyFont="1" applyBorder="1" applyAlignment="1">
      <alignment horizontal="left" vertical="center" indent="1"/>
    </xf>
    <xf numFmtId="0" fontId="6" fillId="0" borderId="103" xfId="0" applyFont="1" applyBorder="1" applyAlignment="1">
      <alignment horizontal="left" vertical="center" wrapText="1" indent="3"/>
    </xf>
    <xf numFmtId="0" fontId="6" fillId="0" borderId="103" xfId="0" applyFont="1" applyBorder="1" applyAlignment="1">
      <alignment horizontal="left" vertical="center" wrapText="1" indent="4"/>
    </xf>
    <xf numFmtId="0" fontId="6" fillId="0" borderId="36" xfId="0" applyFont="1" applyFill="1" applyBorder="1" applyAlignment="1">
      <alignment horizontal="left" vertical="center" wrapText="1" indent="2"/>
    </xf>
    <xf numFmtId="0" fontId="6" fillId="0" borderId="103" xfId="0" applyFont="1" applyBorder="1" applyAlignment="1">
      <alignment horizontal="justify" vertical="center" wrapText="1"/>
    </xf>
    <xf numFmtId="3" fontId="6" fillId="0" borderId="35" xfId="0" applyNumberFormat="1" applyFont="1" applyFill="1" applyBorder="1" applyAlignment="1">
      <alignment horizontal="right" vertical="center" indent="1"/>
    </xf>
    <xf numFmtId="0" fontId="4" fillId="0" borderId="103" xfId="0" applyFont="1" applyBorder="1" applyAlignment="1">
      <alignment horizontal="justify" vertical="center" wrapText="1"/>
    </xf>
    <xf numFmtId="0" fontId="6" fillId="0" borderId="103" xfId="0" applyFont="1" applyBorder="1" applyAlignment="1">
      <alignment horizontal="left" vertical="center" indent="1"/>
    </xf>
    <xf numFmtId="0" fontId="6" fillId="0" borderId="103" xfId="0" applyFont="1" applyFill="1" applyBorder="1" applyAlignment="1">
      <alignment horizontal="left" vertical="center" wrapText="1" indent="1"/>
    </xf>
    <xf numFmtId="164" fontId="6" fillId="0" borderId="35" xfId="8" applyNumberFormat="1" applyFont="1" applyBorder="1" applyAlignment="1">
      <alignment horizontal="right" vertical="center" indent="1"/>
    </xf>
    <xf numFmtId="0" fontId="6" fillId="0" borderId="103" xfId="0" applyFont="1" applyFill="1" applyBorder="1" applyAlignment="1">
      <alignment horizontal="left" vertical="top" wrapText="1" indent="3"/>
    </xf>
    <xf numFmtId="164" fontId="4" fillId="0" borderId="35" xfId="8" applyNumberFormat="1" applyFont="1" applyBorder="1" applyAlignment="1">
      <alignment horizontal="right" vertical="center" indent="1"/>
    </xf>
    <xf numFmtId="164" fontId="4" fillId="0" borderId="35" xfId="8" applyNumberFormat="1" applyFont="1" applyBorder="1" applyAlignment="1">
      <alignment vertical="center"/>
    </xf>
    <xf numFmtId="3" fontId="4" fillId="0" borderId="35" xfId="0" applyNumberFormat="1" applyFont="1" applyFill="1" applyBorder="1" applyAlignment="1">
      <alignment horizontal="right" indent="1"/>
    </xf>
    <xf numFmtId="3" fontId="6" fillId="0" borderId="35" xfId="0" applyNumberFormat="1" applyFont="1" applyFill="1" applyBorder="1" applyAlignment="1">
      <alignment horizontal="right" indent="1"/>
    </xf>
    <xf numFmtId="3" fontId="6" fillId="0" borderId="72" xfId="0" applyNumberFormat="1" applyFont="1" applyFill="1" applyBorder="1" applyAlignment="1">
      <alignment horizontal="right" indent="1"/>
    </xf>
    <xf numFmtId="0" fontId="6" fillId="0" borderId="104" xfId="0" applyFont="1" applyBorder="1" applyAlignment="1">
      <alignment horizontal="left" vertical="center" wrapText="1" indent="2"/>
    </xf>
    <xf numFmtId="0" fontId="6" fillId="0" borderId="103" xfId="0" applyFont="1" applyBorder="1" applyAlignment="1">
      <alignment horizontal="left"/>
    </xf>
    <xf numFmtId="0" fontId="6" fillId="0" borderId="103" xfId="0" applyFont="1" applyFill="1" applyBorder="1" applyAlignment="1">
      <alignment horizontal="left" indent="1"/>
    </xf>
    <xf numFmtId="164" fontId="6" fillId="0" borderId="35" xfId="8" applyNumberFormat="1" applyFont="1" applyBorder="1" applyAlignment="1">
      <alignment horizontal="right" indent="1"/>
    </xf>
    <xf numFmtId="0" fontId="6" fillId="0" borderId="103" xfId="0" applyFont="1" applyFill="1" applyBorder="1" applyAlignment="1">
      <alignment horizontal="left" wrapText="1" indent="2"/>
    </xf>
    <xf numFmtId="0" fontId="6" fillId="0" borderId="71" xfId="0" applyFont="1" applyBorder="1" applyAlignment="1">
      <alignment horizontal="justify" wrapText="1"/>
    </xf>
    <xf numFmtId="0" fontId="6" fillId="0" borderId="104" xfId="0" applyFont="1" applyFill="1" applyBorder="1" applyAlignment="1">
      <alignment horizontal="left" vertical="center" wrapText="1" indent="3"/>
    </xf>
    <xf numFmtId="0" fontId="7" fillId="0" borderId="33" xfId="0" applyFont="1" applyFill="1" applyBorder="1" applyAlignment="1">
      <alignment vertical="center" wrapText="1"/>
    </xf>
    <xf numFmtId="0" fontId="6" fillId="0" borderId="36" xfId="0" applyFont="1" applyFill="1" applyBorder="1" applyAlignment="1">
      <alignment horizontal="left" vertical="center" wrapText="1" indent="1"/>
    </xf>
    <xf numFmtId="0" fontId="4" fillId="0" borderId="71" xfId="0" applyFont="1" applyBorder="1" applyAlignment="1">
      <alignment horizontal="justify" wrapText="1"/>
    </xf>
    <xf numFmtId="3" fontId="4" fillId="0" borderId="38" xfId="0" applyNumberFormat="1" applyFont="1" applyFill="1" applyBorder="1" applyAlignment="1">
      <alignment horizontal="right" indent="1"/>
    </xf>
    <xf numFmtId="3" fontId="4" fillId="0" borderId="72" xfId="0" applyNumberFormat="1" applyFont="1" applyFill="1" applyBorder="1" applyAlignment="1">
      <alignment horizontal="right" indent="1"/>
    </xf>
    <xf numFmtId="0" fontId="6" fillId="0" borderId="103" xfId="0" applyFont="1" applyBorder="1" applyAlignment="1">
      <alignment horizontal="left" indent="1"/>
    </xf>
    <xf numFmtId="164" fontId="9" fillId="0" borderId="32" xfId="8" applyNumberFormat="1" applyFont="1" applyFill="1" applyBorder="1" applyAlignment="1">
      <alignment vertical="center" wrapText="1"/>
    </xf>
    <xf numFmtId="0" fontId="7" fillId="0" borderId="32" xfId="0" applyFont="1" applyBorder="1" applyAlignment="1">
      <alignment vertical="center" wrapText="1"/>
    </xf>
    <xf numFmtId="164" fontId="6" fillId="0" borderId="34" xfId="8" applyNumberFormat="1" applyFont="1" applyFill="1" applyBorder="1" applyAlignment="1">
      <alignment vertical="center" wrapText="1"/>
    </xf>
    <xf numFmtId="164" fontId="6" fillId="2" borderId="34" xfId="8" applyNumberFormat="1" applyFont="1" applyFill="1" applyBorder="1" applyAlignment="1">
      <alignment vertical="center" wrapText="1"/>
    </xf>
    <xf numFmtId="164" fontId="7" fillId="2" borderId="34" xfId="8" applyNumberFormat="1" applyFont="1" applyFill="1" applyBorder="1" applyAlignment="1">
      <alignment vertical="center" wrapText="1"/>
    </xf>
    <xf numFmtId="164" fontId="4" fillId="0" borderId="34" xfId="8" applyNumberFormat="1" applyFont="1" applyFill="1" applyBorder="1" applyAlignment="1">
      <alignment vertical="center" wrapText="1"/>
    </xf>
    <xf numFmtId="0" fontId="4" fillId="0" borderId="34" xfId="0" applyFont="1" applyBorder="1" applyAlignment="1">
      <alignment horizontal="left" vertical="center" wrapText="1"/>
    </xf>
    <xf numFmtId="0" fontId="6" fillId="0" borderId="34" xfId="0" applyFont="1" applyBorder="1" applyAlignment="1">
      <alignment horizontal="left" vertical="center"/>
    </xf>
    <xf numFmtId="0" fontId="6" fillId="0" borderId="34" xfId="0" applyFont="1" applyBorder="1" applyAlignment="1">
      <alignment horizontal="left" vertical="center" wrapText="1"/>
    </xf>
    <xf numFmtId="0" fontId="6" fillId="0" borderId="34" xfId="0" applyFont="1" applyBorder="1" applyAlignment="1">
      <alignment horizontal="left" vertical="center" wrapText="1" indent="1"/>
    </xf>
    <xf numFmtId="0" fontId="6" fillId="0" borderId="34" xfId="0" applyFont="1" applyBorder="1" applyAlignment="1">
      <alignment horizontal="left" vertical="center" wrapText="1" indent="2"/>
    </xf>
    <xf numFmtId="0" fontId="6" fillId="0" borderId="34" xfId="0" applyFont="1" applyBorder="1" applyAlignment="1">
      <alignment horizontal="left" vertical="center" wrapText="1" indent="3"/>
    </xf>
    <xf numFmtId="0" fontId="6" fillId="0" borderId="34" xfId="0" applyFont="1" applyBorder="1" applyAlignment="1">
      <alignment horizontal="left" vertical="center" wrapText="1" indent="4"/>
    </xf>
    <xf numFmtId="0" fontId="6" fillId="0" borderId="34" xfId="0" applyFont="1" applyBorder="1" applyAlignment="1">
      <alignment horizontal="justify" vertical="center" wrapText="1"/>
    </xf>
    <xf numFmtId="164" fontId="6" fillId="0" borderId="34" xfId="8" applyNumberFormat="1" applyFont="1" applyBorder="1" applyAlignment="1">
      <alignment horizontal="right" vertical="center" indent="1"/>
    </xf>
    <xf numFmtId="0" fontId="4" fillId="0" borderId="34" xfId="0" applyFont="1" applyBorder="1" applyAlignment="1">
      <alignment horizontal="justify" vertical="center" wrapText="1"/>
    </xf>
    <xf numFmtId="0" fontId="6" fillId="0" borderId="34" xfId="0" applyFont="1" applyBorder="1" applyAlignment="1">
      <alignment horizontal="left" vertical="center" indent="1"/>
    </xf>
    <xf numFmtId="0" fontId="6" fillId="0" borderId="34" xfId="0" applyFont="1" applyFill="1" applyBorder="1" applyAlignment="1">
      <alignment horizontal="left" vertical="center" wrapText="1" indent="1"/>
    </xf>
    <xf numFmtId="0" fontId="6" fillId="0" borderId="34" xfId="0" applyFont="1" applyFill="1" applyBorder="1" applyAlignment="1">
      <alignment horizontal="left" vertical="center" wrapText="1" indent="2"/>
    </xf>
    <xf numFmtId="0" fontId="6" fillId="0" borderId="34" xfId="0" applyFont="1" applyFill="1" applyBorder="1" applyAlignment="1">
      <alignment horizontal="left" vertical="top" wrapText="1" indent="3"/>
    </xf>
    <xf numFmtId="164" fontId="4" fillId="0" borderId="34" xfId="8" applyNumberFormat="1" applyFont="1" applyBorder="1" applyAlignment="1">
      <alignment horizontal="right" vertical="center" indent="1"/>
    </xf>
    <xf numFmtId="0" fontId="6" fillId="0" borderId="38" xfId="0" applyFont="1" applyBorder="1" applyAlignment="1">
      <alignment horizontal="left" vertical="center" wrapText="1" indent="2"/>
    </xf>
    <xf numFmtId="164" fontId="4" fillId="0" borderId="35" xfId="8" applyNumberFormat="1" applyFont="1" applyBorder="1" applyAlignment="1"/>
    <xf numFmtId="0" fontId="4" fillId="0" borderId="104" xfId="0" applyFont="1" applyBorder="1" applyAlignment="1">
      <alignment horizontal="justify" wrapText="1"/>
    </xf>
    <xf numFmtId="3" fontId="4" fillId="0" borderId="35" xfId="0" applyNumberFormat="1" applyFont="1" applyFill="1" applyBorder="1" applyAlignment="1">
      <alignment horizontal="right" vertical="center" indent="1"/>
    </xf>
    <xf numFmtId="0" fontId="6" fillId="0" borderId="104" xfId="0" applyFont="1" applyBorder="1" applyAlignment="1">
      <alignment horizontal="left" vertical="center" wrapText="1" indent="1"/>
    </xf>
    <xf numFmtId="3" fontId="6" fillId="0" borderId="38" xfId="0" applyNumberFormat="1" applyFont="1" applyFill="1" applyBorder="1"/>
    <xf numFmtId="164" fontId="6" fillId="0" borderId="72" xfId="8" applyNumberFormat="1" applyFont="1" applyBorder="1"/>
    <xf numFmtId="0" fontId="6" fillId="0" borderId="103" xfId="0" applyFont="1" applyBorder="1" applyAlignment="1">
      <alignment horizontal="left" wrapText="1" indent="2"/>
    </xf>
    <xf numFmtId="164" fontId="6" fillId="0" borderId="32" xfId="8" applyNumberFormat="1" applyFont="1" applyFill="1" applyBorder="1" applyAlignment="1">
      <alignment wrapText="1"/>
    </xf>
    <xf numFmtId="0" fontId="7" fillId="0" borderId="32" xfId="0" applyFont="1" applyBorder="1" applyAlignment="1">
      <alignment wrapText="1"/>
    </xf>
    <xf numFmtId="164" fontId="6" fillId="0" borderId="34" xfId="8" applyNumberFormat="1" applyFont="1" applyFill="1" applyBorder="1" applyAlignment="1">
      <alignment wrapText="1"/>
    </xf>
    <xf numFmtId="164" fontId="6" fillId="2" borderId="34" xfId="8" applyNumberFormat="1" applyFont="1" applyFill="1" applyBorder="1" applyAlignment="1">
      <alignment wrapText="1"/>
    </xf>
    <xf numFmtId="164" fontId="7" fillId="2" borderId="34" xfId="8" applyNumberFormat="1" applyFont="1" applyFill="1" applyBorder="1" applyAlignment="1">
      <alignment wrapText="1"/>
    </xf>
    <xf numFmtId="0" fontId="4" fillId="0" borderId="34" xfId="0" applyFont="1" applyBorder="1" applyAlignment="1">
      <alignment horizontal="left" wrapText="1"/>
    </xf>
    <xf numFmtId="0" fontId="6" fillId="0" borderId="34" xfId="0" applyFont="1" applyBorder="1" applyAlignment="1">
      <alignment horizontal="left"/>
    </xf>
    <xf numFmtId="0" fontId="6" fillId="0" borderId="34" xfId="0" applyFont="1" applyBorder="1" applyAlignment="1">
      <alignment vertical="center" wrapText="1"/>
    </xf>
    <xf numFmtId="0" fontId="4" fillId="0" borderId="34" xfId="0" applyFont="1" applyBorder="1" applyAlignment="1">
      <alignment horizontal="justify" wrapText="1"/>
    </xf>
    <xf numFmtId="0" fontId="6" fillId="0" borderId="34" xfId="0" applyFont="1" applyBorder="1" applyAlignment="1">
      <alignment horizontal="justify" wrapText="1"/>
    </xf>
    <xf numFmtId="0" fontId="6" fillId="0" borderId="38" xfId="0" applyFont="1" applyBorder="1" applyAlignment="1">
      <alignment horizontal="left" vertical="center" wrapText="1" indent="1"/>
    </xf>
    <xf numFmtId="0" fontId="6" fillId="0" borderId="0" xfId="1" applyFont="1" applyFill="1" applyAlignment="1">
      <alignment vertical="center"/>
    </xf>
    <xf numFmtId="0" fontId="6" fillId="0" borderId="0" xfId="1" applyFont="1" applyAlignment="1">
      <alignment vertical="center"/>
    </xf>
    <xf numFmtId="0" fontId="4" fillId="54" borderId="0" xfId="0" applyFont="1" applyFill="1" applyAlignment="1">
      <alignment horizontal="center" wrapText="1"/>
    </xf>
    <xf numFmtId="0" fontId="4" fillId="54" borderId="0" xfId="1" applyFont="1" applyFill="1" applyAlignment="1">
      <alignment horizontal="center" vertical="top"/>
    </xf>
    <xf numFmtId="3" fontId="4" fillId="54" borderId="0" xfId="1" applyNumberFormat="1" applyFont="1" applyFill="1" applyAlignment="1">
      <alignment horizontal="center" vertical="top"/>
    </xf>
    <xf numFmtId="0" fontId="4" fillId="54" borderId="0" xfId="0" applyFont="1" applyFill="1" applyAlignment="1">
      <alignment horizontal="center" vertical="center" wrapText="1"/>
    </xf>
    <xf numFmtId="0" fontId="18" fillId="54" borderId="0" xfId="1" applyFont="1" applyFill="1" applyAlignment="1">
      <alignment horizontal="center" vertical="top" wrapText="1"/>
    </xf>
    <xf numFmtId="3" fontId="4" fillId="54" borderId="0" xfId="0" applyNumberFormat="1" applyFont="1" applyFill="1" applyAlignment="1">
      <alignment horizontal="center" wrapText="1"/>
    </xf>
    <xf numFmtId="164" fontId="43" fillId="0" borderId="0" xfId="27" applyNumberFormat="1" applyFont="1" applyAlignment="1">
      <alignment horizontal="center" wrapText="1"/>
    </xf>
    <xf numFmtId="1" fontId="18" fillId="0" borderId="0" xfId="11" applyNumberFormat="1" applyFont="1" applyBorder="1" applyAlignment="1">
      <alignment horizontal="center" wrapText="1"/>
    </xf>
    <xf numFmtId="1" fontId="23" fillId="0" borderId="0" xfId="11" applyNumberFormat="1" applyFont="1" applyAlignment="1">
      <alignment horizontal="center" vertical="center" wrapText="1"/>
    </xf>
    <xf numFmtId="1" fontId="18" fillId="0" borderId="52" xfId="11" applyNumberFormat="1" applyFont="1" applyBorder="1" applyAlignment="1">
      <alignment horizontal="center" vertical="center" wrapText="1"/>
    </xf>
    <xf numFmtId="0" fontId="19" fillId="0" borderId="52" xfId="29" applyFont="1" applyBorder="1" applyAlignment="1">
      <alignment horizontal="center" vertical="center" wrapText="1"/>
    </xf>
    <xf numFmtId="1" fontId="20" fillId="0" borderId="0" xfId="11" applyNumberFormat="1" applyFont="1" applyBorder="1" applyAlignment="1">
      <alignment horizontal="center" wrapText="1"/>
    </xf>
    <xf numFmtId="3" fontId="23" fillId="0" borderId="0" xfId="11" applyNumberFormat="1" applyFont="1" applyAlignment="1">
      <alignment horizontal="center" vertical="center" wrapText="1"/>
    </xf>
    <xf numFmtId="3" fontId="23" fillId="0" borderId="0" xfId="11" applyNumberFormat="1" applyFont="1" applyAlignment="1">
      <alignment vertical="center" wrapText="1"/>
    </xf>
    <xf numFmtId="0" fontId="6" fillId="0" borderId="41" xfId="1" applyFont="1" applyFill="1" applyBorder="1" applyAlignment="1">
      <alignment wrapText="1"/>
    </xf>
    <xf numFmtId="3" fontId="6" fillId="0" borderId="34" xfId="1" applyNumberFormat="1" applyFont="1" applyFill="1" applyBorder="1" applyAlignment="1">
      <alignment vertical="center"/>
    </xf>
    <xf numFmtId="0" fontId="6" fillId="0" borderId="36" xfId="13" quotePrefix="1" applyFont="1" applyFill="1" applyBorder="1" applyAlignment="1">
      <alignment vertical="top" wrapText="1" shrinkToFit="1"/>
    </xf>
    <xf numFmtId="0" fontId="6" fillId="0" borderId="36" xfId="13" quotePrefix="1" applyFont="1" applyFill="1" applyBorder="1" applyAlignment="1">
      <alignment wrapText="1" shrinkToFit="1"/>
    </xf>
    <xf numFmtId="0" fontId="6" fillId="0" borderId="8" xfId="1" quotePrefix="1" applyFont="1" applyFill="1" applyBorder="1" applyAlignment="1">
      <alignment wrapText="1"/>
    </xf>
    <xf numFmtId="0" fontId="6" fillId="0" borderId="8" xfId="1" applyFont="1" applyFill="1" applyBorder="1" applyAlignment="1">
      <alignment wrapText="1"/>
    </xf>
    <xf numFmtId="0" fontId="9" fillId="0" borderId="71" xfId="13" quotePrefix="1" applyFont="1" applyFill="1" applyBorder="1" applyAlignment="1">
      <alignment horizontal="right" wrapText="1" indent="7" shrinkToFit="1"/>
    </xf>
    <xf numFmtId="3" fontId="100" fillId="0" borderId="38" xfId="34" applyNumberFormat="1" applyFont="1" applyFill="1" applyBorder="1">
      <alignment horizontal="right"/>
    </xf>
    <xf numFmtId="3" fontId="100" fillId="0" borderId="72" xfId="34" applyNumberFormat="1" applyFont="1" applyFill="1" applyBorder="1">
      <alignment horizontal="right"/>
    </xf>
    <xf numFmtId="164" fontId="18" fillId="0" borderId="0" xfId="2" applyNumberFormat="1" applyFont="1" applyFill="1" applyAlignment="1">
      <alignment horizontal="center" vertical="center" wrapText="1"/>
    </xf>
    <xf numFmtId="164" fontId="18" fillId="0" borderId="0" xfId="1" applyNumberFormat="1" applyFont="1" applyFill="1" applyBorder="1" applyAlignment="1">
      <alignment horizontal="center" vertical="center" wrapText="1"/>
    </xf>
    <xf numFmtId="0" fontId="20" fillId="0" borderId="2" xfId="1" applyFont="1" applyBorder="1" applyAlignment="1">
      <alignment horizontal="center" vertical="top" wrapText="1"/>
    </xf>
    <xf numFmtId="0" fontId="20" fillId="0" borderId="4" xfId="1" applyFont="1" applyBorder="1" applyAlignment="1">
      <alignment horizontal="center" vertical="top" wrapText="1"/>
    </xf>
    <xf numFmtId="164" fontId="28" fillId="0" borderId="16" xfId="1" applyNumberFormat="1" applyFont="1" applyFill="1" applyBorder="1" applyAlignment="1">
      <alignment horizontal="left" vertical="center" wrapText="1"/>
    </xf>
    <xf numFmtId="164" fontId="28" fillId="0" borderId="18" xfId="1" applyNumberFormat="1" applyFont="1" applyFill="1" applyBorder="1" applyAlignment="1">
      <alignment horizontal="left" vertical="center" wrapText="1"/>
    </xf>
    <xf numFmtId="0" fontId="28" fillId="0" borderId="16" xfId="0" applyFont="1" applyFill="1" applyBorder="1" applyAlignment="1">
      <alignment horizontal="left" vertical="top" wrapText="1"/>
    </xf>
    <xf numFmtId="0" fontId="28" fillId="0" borderId="68" xfId="0" applyFont="1" applyFill="1" applyBorder="1" applyAlignment="1">
      <alignment horizontal="left" vertical="top"/>
    </xf>
    <xf numFmtId="0" fontId="28" fillId="0" borderId="16"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 xfId="0" applyFont="1" applyFill="1" applyBorder="1" applyAlignment="1">
      <alignment horizontal="left" vertical="center" wrapText="1"/>
    </xf>
    <xf numFmtId="0" fontId="28" fillId="0" borderId="68" xfId="0" applyFont="1" applyFill="1" applyBorder="1" applyAlignment="1">
      <alignment horizontal="left" vertical="center" wrapText="1"/>
    </xf>
    <xf numFmtId="0" fontId="6" fillId="0" borderId="2" xfId="1" applyFont="1" applyBorder="1" applyAlignment="1">
      <alignment horizontal="center" vertical="top" wrapText="1"/>
    </xf>
    <xf numFmtId="0" fontId="6" fillId="0" borderId="4" xfId="1" applyFont="1" applyBorder="1" applyAlignment="1">
      <alignment horizontal="center" vertical="top"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164" fontId="6" fillId="0" borderId="2"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9" fillId="0" borderId="63" xfId="5" applyFont="1" applyBorder="1" applyAlignment="1">
      <alignment horizontal="left" vertical="center" wrapText="1"/>
    </xf>
    <xf numFmtId="0" fontId="9" fillId="0" borderId="64" xfId="5" applyFont="1" applyBorder="1" applyAlignment="1">
      <alignment horizontal="left" vertical="center" wrapText="1"/>
    </xf>
    <xf numFmtId="0" fontId="9" fillId="0" borderId="65" xfId="5" applyFont="1" applyBorder="1" applyAlignment="1">
      <alignment horizontal="left" vertical="center" wrapText="1"/>
    </xf>
    <xf numFmtId="0" fontId="15" fillId="0" borderId="69" xfId="0" applyFont="1" applyBorder="1" applyAlignment="1">
      <alignment horizontal="left" vertical="center" wrapText="1"/>
    </xf>
    <xf numFmtId="0" fontId="15" fillId="0" borderId="68" xfId="0" applyFont="1" applyBorder="1" applyAlignment="1">
      <alignment horizontal="left" vertical="center" wrapText="1"/>
    </xf>
    <xf numFmtId="0" fontId="9" fillId="0" borderId="16" xfId="32" applyFont="1" applyFill="1" applyBorder="1" applyAlignment="1">
      <alignment horizontal="justify" vertical="center" wrapText="1"/>
    </xf>
    <xf numFmtId="0" fontId="9" fillId="0" borderId="17" xfId="32" applyFont="1" applyFill="1" applyBorder="1" applyAlignment="1">
      <alignment horizontal="justify" vertical="center" wrapText="1"/>
    </xf>
    <xf numFmtId="0" fontId="9" fillId="0" borderId="18" xfId="32" applyFont="1" applyFill="1" applyBorder="1" applyAlignment="1">
      <alignment horizontal="justify" vertical="center" wrapText="1"/>
    </xf>
    <xf numFmtId="0" fontId="9" fillId="0" borderId="16" xfId="8" applyFont="1" applyFill="1" applyBorder="1" applyAlignment="1">
      <alignment horizontal="left" vertical="center" wrapText="1"/>
    </xf>
    <xf numFmtId="0" fontId="9" fillId="0" borderId="69" xfId="8" applyFont="1" applyFill="1" applyBorder="1" applyAlignment="1">
      <alignment horizontal="left" vertical="center" wrapText="1"/>
    </xf>
    <xf numFmtId="0" fontId="9" fillId="0" borderId="68" xfId="8" applyFont="1" applyFill="1" applyBorder="1" applyAlignment="1">
      <alignment horizontal="left" vertical="center" wrapText="1"/>
    </xf>
    <xf numFmtId="0" fontId="9" fillId="0" borderId="29" xfId="8" applyFont="1" applyFill="1" applyBorder="1" applyAlignment="1">
      <alignment horizontal="left" vertical="center" wrapText="1"/>
    </xf>
    <xf numFmtId="0" fontId="9" fillId="0" borderId="78" xfId="8" applyFont="1" applyFill="1" applyBorder="1" applyAlignment="1">
      <alignment horizontal="left" vertical="center" wrapText="1"/>
    </xf>
    <xf numFmtId="0" fontId="9" fillId="0" borderId="31" xfId="8" applyFont="1" applyFill="1" applyBorder="1" applyAlignment="1">
      <alignment horizontal="left" vertical="center" wrapText="1"/>
    </xf>
    <xf numFmtId="0" fontId="9" fillId="0" borderId="67" xfId="8" applyFont="1" applyFill="1" applyBorder="1" applyAlignment="1">
      <alignment horizontal="left" vertical="center" wrapText="1"/>
    </xf>
    <xf numFmtId="0" fontId="9" fillId="0" borderId="21" xfId="8" applyFont="1" applyFill="1" applyBorder="1" applyAlignment="1">
      <alignment horizontal="left" vertical="center" wrapText="1"/>
    </xf>
    <xf numFmtId="0" fontId="9" fillId="0" borderId="22" xfId="8" applyFont="1" applyFill="1" applyBorder="1" applyAlignment="1">
      <alignment horizontal="left" vertical="center" wrapText="1"/>
    </xf>
    <xf numFmtId="0" fontId="9" fillId="0" borderId="23" xfId="8" applyFont="1" applyFill="1" applyBorder="1" applyAlignment="1">
      <alignment horizontal="left" vertical="center" wrapText="1"/>
    </xf>
    <xf numFmtId="164" fontId="4" fillId="0" borderId="0" xfId="15" applyNumberFormat="1" applyFont="1" applyAlignment="1">
      <alignment horizontal="left" wrapText="1"/>
    </xf>
    <xf numFmtId="164" fontId="9" fillId="0" borderId="67" xfId="2" applyNumberFormat="1" applyFont="1" applyFill="1" applyBorder="1" applyAlignment="1">
      <alignment horizontal="left" vertical="center" wrapText="1"/>
    </xf>
    <xf numFmtId="164" fontId="9" fillId="0" borderId="69" xfId="2" applyNumberFormat="1" applyFont="1" applyFill="1" applyBorder="1" applyAlignment="1">
      <alignment horizontal="left" vertical="center" wrapText="1"/>
    </xf>
    <xf numFmtId="164" fontId="9" fillId="0" borderId="68" xfId="2" applyNumberFormat="1" applyFont="1" applyFill="1" applyBorder="1" applyAlignment="1">
      <alignment horizontal="left" vertical="center" wrapText="1"/>
    </xf>
    <xf numFmtId="0" fontId="9" fillId="0" borderId="3" xfId="8" applyFont="1" applyFill="1" applyBorder="1" applyAlignment="1">
      <alignment horizontal="left" vertical="center" wrapText="1"/>
    </xf>
    <xf numFmtId="0" fontId="9" fillId="0" borderId="24" xfId="8" applyFont="1" applyFill="1" applyBorder="1" applyAlignment="1">
      <alignment horizontal="left" vertical="center" wrapText="1"/>
    </xf>
    <xf numFmtId="0" fontId="9" fillId="0" borderId="49" xfId="8" applyFont="1" applyFill="1" applyBorder="1" applyAlignment="1">
      <alignment horizontal="left" vertical="center" wrapText="1"/>
    </xf>
    <xf numFmtId="164" fontId="4" fillId="0" borderId="0" xfId="14" applyNumberFormat="1" applyFont="1" applyFill="1" applyBorder="1" applyAlignment="1">
      <alignment horizontal="left" wrapText="1"/>
    </xf>
    <xf numFmtId="0" fontId="9" fillId="0" borderId="67" xfId="8" applyFont="1" applyFill="1" applyBorder="1" applyAlignment="1">
      <alignment horizontal="left" vertical="top" wrapText="1"/>
    </xf>
    <xf numFmtId="0" fontId="9" fillId="0" borderId="69" xfId="8" applyFont="1" applyFill="1" applyBorder="1" applyAlignment="1">
      <alignment horizontal="left" vertical="top" wrapText="1"/>
    </xf>
    <xf numFmtId="0" fontId="9" fillId="0" borderId="68" xfId="8" applyFont="1" applyFill="1" applyBorder="1" applyAlignment="1">
      <alignment horizontal="left" vertical="top" wrapText="1"/>
    </xf>
    <xf numFmtId="164" fontId="4" fillId="0" borderId="0" xfId="14" applyNumberFormat="1" applyFont="1" applyFill="1" applyAlignment="1">
      <alignment horizontal="left" wrapText="1"/>
    </xf>
    <xf numFmtId="164" fontId="4" fillId="0" borderId="0" xfId="0" applyNumberFormat="1" applyFont="1" applyBorder="1" applyAlignment="1">
      <alignment horizontal="left" wrapText="1"/>
    </xf>
    <xf numFmtId="0" fontId="9" fillId="0" borderId="16" xfId="5" applyFont="1" applyFill="1" applyBorder="1" applyAlignment="1">
      <alignment horizontal="left" vertical="center" wrapText="1"/>
    </xf>
    <xf numFmtId="0" fontId="9" fillId="0" borderId="69" xfId="5" applyFont="1" applyFill="1" applyBorder="1" applyAlignment="1">
      <alignment horizontal="left" vertical="center" wrapText="1"/>
    </xf>
    <xf numFmtId="0" fontId="9" fillId="0" borderId="68" xfId="5" applyFont="1" applyFill="1" applyBorder="1" applyAlignment="1">
      <alignment horizontal="left" vertical="center" wrapText="1"/>
    </xf>
    <xf numFmtId="164" fontId="6" fillId="0" borderId="79" xfId="1" applyNumberFormat="1" applyFont="1" applyFill="1" applyBorder="1" applyAlignment="1">
      <alignment horizontal="center" vertical="top" wrapText="1"/>
    </xf>
    <xf numFmtId="0" fontId="3" fillId="0" borderId="4" xfId="1" applyFont="1" applyFill="1" applyBorder="1" applyAlignment="1">
      <alignment horizontal="center" vertical="top" wrapText="1"/>
    </xf>
    <xf numFmtId="164" fontId="6" fillId="0" borderId="0" xfId="2" applyNumberFormat="1" applyFont="1" applyFill="1" applyBorder="1" applyAlignment="1">
      <alignment wrapText="1"/>
    </xf>
    <xf numFmtId="0" fontId="36" fillId="0" borderId="0" xfId="14" applyBorder="1" applyAlignment="1">
      <alignment wrapText="1"/>
    </xf>
    <xf numFmtId="0" fontId="15" fillId="0" borderId="16" xfId="8" applyFont="1" applyBorder="1" applyAlignment="1">
      <alignment horizontal="left" vertical="center" wrapText="1"/>
    </xf>
    <xf numFmtId="0" fontId="15" fillId="0" borderId="17" xfId="8" applyFont="1" applyBorder="1" applyAlignment="1">
      <alignment horizontal="left" vertical="center" wrapText="1"/>
    </xf>
    <xf numFmtId="0" fontId="15" fillId="0" borderId="18" xfId="8" applyFont="1" applyBorder="1" applyAlignment="1">
      <alignment horizontal="left" vertical="center" wrapText="1"/>
    </xf>
    <xf numFmtId="164" fontId="6" fillId="0" borderId="2" xfId="14" applyNumberFormat="1" applyFont="1" applyFill="1" applyBorder="1" applyAlignment="1">
      <alignment horizontal="center" vertical="top" wrapText="1"/>
    </xf>
    <xf numFmtId="0" fontId="3" fillId="0" borderId="4" xfId="14" applyFont="1" applyFill="1" applyBorder="1" applyAlignment="1">
      <alignment horizontal="center" vertical="top" wrapText="1"/>
    </xf>
    <xf numFmtId="0" fontId="6" fillId="0" borderId="4" xfId="14" applyFont="1" applyFill="1" applyBorder="1" applyAlignment="1">
      <alignment horizontal="center" vertical="top" wrapText="1"/>
    </xf>
    <xf numFmtId="0" fontId="9" fillId="3" borderId="16" xfId="8" applyFont="1" applyFill="1" applyBorder="1" applyAlignment="1">
      <alignment horizontal="left" vertical="center" wrapText="1"/>
    </xf>
    <xf numFmtId="0" fontId="9" fillId="3" borderId="69" xfId="8" applyFont="1" applyFill="1" applyBorder="1" applyAlignment="1">
      <alignment horizontal="left" vertical="center" wrapText="1"/>
    </xf>
    <xf numFmtId="0" fontId="9" fillId="3" borderId="68" xfId="8" applyFont="1" applyFill="1" applyBorder="1" applyAlignment="1">
      <alignment horizontal="left" vertical="center" wrapText="1"/>
    </xf>
    <xf numFmtId="0" fontId="15" fillId="0" borderId="16" xfId="8" applyFont="1" applyFill="1" applyBorder="1" applyAlignment="1">
      <alignment horizontal="left" vertical="center" wrapText="1"/>
    </xf>
    <xf numFmtId="0" fontId="15" fillId="0" borderId="69" xfId="8" applyFont="1" applyFill="1" applyBorder="1" applyAlignment="1">
      <alignment horizontal="left" vertical="center" wrapText="1"/>
    </xf>
    <xf numFmtId="0" fontId="15" fillId="0" borderId="68" xfId="8" applyFont="1" applyFill="1" applyBorder="1" applyAlignment="1">
      <alignment horizontal="left" vertical="center" wrapText="1"/>
    </xf>
    <xf numFmtId="0" fontId="15" fillId="3" borderId="16" xfId="8" applyFont="1" applyFill="1" applyBorder="1" applyAlignment="1">
      <alignment horizontal="left" vertical="center" wrapText="1"/>
    </xf>
    <xf numFmtId="0" fontId="15" fillId="3" borderId="69" xfId="8" applyFont="1" applyFill="1" applyBorder="1" applyAlignment="1">
      <alignment horizontal="left" vertical="center" wrapText="1"/>
    </xf>
    <xf numFmtId="0" fontId="15" fillId="3" borderId="68" xfId="8" applyFont="1" applyFill="1" applyBorder="1" applyAlignment="1">
      <alignment horizontal="left" vertical="center" wrapText="1"/>
    </xf>
    <xf numFmtId="0" fontId="9" fillId="0" borderId="17" xfId="8" applyFont="1" applyFill="1" applyBorder="1" applyAlignment="1">
      <alignment horizontal="left" vertical="center" wrapText="1"/>
    </xf>
    <xf numFmtId="0" fontId="9" fillId="0" borderId="18" xfId="8" applyFont="1" applyFill="1" applyBorder="1" applyAlignment="1">
      <alignment horizontal="left" vertical="center" wrapText="1"/>
    </xf>
    <xf numFmtId="0" fontId="9" fillId="3" borderId="17" xfId="8" applyFont="1" applyFill="1" applyBorder="1" applyAlignment="1">
      <alignment horizontal="left" vertical="center" wrapText="1"/>
    </xf>
    <xf numFmtId="0" fontId="9" fillId="3" borderId="18" xfId="8" applyFont="1" applyFill="1" applyBorder="1" applyAlignment="1">
      <alignment horizontal="left" vertical="center" wrapText="1"/>
    </xf>
    <xf numFmtId="3" fontId="9" fillId="0" borderId="16" xfId="8" applyNumberFormat="1" applyFont="1" applyFill="1" applyBorder="1" applyAlignment="1">
      <alignment horizontal="left" vertical="center" wrapText="1"/>
    </xf>
    <xf numFmtId="3" fontId="53" fillId="0" borderId="17" xfId="8" applyNumberFormat="1" applyFont="1" applyFill="1" applyBorder="1" applyAlignment="1">
      <alignment horizontal="left" vertical="center" wrapText="1"/>
    </xf>
    <xf numFmtId="3" fontId="53" fillId="0" borderId="18" xfId="8" applyNumberFormat="1" applyFont="1" applyFill="1" applyBorder="1" applyAlignment="1">
      <alignment horizontal="left" vertical="center" wrapText="1"/>
    </xf>
    <xf numFmtId="3" fontId="4" fillId="0" borderId="0" xfId="8" applyNumberFormat="1" applyFont="1" applyFill="1" applyBorder="1" applyAlignment="1">
      <alignment horizontal="left" vertical="center" wrapText="1"/>
    </xf>
    <xf numFmtId="0" fontId="42" fillId="0" borderId="0" xfId="1" applyFont="1" applyBorder="1" applyAlignment="1">
      <alignment horizontal="left" vertical="center" wrapText="1"/>
    </xf>
    <xf numFmtId="0" fontId="22" fillId="0" borderId="16" xfId="8" applyFont="1" applyFill="1" applyBorder="1" applyAlignment="1">
      <alignment vertical="center" wrapText="1"/>
    </xf>
    <xf numFmtId="0" fontId="22" fillId="0" borderId="69" xfId="8" applyFont="1" applyFill="1" applyBorder="1" applyAlignment="1">
      <alignment vertical="center" wrapText="1"/>
    </xf>
    <xf numFmtId="0" fontId="22" fillId="0" borderId="68" xfId="8" applyFont="1" applyFill="1" applyBorder="1" applyAlignment="1">
      <alignment vertical="center" wrapText="1"/>
    </xf>
    <xf numFmtId="0" fontId="15" fillId="0" borderId="16" xfId="0" applyFont="1" applyBorder="1" applyAlignment="1">
      <alignment vertical="center" wrapText="1"/>
    </xf>
    <xf numFmtId="0" fontId="15" fillId="0" borderId="69" xfId="0" applyFont="1" applyBorder="1" applyAlignment="1">
      <alignment vertical="center" wrapText="1"/>
    </xf>
    <xf numFmtId="0" fontId="15" fillId="0" borderId="68" xfId="0" applyFont="1" applyBorder="1" applyAlignment="1">
      <alignment vertical="center" wrapText="1"/>
    </xf>
    <xf numFmtId="0" fontId="9" fillId="0" borderId="29" xfId="8" applyFont="1" applyFill="1" applyBorder="1" applyAlignment="1">
      <alignment vertical="center" wrapText="1"/>
    </xf>
    <xf numFmtId="0" fontId="9" fillId="0" borderId="78" xfId="8" applyFont="1" applyFill="1" applyBorder="1" applyAlignment="1">
      <alignment vertical="center" wrapText="1"/>
    </xf>
    <xf numFmtId="0" fontId="9" fillId="0" borderId="31" xfId="8" applyFont="1" applyFill="1" applyBorder="1" applyAlignment="1">
      <alignment vertical="center" wrapText="1"/>
    </xf>
    <xf numFmtId="0" fontId="9" fillId="0" borderId="16" xfId="8" applyFont="1" applyFill="1" applyBorder="1" applyAlignment="1">
      <alignment vertical="center" wrapText="1"/>
    </xf>
    <xf numFmtId="0" fontId="9" fillId="0" borderId="69" xfId="8" applyFont="1" applyFill="1" applyBorder="1" applyAlignment="1">
      <alignment vertical="center" wrapText="1"/>
    </xf>
    <xf numFmtId="0" fontId="9" fillId="0" borderId="68" xfId="8" applyFont="1" applyFill="1" applyBorder="1" applyAlignment="1">
      <alignment vertical="center" wrapText="1"/>
    </xf>
    <xf numFmtId="164" fontId="4" fillId="0" borderId="0" xfId="15" applyNumberFormat="1" applyFont="1" applyFill="1" applyAlignment="1">
      <alignment horizontal="left" wrapText="1"/>
    </xf>
    <xf numFmtId="0" fontId="22" fillId="0" borderId="16" xfId="8" applyFont="1" applyFill="1" applyBorder="1" applyAlignment="1">
      <alignment horizontal="left" vertical="center" wrapText="1"/>
    </xf>
    <xf numFmtId="164" fontId="4" fillId="0" borderId="0" xfId="15" applyNumberFormat="1" applyFont="1" applyFill="1" applyBorder="1" applyAlignment="1">
      <alignment horizontal="left" wrapText="1"/>
    </xf>
    <xf numFmtId="0" fontId="9" fillId="3" borderId="3" xfId="8" applyFont="1" applyFill="1" applyBorder="1" applyAlignment="1">
      <alignment vertical="center" wrapText="1"/>
    </xf>
    <xf numFmtId="0" fontId="9" fillId="3" borderId="24" xfId="8" applyFont="1" applyFill="1" applyBorder="1" applyAlignment="1">
      <alignment vertical="center" wrapText="1"/>
    </xf>
    <xf numFmtId="0" fontId="9" fillId="3" borderId="49" xfId="8" applyFont="1" applyFill="1" applyBorder="1" applyAlignment="1">
      <alignment vertical="center" wrapText="1"/>
    </xf>
    <xf numFmtId="0" fontId="22" fillId="0" borderId="3" xfId="8" applyFont="1" applyFill="1" applyBorder="1" applyAlignment="1">
      <alignment vertical="center" wrapText="1"/>
    </xf>
    <xf numFmtId="0" fontId="22" fillId="0" borderId="24" xfId="8" applyFont="1" applyFill="1" applyBorder="1" applyAlignment="1">
      <alignment vertical="center" wrapText="1"/>
    </xf>
    <xf numFmtId="0" fontId="22" fillId="0" borderId="49" xfId="8" applyFont="1" applyFill="1" applyBorder="1" applyAlignment="1">
      <alignment vertical="center" wrapText="1"/>
    </xf>
    <xf numFmtId="0" fontId="22" fillId="3" borderId="3" xfId="8" applyFont="1" applyFill="1" applyBorder="1" applyAlignment="1">
      <alignment horizontal="left" vertical="center" wrapText="1"/>
    </xf>
    <xf numFmtId="0" fontId="22" fillId="3" borderId="24" xfId="8" applyFont="1" applyFill="1" applyBorder="1" applyAlignment="1">
      <alignment horizontal="left" vertical="center" wrapText="1"/>
    </xf>
    <xf numFmtId="0" fontId="22" fillId="3" borderId="49" xfId="8" applyFont="1" applyFill="1" applyBorder="1" applyAlignment="1">
      <alignment horizontal="left" vertical="center" wrapText="1"/>
    </xf>
    <xf numFmtId="0" fontId="9" fillId="3" borderId="3" xfId="8" applyFont="1" applyFill="1" applyBorder="1" applyAlignment="1">
      <alignment horizontal="left" vertical="center" wrapText="1"/>
    </xf>
    <xf numFmtId="0" fontId="9" fillId="3" borderId="24" xfId="8" applyFont="1" applyFill="1" applyBorder="1" applyAlignment="1">
      <alignment horizontal="left" vertical="center" wrapText="1"/>
    </xf>
    <xf numFmtId="0" fontId="9" fillId="3" borderId="49" xfId="8" applyFont="1" applyFill="1" applyBorder="1" applyAlignment="1">
      <alignment horizontal="left" vertical="center" wrapText="1"/>
    </xf>
    <xf numFmtId="0" fontId="9" fillId="3" borderId="99" xfId="8" applyFont="1" applyFill="1" applyBorder="1" applyAlignment="1">
      <alignment horizontal="left" vertical="center" wrapText="1"/>
    </xf>
    <xf numFmtId="0" fontId="42" fillId="0" borderId="100" xfId="62" applyFont="1" applyBorder="1" applyAlignment="1">
      <alignment vertical="center"/>
    </xf>
    <xf numFmtId="0" fontId="42" fillId="0" borderId="101" xfId="62" applyFont="1" applyBorder="1" applyAlignment="1">
      <alignment vertical="center"/>
    </xf>
    <xf numFmtId="0" fontId="108" fillId="0" borderId="100" xfId="62" applyFont="1" applyBorder="1" applyAlignment="1">
      <alignment vertical="center"/>
    </xf>
    <xf numFmtId="0" fontId="108" fillId="0" borderId="101" xfId="62" applyFont="1" applyBorder="1" applyAlignment="1">
      <alignment vertical="center"/>
    </xf>
    <xf numFmtId="0" fontId="22" fillId="0" borderId="63" xfId="8" applyFont="1" applyFill="1" applyBorder="1" applyAlignment="1">
      <alignment horizontal="left" vertical="center" wrapText="1"/>
    </xf>
    <xf numFmtId="0" fontId="9" fillId="0" borderId="64" xfId="8" applyFont="1" applyFill="1" applyBorder="1" applyAlignment="1">
      <alignment horizontal="left" vertical="center" wrapText="1"/>
    </xf>
    <xf numFmtId="0" fontId="9" fillId="0" borderId="65" xfId="8" applyFont="1" applyFill="1" applyBorder="1" applyAlignment="1">
      <alignment horizontal="left" vertical="center" wrapText="1"/>
    </xf>
    <xf numFmtId="0" fontId="9" fillId="0" borderId="63" xfId="8" applyFont="1" applyFill="1" applyBorder="1" applyAlignment="1">
      <alignment horizontal="left" vertical="center" wrapText="1"/>
    </xf>
    <xf numFmtId="0" fontId="9" fillId="0" borderId="63" xfId="8" applyFont="1" applyFill="1" applyBorder="1" applyAlignment="1">
      <alignment vertical="center" wrapText="1"/>
    </xf>
    <xf numFmtId="0" fontId="9" fillId="0" borderId="64" xfId="8" applyFont="1" applyFill="1" applyBorder="1" applyAlignment="1">
      <alignment vertical="center" wrapText="1"/>
    </xf>
    <xf numFmtId="0" fontId="9" fillId="0" borderId="65" xfId="8" applyFont="1" applyFill="1" applyBorder="1" applyAlignment="1">
      <alignment vertical="center" wrapText="1"/>
    </xf>
    <xf numFmtId="3" fontId="53" fillId="0" borderId="69" xfId="8" applyNumberFormat="1" applyFont="1" applyFill="1" applyBorder="1" applyAlignment="1">
      <alignment horizontal="left" vertical="center" wrapText="1"/>
    </xf>
    <xf numFmtId="3" fontId="53" fillId="0" borderId="68" xfId="8" applyNumberFormat="1" applyFont="1" applyFill="1" applyBorder="1" applyAlignment="1">
      <alignment horizontal="left" vertical="center" wrapText="1"/>
    </xf>
    <xf numFmtId="3" fontId="4" fillId="0" borderId="0" xfId="0" applyNumberFormat="1" applyFont="1" applyBorder="1" applyAlignment="1">
      <alignment vertical="center" wrapText="1"/>
    </xf>
    <xf numFmtId="0" fontId="42" fillId="0" borderId="0" xfId="0" applyFont="1" applyBorder="1" applyAlignment="1">
      <alignment vertical="center"/>
    </xf>
    <xf numFmtId="0" fontId="42" fillId="0" borderId="0" xfId="0" applyFont="1" applyBorder="1" applyAlignment="1">
      <alignment horizontal="left" vertical="center" wrapText="1"/>
    </xf>
    <xf numFmtId="164" fontId="6" fillId="0" borderId="2" xfId="1" applyNumberFormat="1" applyFont="1" applyFill="1" applyBorder="1" applyAlignment="1">
      <alignment horizontal="center" vertical="top" wrapText="1"/>
    </xf>
    <xf numFmtId="164" fontId="4" fillId="0" borderId="0" xfId="14" applyNumberFormat="1" applyFont="1" applyBorder="1" applyAlignment="1">
      <alignment horizontal="left" wrapText="1"/>
    </xf>
    <xf numFmtId="3" fontId="9" fillId="0" borderId="17" xfId="8" applyNumberFormat="1" applyFont="1" applyFill="1" applyBorder="1" applyAlignment="1">
      <alignment horizontal="left" vertical="center" wrapText="1"/>
    </xf>
    <xf numFmtId="3" fontId="9" fillId="0" borderId="18" xfId="8" applyNumberFormat="1" applyFont="1" applyFill="1" applyBorder="1" applyAlignment="1">
      <alignment horizontal="left" vertical="center" wrapText="1"/>
    </xf>
    <xf numFmtId="0" fontId="19" fillId="0" borderId="52" xfId="29" applyFont="1" applyBorder="1" applyAlignment="1">
      <alignment horizontal="center" vertical="center" wrapText="1"/>
    </xf>
    <xf numFmtId="3" fontId="20" fillId="0" borderId="0" xfId="11" applyNumberFormat="1" applyFont="1" applyBorder="1" applyAlignment="1">
      <alignment horizontal="center" wrapText="1"/>
    </xf>
    <xf numFmtId="1" fontId="20" fillId="0" borderId="0" xfId="11" applyNumberFormat="1" applyFont="1" applyBorder="1" applyAlignment="1">
      <alignment horizontal="center" wrapText="1"/>
    </xf>
    <xf numFmtId="0" fontId="6" fillId="0" borderId="0" xfId="1" applyFont="1" applyAlignment="1">
      <alignment horizontal="left" vertical="center" wrapText="1"/>
    </xf>
    <xf numFmtId="3" fontId="18" fillId="0" borderId="0" xfId="11" applyNumberFormat="1" applyFont="1" applyBorder="1" applyAlignment="1">
      <alignment horizontal="center" wrapText="1"/>
    </xf>
    <xf numFmtId="1" fontId="18" fillId="0" borderId="0" xfId="11" applyNumberFormat="1" applyFont="1" applyBorder="1" applyAlignment="1">
      <alignment horizontal="center" wrapText="1"/>
    </xf>
    <xf numFmtId="164" fontId="5" fillId="0" borderId="0" xfId="27" applyNumberFormat="1" applyFont="1" applyAlignment="1">
      <alignment horizontal="left" wrapText="1"/>
    </xf>
    <xf numFmtId="0" fontId="6" fillId="0" borderId="0" xfId="28" applyFont="1" applyAlignment="1">
      <alignment horizontal="right"/>
    </xf>
    <xf numFmtId="3" fontId="5" fillId="0" borderId="0" xfId="11" applyNumberFormat="1" applyFont="1" applyAlignment="1">
      <alignment horizontal="right"/>
    </xf>
    <xf numFmtId="1" fontId="23" fillId="0" borderId="0" xfId="11" applyNumberFormat="1" applyFont="1" applyAlignment="1">
      <alignment horizontal="center" vertical="center" wrapText="1"/>
    </xf>
    <xf numFmtId="1" fontId="18" fillId="0" borderId="50" xfId="11" applyNumberFormat="1" applyFont="1" applyFill="1" applyBorder="1" applyAlignment="1">
      <alignment horizontal="center" vertical="center" wrapText="1"/>
    </xf>
    <xf numFmtId="1" fontId="18" fillId="0" borderId="53" xfId="11" applyNumberFormat="1" applyFont="1" applyFill="1" applyBorder="1" applyAlignment="1">
      <alignment horizontal="center" vertical="center" wrapText="1"/>
    </xf>
    <xf numFmtId="0" fontId="19" fillId="0" borderId="51" xfId="29" applyFont="1" applyFill="1" applyBorder="1" applyAlignment="1">
      <alignment horizontal="center" vertical="center" wrapText="1"/>
    </xf>
    <xf numFmtId="0" fontId="19" fillId="0" borderId="54" xfId="29" applyFont="1" applyFill="1" applyBorder="1" applyAlignment="1">
      <alignment horizontal="center" vertical="center" wrapText="1"/>
    </xf>
    <xf numFmtId="1" fontId="18" fillId="0" borderId="52" xfId="11" applyNumberFormat="1" applyFont="1" applyBorder="1" applyAlignment="1">
      <alignment horizontal="center" vertical="center" wrapText="1"/>
    </xf>
    <xf numFmtId="164" fontId="4" fillId="0" borderId="0" xfId="27" applyNumberFormat="1" applyFont="1" applyAlignment="1">
      <alignment horizontal="left" wrapText="1"/>
    </xf>
    <xf numFmtId="164" fontId="43" fillId="0" borderId="0" xfId="27" applyNumberFormat="1" applyFont="1" applyAlignment="1">
      <alignment horizontal="center" wrapText="1"/>
    </xf>
    <xf numFmtId="0" fontId="5" fillId="0" borderId="16" xfId="27" applyFont="1" applyBorder="1" applyAlignment="1">
      <alignment horizontal="center"/>
    </xf>
    <xf numFmtId="0" fontId="5" fillId="0" borderId="17" xfId="27" applyFont="1" applyBorder="1" applyAlignment="1">
      <alignment horizontal="center"/>
    </xf>
    <xf numFmtId="1" fontId="5" fillId="0" borderId="16" xfId="11" applyNumberFormat="1" applyFont="1" applyBorder="1" applyAlignment="1">
      <alignment horizontal="center"/>
    </xf>
    <xf numFmtId="1" fontId="5" fillId="0" borderId="17" xfId="11" applyNumberFormat="1" applyFont="1" applyBorder="1" applyAlignment="1">
      <alignment horizontal="center"/>
    </xf>
    <xf numFmtId="1" fontId="5" fillId="0" borderId="18" xfId="11" applyNumberFormat="1" applyFont="1" applyBorder="1" applyAlignment="1">
      <alignment horizontal="center"/>
    </xf>
    <xf numFmtId="3" fontId="18" fillId="0" borderId="52" xfId="11" applyNumberFormat="1" applyFont="1" applyBorder="1" applyAlignment="1">
      <alignment horizontal="center" vertical="center" wrapText="1"/>
    </xf>
    <xf numFmtId="0" fontId="18" fillId="0" borderId="59" xfId="29" applyFont="1" applyBorder="1" applyAlignment="1">
      <alignment horizontal="center" vertical="center" wrapText="1"/>
    </xf>
    <xf numFmtId="0" fontId="18" fillId="0" borderId="60" xfId="29" applyFont="1" applyBorder="1" applyAlignment="1">
      <alignment horizontal="center" vertical="center" wrapText="1"/>
    </xf>
    <xf numFmtId="0" fontId="18" fillId="0" borderId="57" xfId="29" applyFont="1" applyBorder="1" applyAlignment="1">
      <alignment horizontal="center" vertical="center" wrapText="1"/>
    </xf>
    <xf numFmtId="3" fontId="20" fillId="0" borderId="61" xfId="11" applyNumberFormat="1" applyFont="1" applyBorder="1" applyAlignment="1">
      <alignment horizontal="center" wrapText="1"/>
    </xf>
    <xf numFmtId="1" fontId="18" fillId="0" borderId="56" xfId="11" applyNumberFormat="1" applyFont="1" applyBorder="1" applyAlignment="1">
      <alignment horizontal="center" vertical="center" wrapText="1"/>
    </xf>
    <xf numFmtId="1" fontId="18" fillId="0" borderId="58" xfId="11" applyNumberFormat="1" applyFont="1" applyBorder="1" applyAlignment="1">
      <alignment horizontal="center" vertical="center" wrapText="1"/>
    </xf>
    <xf numFmtId="0" fontId="18" fillId="0" borderId="52" xfId="29" applyFont="1" applyBorder="1" applyAlignment="1">
      <alignment horizontal="center" vertical="center" wrapText="1"/>
    </xf>
    <xf numFmtId="1" fontId="18" fillId="0" borderId="55" xfId="11" applyNumberFormat="1" applyFont="1" applyBorder="1" applyAlignment="1">
      <alignment horizontal="center" wrapText="1"/>
    </xf>
    <xf numFmtId="0" fontId="5" fillId="0" borderId="69" xfId="27" applyFont="1" applyBorder="1" applyAlignment="1">
      <alignment horizontal="center"/>
    </xf>
    <xf numFmtId="1" fontId="5" fillId="0" borderId="69" xfId="11" applyNumberFormat="1" applyFont="1" applyBorder="1" applyAlignment="1">
      <alignment horizontal="center"/>
    </xf>
    <xf numFmtId="1" fontId="5" fillId="0" borderId="68" xfId="11" applyNumberFormat="1" applyFont="1" applyBorder="1" applyAlignment="1">
      <alignment horizontal="center"/>
    </xf>
    <xf numFmtId="3" fontId="23" fillId="0" borderId="0" xfId="11" applyNumberFormat="1" applyFont="1" applyAlignment="1">
      <alignment horizontal="center" vertical="center" wrapText="1"/>
    </xf>
    <xf numFmtId="0" fontId="9" fillId="0" borderId="29" xfId="5" applyFont="1" applyBorder="1" applyAlignment="1">
      <alignment horizontal="left" vertical="top" wrapText="1"/>
    </xf>
    <xf numFmtId="0" fontId="9" fillId="0" borderId="78" xfId="5" applyFont="1" applyBorder="1" applyAlignment="1">
      <alignment horizontal="left" vertical="top" wrapText="1"/>
    </xf>
    <xf numFmtId="0" fontId="9" fillId="0" borderId="31" xfId="5" applyFont="1" applyBorder="1" applyAlignment="1">
      <alignment horizontal="left" vertical="top" wrapText="1"/>
    </xf>
    <xf numFmtId="3" fontId="29" fillId="0" borderId="0" xfId="14" applyNumberFormat="1" applyFont="1" applyFill="1" applyAlignment="1">
      <alignment horizontal="left" vertical="center" wrapText="1"/>
    </xf>
  </cellXfs>
  <cellStyles count="205">
    <cellStyle name=" 1" xfId="35"/>
    <cellStyle name="Accent1 - 20%" xfId="36"/>
    <cellStyle name="Accent1 - 40%" xfId="37"/>
    <cellStyle name="Accent1 - 60%" xfId="38"/>
    <cellStyle name="Accent1 2" xfId="155"/>
    <cellStyle name="Accent2 - 20%" xfId="39"/>
    <cellStyle name="Accent2 - 40%" xfId="40"/>
    <cellStyle name="Accent2 - 60%" xfId="41"/>
    <cellStyle name="Accent2 2" xfId="154"/>
    <cellStyle name="Accent3 - 20%" xfId="42"/>
    <cellStyle name="Accent3 - 40%" xfId="43"/>
    <cellStyle name="Accent3 - 60%" xfId="44"/>
    <cellStyle name="Accent3 2" xfId="153"/>
    <cellStyle name="Accent4 - 20%" xfId="45"/>
    <cellStyle name="Accent4 - 40%" xfId="46"/>
    <cellStyle name="Accent4 - 60%" xfId="47"/>
    <cellStyle name="Accent4 2" xfId="152"/>
    <cellStyle name="Accent5 - 20%" xfId="48"/>
    <cellStyle name="Accent5 - 40%" xfId="49"/>
    <cellStyle name="Accent5 - 60%" xfId="50"/>
    <cellStyle name="Accent5 2" xfId="114"/>
    <cellStyle name="Accent6 - 20%" xfId="51"/>
    <cellStyle name="Accent6 - 40%" xfId="52"/>
    <cellStyle name="Accent6 - 60%" xfId="53"/>
    <cellStyle name="Accent6 2" xfId="115"/>
    <cellStyle name="Bad 2" xfId="116"/>
    <cellStyle name="Calculation 2" xfId="117"/>
    <cellStyle name="Check Cell 2" xfId="118"/>
    <cellStyle name="Emphasis 1" xfId="54"/>
    <cellStyle name="Emphasis 2" xfId="55"/>
    <cellStyle name="Emphasis 3" xfId="56"/>
    <cellStyle name="exo" xfId="57"/>
    <cellStyle name="Good 2" xfId="151"/>
    <cellStyle name="Heading 1 2" xfId="119"/>
    <cellStyle name="Heading 2 2" xfId="120"/>
    <cellStyle name="Heading 3 2" xfId="121"/>
    <cellStyle name="Heading 4 2" xfId="122"/>
    <cellStyle name="Hyperlink" xfId="12" builtinId="8"/>
    <cellStyle name="Input 2" xfId="123"/>
    <cellStyle name="Koefic." xfId="58"/>
    <cellStyle name="Linked Cell 2" xfId="128"/>
    <cellStyle name="Neutral 2" xfId="129"/>
    <cellStyle name="Normal" xfId="0" builtinId="0"/>
    <cellStyle name="Normal 10" xfId="22"/>
    <cellStyle name="Normal 2" xfId="1"/>
    <cellStyle name="Normal 2 2" xfId="107"/>
    <cellStyle name="Normal 2 3" xfId="163"/>
    <cellStyle name="Normal 2 3 2" xfId="175"/>
    <cellStyle name="Normal 3" xfId="14"/>
    <cellStyle name="Normal 3 2" xfId="15"/>
    <cellStyle name="Normal 4" xfId="33"/>
    <cellStyle name="Normal 4 2" xfId="59"/>
    <cellStyle name="Normal 4 3" xfId="201"/>
    <cellStyle name="Normal 5" xfId="60"/>
    <cellStyle name="Normal 5 2" xfId="176"/>
    <cellStyle name="Normal 6" xfId="61"/>
    <cellStyle name="Normal 6 2" xfId="177"/>
    <cellStyle name="Normal 7" xfId="62"/>
    <cellStyle name="Normal 7 2" xfId="178"/>
    <cellStyle name="Normal 8" xfId="63"/>
    <cellStyle name="Normal 8 2" xfId="7"/>
    <cellStyle name="Normal_11-1-Piel" xfId="11"/>
    <cellStyle name="Normal_ien_pamat2000" xfId="204"/>
    <cellStyle name="Normal_MD_Pielikumi_2000" xfId="29"/>
    <cellStyle name="Normal_Sheet12_iesniegts FM 2003. 2" xfId="30"/>
    <cellStyle name="Note 2" xfId="130"/>
    <cellStyle name="Note 2 2" xfId="164"/>
    <cellStyle name="Note 2 2 2" xfId="179"/>
    <cellStyle name="Output 2" xfId="131"/>
    <cellStyle name="Parastais 13" xfId="26"/>
    <cellStyle name="Parastais 13 2" xfId="180"/>
    <cellStyle name="Parastais 2" xfId="64"/>
    <cellStyle name="Parastais 3" xfId="28"/>
    <cellStyle name="Parastais 3 2" xfId="108"/>
    <cellStyle name="Parastais 3 2 2" xfId="181"/>
    <cellStyle name="Parastais_3_pielik__Veidl_3" xfId="109"/>
    <cellStyle name="Parastais_FMInf_311007" xfId="27"/>
    <cellStyle name="Parastais_FMLikp01_p05_221205_pap_afp_makp" xfId="5"/>
    <cellStyle name="Parastais_FMpiel03_tehn_pal_131008" xfId="2"/>
    <cellStyle name="Parastais_TM_2007groz 2 lasijums (1)" xfId="32"/>
    <cellStyle name="Parastais_TM_2007groz 2 lasijums (1) 2" xfId="8"/>
    <cellStyle name="Parastais_TM_2007groz 2 lasijums (1) 2 2" xfId="23"/>
    <cellStyle name="Parastais_TM_2007groz 2 lasijums (1) 4" xfId="21"/>
    <cellStyle name="Parastais_ZM iesniegtie kopā_311008" xfId="199"/>
    <cellStyle name="Parasts 2" xfId="19"/>
    <cellStyle name="Parasts 2 2" xfId="31"/>
    <cellStyle name="Parasts 3" xfId="20"/>
    <cellStyle name="Parasts 3 2" xfId="174"/>
    <cellStyle name="Parasts 4" xfId="110"/>
    <cellStyle name="Parasts 5" xfId="113"/>
    <cellStyle name="Parasts 6" xfId="156"/>
    <cellStyle name="Parasts 6 2" xfId="182"/>
    <cellStyle name="Parasts 7" xfId="162"/>
    <cellStyle name="Parasts 7 2" xfId="183"/>
    <cellStyle name="Percent 2" xfId="65"/>
    <cellStyle name="Percent 2 2" xfId="184"/>
    <cellStyle name="Pie??m." xfId="66"/>
    <cellStyle name="SAPBEXaggData" xfId="25"/>
    <cellStyle name="SAPBEXaggData 4" xfId="24"/>
    <cellStyle name="SAPBEXaggDataEmph" xfId="67"/>
    <cellStyle name="SAPBEXaggDataEmph 2" xfId="124"/>
    <cellStyle name="SAPBEXaggItem" xfId="68"/>
    <cellStyle name="SAPBEXaggItem 2" xfId="125"/>
    <cellStyle name="SAPBEXaggItemX" xfId="69"/>
    <cellStyle name="SAPBEXaggItemX 2" xfId="126"/>
    <cellStyle name="SAPBEXchaText" xfId="70"/>
    <cellStyle name="SAPBEXchaText 2" xfId="127"/>
    <cellStyle name="SAPBEXchaText 3" xfId="132"/>
    <cellStyle name="SAPBEXexcBad7" xfId="71"/>
    <cellStyle name="SAPBEXexcBad8" xfId="72"/>
    <cellStyle name="SAPBEXexcBad9" xfId="73"/>
    <cellStyle name="SAPBEXexcCritical4" xfId="74"/>
    <cellStyle name="SAPBEXexcCritical5" xfId="75"/>
    <cellStyle name="SAPBEXexcCritical6" xfId="76"/>
    <cellStyle name="SAPBEXexcGood1" xfId="77"/>
    <cellStyle name="SAPBEXexcGood2" xfId="78"/>
    <cellStyle name="SAPBEXexcGood3" xfId="79"/>
    <cellStyle name="SAPBEXfilterDrill" xfId="80"/>
    <cellStyle name="SAPBEXfilterDrill 2" xfId="111"/>
    <cellStyle name="SAPBEXfilterDrill 3" xfId="200"/>
    <cellStyle name="SAPBEXfilterItem" xfId="81"/>
    <cellStyle name="SAPBEXfilterText" xfId="82"/>
    <cellStyle name="SAPBEXfilterText 2" xfId="133"/>
    <cellStyle name="SAPBEXfilterText 3" xfId="165"/>
    <cellStyle name="SAPBEXfilterText 3 2" xfId="185"/>
    <cellStyle name="SAPBEXformats" xfId="83"/>
    <cellStyle name="SAPBEXheaderItem" xfId="84"/>
    <cellStyle name="SAPBEXheaderItem 2" xfId="166"/>
    <cellStyle name="SAPBEXheaderItem 2 2" xfId="186"/>
    <cellStyle name="SAPBEXheaderText" xfId="85"/>
    <cellStyle name="SAPBEXheaderText 2" xfId="134"/>
    <cellStyle name="SAPBEXheaderText 3" xfId="167"/>
    <cellStyle name="SAPBEXheaderText 3 2" xfId="187"/>
    <cellStyle name="SAPBEXHLevel0" xfId="16"/>
    <cellStyle name="SAPBEXHLevel0 2" xfId="135"/>
    <cellStyle name="SAPBEXHLevel0 4" xfId="202"/>
    <cellStyle name="SAPBEXHLevel0X" xfId="86"/>
    <cellStyle name="SAPBEXHLevel0X 2" xfId="136"/>
    <cellStyle name="SAPBEXHLevel0X 3" xfId="168"/>
    <cellStyle name="SAPBEXHLevel0X 3 2" xfId="189"/>
    <cellStyle name="SAPBEXHLevel0X 4" xfId="188"/>
    <cellStyle name="SAPBEXHLevel1" xfId="17"/>
    <cellStyle name="SAPBEXHLevel1 2" xfId="137"/>
    <cellStyle name="SAPBEXHLevel1 3" xfId="157"/>
    <cellStyle name="SAPBEXHLevel1X" xfId="87"/>
    <cellStyle name="SAPBEXHLevel1X 2" xfId="138"/>
    <cellStyle name="SAPBEXHLevel1X 3" xfId="169"/>
    <cellStyle name="SAPBEXHLevel1X 3 2" xfId="191"/>
    <cellStyle name="SAPBEXHLevel1X 4" xfId="190"/>
    <cellStyle name="SAPBEXHLevel2" xfId="18"/>
    <cellStyle name="SAPBEXHLevel2 2" xfId="139"/>
    <cellStyle name="SAPBEXHLevel2 3" xfId="112"/>
    <cellStyle name="SAPBEXHLevel2 4" xfId="158"/>
    <cellStyle name="SAPBEXHLevel2X" xfId="88"/>
    <cellStyle name="SAPBEXHLevel2X 2" xfId="140"/>
    <cellStyle name="SAPBEXHLevel2X 3" xfId="170"/>
    <cellStyle name="SAPBEXHLevel2X 3 2" xfId="193"/>
    <cellStyle name="SAPBEXHLevel2X 4" xfId="192"/>
    <cellStyle name="SAPBEXHLevel3" xfId="13"/>
    <cellStyle name="SAPBEXHLevel3 2" xfId="89"/>
    <cellStyle name="SAPBEXHLevel3 3" xfId="141"/>
    <cellStyle name="SAPBEXHLevel3 4" xfId="159"/>
    <cellStyle name="SAPBEXHLevel3X" xfId="90"/>
    <cellStyle name="SAPBEXHLevel3X 2" xfId="142"/>
    <cellStyle name="SAPBEXHLevel3X 3" xfId="171"/>
    <cellStyle name="SAPBEXHLevel3X 3 2" xfId="195"/>
    <cellStyle name="SAPBEXHLevel3X 4" xfId="194"/>
    <cellStyle name="SAPBEXinputData" xfId="91"/>
    <cellStyle name="SAPBEXinputData 2" xfId="143"/>
    <cellStyle name="SAPBEXinputData 3" xfId="172"/>
    <cellStyle name="SAPBEXinputData 3 2" xfId="197"/>
    <cellStyle name="SAPBEXinputData 4" xfId="196"/>
    <cellStyle name="SAPBEXresData" xfId="92"/>
    <cellStyle name="SAPBEXresData 2" xfId="144"/>
    <cellStyle name="SAPBEXresDataEmph" xfId="93"/>
    <cellStyle name="SAPBEXresDataEmph 2" xfId="145"/>
    <cellStyle name="SAPBEXresItem" xfId="94"/>
    <cellStyle name="SAPBEXresItem 2" xfId="146"/>
    <cellStyle name="SAPBEXresItemX" xfId="95"/>
    <cellStyle name="SAPBEXresItemX 2" xfId="147"/>
    <cellStyle name="SAPBEXstdData" xfId="6"/>
    <cellStyle name="SAPBEXstdData 2" xfId="3"/>
    <cellStyle name="SAPBEXstdData 2 2" xfId="96"/>
    <cellStyle name="SAPBEXstdData 3" xfId="148"/>
    <cellStyle name="SAPBEXstdData_FMpiel03_tehn_pal_131008" xfId="34"/>
    <cellStyle name="SAPBEXstdDataEmph" xfId="97"/>
    <cellStyle name="SAPBEXstdItem" xfId="9"/>
    <cellStyle name="SAPBEXstdItem 2" xfId="4"/>
    <cellStyle name="SAPBEXstdItem 2 2" xfId="98"/>
    <cellStyle name="SAPBEXstdItem 3" xfId="106"/>
    <cellStyle name="SAPBEXstdItem 3 2" xfId="149"/>
    <cellStyle name="SAPBEXstdItem 4" xfId="203"/>
    <cellStyle name="SAPBEXstdItem_FMpiel03_tehn_pal_131008" xfId="99"/>
    <cellStyle name="SAPBEXstdItemX" xfId="100"/>
    <cellStyle name="SAPBEXstdItemX 2" xfId="150"/>
    <cellStyle name="SAPBEXtitle" xfId="101"/>
    <cellStyle name="SAPBEXtitle 2" xfId="173"/>
    <cellStyle name="SAPBEXtitle 2 2" xfId="198"/>
    <cellStyle name="SAPBEXundefined" xfId="102"/>
    <cellStyle name="Sheet Title" xfId="103"/>
    <cellStyle name="Stils 1" xfId="10"/>
    <cellStyle name="Style 1" xfId="104"/>
    <cellStyle name="Total 2" xfId="160"/>
    <cellStyle name="V?st." xfId="105"/>
    <cellStyle name="Warning Text 2" xfId="16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d-adija\Local%20Settings\Temporary%20Internet%20Files\Content.Outlook\U63RD855\MK_izdev_samaz_2las_2009_31%2010%2008_arES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FM%20Izdev_samaz_2las_311008_bez%20vi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Zane.Adijane@fm.gov.lv;" TargetMode="External"/><Relationship Id="rId1" Type="http://schemas.openxmlformats.org/officeDocument/2006/relationships/hyperlink" Target="mailto:Dace.Sinkovska@fm.gov.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5"/>
  <sheetViews>
    <sheetView tabSelected="1" zoomScale="70" zoomScaleNormal="70" workbookViewId="0">
      <selection activeCell="B57" sqref="B57"/>
    </sheetView>
  </sheetViews>
  <sheetFormatPr defaultRowHeight="15.75"/>
  <cols>
    <col min="1" max="1" width="5.140625" style="57" customWidth="1"/>
    <col min="2" max="2" width="79" style="61" customWidth="1"/>
    <col min="3" max="3" width="79.28515625" style="63" customWidth="1"/>
    <col min="4" max="4" width="17.7109375" style="54" customWidth="1"/>
    <col min="5" max="5" width="9.140625" customWidth="1"/>
  </cols>
  <sheetData>
    <row r="1" spans="1:4" ht="23.25" customHeight="1">
      <c r="A1" s="53"/>
      <c r="B1" s="2012" t="s">
        <v>33</v>
      </c>
      <c r="C1" s="2012"/>
    </row>
    <row r="2" spans="1:4" ht="39.75" customHeight="1">
      <c r="A2" s="55"/>
      <c r="B2" s="2013" t="s">
        <v>57</v>
      </c>
      <c r="C2" s="2013"/>
    </row>
    <row r="3" spans="1:4" ht="16.5" thickBot="1">
      <c r="A3" s="55"/>
      <c r="B3" s="56"/>
      <c r="C3" s="56"/>
    </row>
    <row r="4" spans="1:4">
      <c r="B4" s="58"/>
      <c r="C4" s="59"/>
      <c r="D4" s="2014" t="s">
        <v>56</v>
      </c>
    </row>
    <row r="5" spans="1:4" ht="16.5" thickBot="1">
      <c r="B5" s="60" t="s">
        <v>0</v>
      </c>
      <c r="C5" s="60" t="s">
        <v>34</v>
      </c>
      <c r="D5" s="2015"/>
    </row>
    <row r="6" spans="1:4">
      <c r="C6" s="62"/>
    </row>
    <row r="7" spans="1:4" s="54" customFormat="1">
      <c r="A7" s="57"/>
      <c r="B7" s="1134" t="s">
        <v>62</v>
      </c>
      <c r="C7" s="62"/>
    </row>
    <row r="8" spans="1:4" s="54" customFormat="1">
      <c r="A8" s="57"/>
      <c r="B8" s="61"/>
      <c r="C8" s="62"/>
    </row>
    <row r="9" spans="1:4" s="54" customFormat="1" ht="16.5" thickBot="1">
      <c r="A9" s="57"/>
      <c r="B9" s="99" t="s">
        <v>35</v>
      </c>
      <c r="C9" s="62"/>
    </row>
    <row r="10" spans="1:4" s="54" customFormat="1" ht="47.25">
      <c r="A10" s="57">
        <f>1</f>
        <v>1</v>
      </c>
      <c r="B10" s="984" t="s">
        <v>375</v>
      </c>
      <c r="C10" s="985" t="s">
        <v>475</v>
      </c>
      <c r="D10" s="57" t="s">
        <v>58</v>
      </c>
    </row>
    <row r="11" spans="1:4" s="54" customFormat="1" ht="75" customHeight="1">
      <c r="A11" s="57"/>
      <c r="B11" s="986" t="s">
        <v>376</v>
      </c>
      <c r="C11" s="986" t="s">
        <v>380</v>
      </c>
      <c r="D11" s="57"/>
    </row>
    <row r="12" spans="1:4" s="54" customFormat="1" ht="87" customHeight="1">
      <c r="A12" s="57"/>
      <c r="B12" s="986" t="s">
        <v>377</v>
      </c>
      <c r="C12" s="986" t="s">
        <v>476</v>
      </c>
      <c r="D12" s="57"/>
    </row>
    <row r="13" spans="1:4" s="54" customFormat="1" ht="55.5" customHeight="1">
      <c r="A13" s="57"/>
      <c r="B13" s="986" t="s">
        <v>378</v>
      </c>
      <c r="C13" s="986" t="s">
        <v>381</v>
      </c>
      <c r="D13" s="57"/>
    </row>
    <row r="14" spans="1:4" s="54" customFormat="1" ht="57.75" customHeight="1" thickBot="1">
      <c r="A14" s="57"/>
      <c r="B14" s="987" t="s">
        <v>379</v>
      </c>
      <c r="C14" s="987" t="s">
        <v>379</v>
      </c>
      <c r="D14" s="57"/>
    </row>
    <row r="15" spans="1:4" s="54" customFormat="1">
      <c r="A15" s="57"/>
      <c r="B15" s="982"/>
      <c r="C15" s="983"/>
      <c r="D15" s="57"/>
    </row>
    <row r="16" spans="1:4" s="54" customFormat="1" ht="16.5" thickBot="1">
      <c r="A16" s="57"/>
      <c r="B16" s="99" t="s">
        <v>59</v>
      </c>
      <c r="C16" s="983"/>
      <c r="D16" s="57"/>
    </row>
    <row r="17" spans="1:4" s="54" customFormat="1">
      <c r="A17" s="57">
        <f>A10+1</f>
        <v>2</v>
      </c>
      <c r="B17" s="991" t="s">
        <v>390</v>
      </c>
      <c r="C17" s="997" t="s">
        <v>392</v>
      </c>
      <c r="D17" s="1993" t="s">
        <v>393</v>
      </c>
    </row>
    <row r="18" spans="1:4" s="54" customFormat="1" ht="168.75" customHeight="1">
      <c r="A18" s="57"/>
      <c r="B18" s="992" t="s">
        <v>385</v>
      </c>
      <c r="C18" s="994" t="s">
        <v>391</v>
      </c>
      <c r="D18" s="57"/>
    </row>
    <row r="19" spans="1:4" s="54" customFormat="1" ht="53.25" customHeight="1">
      <c r="A19" s="57"/>
      <c r="B19" s="992" t="s">
        <v>386</v>
      </c>
      <c r="C19" s="995"/>
      <c r="D19" s="57"/>
    </row>
    <row r="20" spans="1:4" s="54" customFormat="1" ht="54.75" customHeight="1">
      <c r="A20" s="57"/>
      <c r="B20" s="992" t="s">
        <v>387</v>
      </c>
      <c r="C20" s="995"/>
      <c r="D20" s="57"/>
    </row>
    <row r="21" spans="1:4" s="54" customFormat="1" ht="39" customHeight="1">
      <c r="A21" s="57"/>
      <c r="B21" s="992" t="s">
        <v>388</v>
      </c>
      <c r="C21" s="995"/>
      <c r="D21" s="57"/>
    </row>
    <row r="22" spans="1:4" s="54" customFormat="1" ht="85.5" customHeight="1" thickBot="1">
      <c r="A22" s="57"/>
      <c r="B22" s="993" t="s">
        <v>389</v>
      </c>
      <c r="C22" s="996"/>
      <c r="D22" s="57"/>
    </row>
    <row r="23" spans="1:4" s="54" customFormat="1" ht="74.25" customHeight="1" thickBot="1">
      <c r="A23" s="57"/>
      <c r="B23" s="2022" t="s">
        <v>374</v>
      </c>
      <c r="C23" s="2023"/>
      <c r="D23" s="57"/>
    </row>
    <row r="24" spans="1:4" s="54" customFormat="1">
      <c r="A24" s="57"/>
      <c r="B24" s="982"/>
      <c r="C24" s="983"/>
      <c r="D24" s="57"/>
    </row>
    <row r="25" spans="1:4" s="988" customFormat="1" ht="16.5" thickBot="1">
      <c r="A25" s="57"/>
      <c r="B25" s="99" t="s">
        <v>452</v>
      </c>
      <c r="C25" s="63"/>
      <c r="D25" s="54"/>
    </row>
    <row r="26" spans="1:4" s="988" customFormat="1" ht="104.25" customHeight="1" thickBot="1">
      <c r="A26" s="111">
        <f>A17+1</f>
        <v>3</v>
      </c>
      <c r="B26" s="1419" t="s">
        <v>454</v>
      </c>
      <c r="C26" s="112" t="s">
        <v>455</v>
      </c>
      <c r="D26" s="57" t="s">
        <v>58</v>
      </c>
    </row>
    <row r="27" spans="1:4" s="54" customFormat="1">
      <c r="A27" s="57"/>
      <c r="B27" s="982"/>
      <c r="C27" s="983"/>
      <c r="D27" s="57"/>
    </row>
    <row r="28" spans="1:4" s="988" customFormat="1" ht="16.5" thickBot="1">
      <c r="A28" s="57"/>
      <c r="B28" s="99" t="s">
        <v>358</v>
      </c>
      <c r="C28" s="63"/>
      <c r="D28" s="54"/>
    </row>
    <row r="29" spans="1:4" s="988" customFormat="1" ht="326.25" customHeight="1" thickBot="1">
      <c r="A29" s="111">
        <f>A26+1</f>
        <v>4</v>
      </c>
      <c r="B29" s="915" t="s">
        <v>356</v>
      </c>
      <c r="C29" s="112" t="s">
        <v>370</v>
      </c>
      <c r="D29" s="57" t="s">
        <v>58</v>
      </c>
    </row>
    <row r="30" spans="1:4" s="988" customFormat="1" ht="120" customHeight="1" thickBot="1">
      <c r="A30" s="57"/>
      <c r="B30" s="2016" t="s">
        <v>357</v>
      </c>
      <c r="C30" s="2017"/>
      <c r="D30" s="54"/>
    </row>
    <row r="31" spans="1:4">
      <c r="A31" s="846"/>
    </row>
    <row r="32" spans="1:4" ht="16.5" thickBot="1">
      <c r="A32" s="846"/>
      <c r="B32" s="99" t="s">
        <v>358</v>
      </c>
    </row>
    <row r="33" spans="1:5" ht="313.5" customHeight="1" thickBot="1">
      <c r="A33" s="846">
        <f>A29+1</f>
        <v>5</v>
      </c>
      <c r="B33" s="915" t="s">
        <v>359</v>
      </c>
      <c r="C33" s="112" t="s">
        <v>371</v>
      </c>
      <c r="D33" s="57" t="s">
        <v>58</v>
      </c>
    </row>
    <row r="34" spans="1:5" ht="121.5" customHeight="1" thickBot="1">
      <c r="A34" s="846"/>
      <c r="B34" s="2016" t="s">
        <v>357</v>
      </c>
      <c r="C34" s="2017"/>
    </row>
    <row r="35" spans="1:5">
      <c r="A35" s="846"/>
      <c r="E35" s="1476"/>
    </row>
    <row r="36" spans="1:5" ht="16.5" thickBot="1">
      <c r="A36" s="846"/>
      <c r="B36" s="99" t="s">
        <v>35</v>
      </c>
      <c r="E36" s="1476"/>
    </row>
    <row r="37" spans="1:5" s="1424" customFormat="1" ht="96.75" customHeight="1">
      <c r="A37" s="989">
        <f>A33+1</f>
        <v>6</v>
      </c>
      <c r="B37" s="991" t="s">
        <v>456</v>
      </c>
      <c r="C37" s="1426" t="s">
        <v>459</v>
      </c>
      <c r="D37" s="57" t="s">
        <v>58</v>
      </c>
      <c r="E37" s="1476"/>
    </row>
    <row r="38" spans="1:5" s="1424" customFormat="1" ht="124.5" customHeight="1">
      <c r="A38" s="1422"/>
      <c r="B38" s="992" t="s">
        <v>457</v>
      </c>
      <c r="C38" s="1427" t="s">
        <v>460</v>
      </c>
      <c r="D38" s="1423"/>
      <c r="E38" s="1476"/>
    </row>
    <row r="39" spans="1:5" s="1424" customFormat="1" ht="164.25" customHeight="1" thickBot="1">
      <c r="A39" s="1422"/>
      <c r="B39" s="993" t="s">
        <v>458</v>
      </c>
      <c r="C39" s="1425"/>
      <c r="D39" s="1423"/>
    </row>
    <row r="40" spans="1:5">
      <c r="A40" s="846"/>
    </row>
    <row r="41" spans="1:5" s="988" customFormat="1" ht="16.5" thickBot="1">
      <c r="A41" s="989"/>
      <c r="B41" s="99" t="s">
        <v>372</v>
      </c>
      <c r="C41" s="62"/>
      <c r="D41" s="54"/>
    </row>
    <row r="42" spans="1:5" s="988" customFormat="1" ht="39">
      <c r="A42" s="989">
        <f>A37+1</f>
        <v>7</v>
      </c>
      <c r="B42" s="990"/>
      <c r="C42" s="114" t="s">
        <v>60</v>
      </c>
      <c r="D42" s="1989" t="s">
        <v>472</v>
      </c>
    </row>
    <row r="43" spans="1:5" s="988" customFormat="1">
      <c r="A43" s="989"/>
      <c r="B43" s="1166"/>
      <c r="C43" s="1167"/>
      <c r="D43" s="1994">
        <f>A47</f>
        <v>7</v>
      </c>
    </row>
    <row r="44" spans="1:5" s="988" customFormat="1" ht="71.25" customHeight="1" thickBot="1">
      <c r="A44" s="57"/>
      <c r="B44" s="115"/>
      <c r="C44" s="116" t="s">
        <v>384</v>
      </c>
      <c r="D44" s="1991" t="s">
        <v>468</v>
      </c>
    </row>
    <row r="45" spans="1:5" s="988" customFormat="1">
      <c r="A45" s="989"/>
      <c r="B45" s="61"/>
      <c r="C45" s="63"/>
      <c r="D45" s="1"/>
    </row>
    <row r="46" spans="1:5" s="988" customFormat="1" ht="16.5" thickBot="1">
      <c r="A46" s="1466"/>
      <c r="B46" s="1464" t="s">
        <v>35</v>
      </c>
      <c r="C46" s="1469"/>
      <c r="D46" s="1463"/>
    </row>
    <row r="47" spans="1:5" s="988" customFormat="1">
      <c r="A47" s="1466">
        <f>A42</f>
        <v>7</v>
      </c>
      <c r="B47" s="1471"/>
      <c r="C47" s="1472" t="s">
        <v>466</v>
      </c>
      <c r="D47" s="1462" t="s">
        <v>58</v>
      </c>
    </row>
    <row r="48" spans="1:5" s="988" customFormat="1" ht="104.25" customHeight="1">
      <c r="A48" s="1466" t="s">
        <v>468</v>
      </c>
      <c r="B48" s="1473" t="s">
        <v>467</v>
      </c>
      <c r="C48" s="1468"/>
      <c r="D48" s="1465"/>
    </row>
    <row r="49" spans="1:4" s="988" customFormat="1" ht="37.5" customHeight="1">
      <c r="A49" s="1466"/>
      <c r="B49" s="1467" t="s">
        <v>469</v>
      </c>
      <c r="C49" s="1467"/>
      <c r="D49" s="1470"/>
    </row>
    <row r="50" spans="1:4" s="988" customFormat="1" ht="31.5">
      <c r="A50" s="1466"/>
      <c r="B50" s="1467" t="s">
        <v>470</v>
      </c>
      <c r="C50" s="1467"/>
      <c r="D50" s="1465"/>
    </row>
    <row r="51" spans="1:4" s="988" customFormat="1" ht="32.25" thickBot="1">
      <c r="A51" s="1466"/>
      <c r="B51" s="1474"/>
      <c r="C51" s="1475" t="s">
        <v>471</v>
      </c>
      <c r="D51" s="1461"/>
    </row>
    <row r="52" spans="1:4" s="988" customFormat="1">
      <c r="A52" s="989"/>
      <c r="B52" s="61"/>
      <c r="C52" s="63"/>
      <c r="D52" s="1"/>
    </row>
    <row r="53" spans="1:4" ht="16.5" thickBot="1">
      <c r="A53" s="846"/>
      <c r="B53" s="99" t="s">
        <v>373</v>
      </c>
      <c r="C53" s="62"/>
    </row>
    <row r="54" spans="1:4" ht="18.75">
      <c r="A54" s="846">
        <f>A42+1</f>
        <v>8</v>
      </c>
      <c r="B54" s="113"/>
      <c r="C54" s="114" t="s">
        <v>426</v>
      </c>
      <c r="D54" s="57" t="s">
        <v>58</v>
      </c>
    </row>
    <row r="55" spans="1:4" ht="188.25" customHeight="1" thickBot="1">
      <c r="B55" s="115"/>
      <c r="C55" s="116" t="s">
        <v>383</v>
      </c>
      <c r="D55" s="981"/>
    </row>
    <row r="56" spans="1:4">
      <c r="B56" s="117"/>
      <c r="C56" s="62"/>
    </row>
    <row r="57" spans="1:4" ht="16.5" thickBot="1">
      <c r="A57" s="846"/>
      <c r="B57" s="99" t="s">
        <v>59</v>
      </c>
      <c r="C57" s="62"/>
    </row>
    <row r="58" spans="1:4" ht="18.75">
      <c r="A58" s="846">
        <f>A54+1</f>
        <v>9</v>
      </c>
      <c r="B58" s="113"/>
      <c r="C58" s="114" t="s">
        <v>425</v>
      </c>
      <c r="D58" s="57" t="s">
        <v>58</v>
      </c>
    </row>
    <row r="59" spans="1:4" ht="69.75" customHeight="1">
      <c r="A59" s="846"/>
      <c r="B59" s="1168"/>
      <c r="C59" s="1169" t="s">
        <v>431</v>
      </c>
      <c r="D59" s="57"/>
    </row>
    <row r="60" spans="1:4" ht="108" customHeight="1" thickBot="1">
      <c r="B60" s="115"/>
      <c r="C60" s="116" t="s">
        <v>432</v>
      </c>
    </row>
    <row r="61" spans="1:4" ht="57" customHeight="1" thickBot="1">
      <c r="B61" s="2020" t="s">
        <v>382</v>
      </c>
      <c r="C61" s="2021"/>
    </row>
    <row r="62" spans="1:4">
      <c r="B62" s="117"/>
      <c r="C62" s="62"/>
    </row>
    <row r="63" spans="1:4" ht="16.5" thickBot="1">
      <c r="A63" s="846"/>
      <c r="B63" s="99" t="s">
        <v>35</v>
      </c>
      <c r="C63" s="62"/>
    </row>
    <row r="64" spans="1:4" ht="18.75">
      <c r="A64" s="846">
        <f>A58+1</f>
        <v>10</v>
      </c>
      <c r="B64" s="113"/>
      <c r="C64" s="114" t="s">
        <v>426</v>
      </c>
      <c r="D64" s="57" t="s">
        <v>58</v>
      </c>
    </row>
    <row r="65" spans="1:4" ht="203.25" customHeight="1" thickBot="1">
      <c r="B65" s="115"/>
      <c r="C65" s="116" t="s">
        <v>433</v>
      </c>
      <c r="D65" s="981"/>
    </row>
    <row r="66" spans="1:4">
      <c r="B66" s="117"/>
      <c r="C66" s="62"/>
    </row>
    <row r="67" spans="1:4" ht="16.5" thickBot="1">
      <c r="B67" s="99" t="s">
        <v>35</v>
      </c>
    </row>
    <row r="68" spans="1:4" ht="40.5" customHeight="1" thickBot="1">
      <c r="A68" s="111">
        <f>A64+1</f>
        <v>11</v>
      </c>
      <c r="B68" s="118"/>
      <c r="C68" s="119" t="s">
        <v>61</v>
      </c>
      <c r="D68" s="57" t="s">
        <v>58</v>
      </c>
    </row>
    <row r="69" spans="1:4">
      <c r="B69" s="117"/>
      <c r="C69" s="62"/>
    </row>
    <row r="72" spans="1:4" ht="68.25" customHeight="1">
      <c r="B72" s="1134" t="s">
        <v>63</v>
      </c>
    </row>
    <row r="74" spans="1:4" ht="23.25" customHeight="1" thickBot="1">
      <c r="B74" s="120" t="s">
        <v>368</v>
      </c>
      <c r="C74" s="62"/>
    </row>
    <row r="75" spans="1:4" ht="23.25" customHeight="1">
      <c r="A75" s="57">
        <f>1</f>
        <v>1</v>
      </c>
      <c r="B75" s="1158"/>
      <c r="C75" s="1159" t="s">
        <v>427</v>
      </c>
      <c r="D75" s="57" t="s">
        <v>58</v>
      </c>
    </row>
    <row r="76" spans="1:4" ht="78.75">
      <c r="A76" s="111"/>
      <c r="B76" s="1160" t="s">
        <v>429</v>
      </c>
      <c r="C76" s="1161"/>
      <c r="D76" s="57"/>
    </row>
    <row r="77" spans="1:4" ht="161.25" customHeight="1">
      <c r="A77" s="111"/>
      <c r="B77" s="1160" t="s">
        <v>430</v>
      </c>
      <c r="C77" s="1161"/>
      <c r="D77" s="57"/>
    </row>
    <row r="78" spans="1:4" ht="57.75" customHeight="1" thickBot="1">
      <c r="A78" s="111"/>
      <c r="B78" s="1156"/>
      <c r="C78" s="1157" t="s">
        <v>424</v>
      </c>
      <c r="D78" s="57"/>
    </row>
    <row r="79" spans="1:4" ht="63" customHeight="1" thickBot="1">
      <c r="A79" s="111"/>
      <c r="B79" s="2018" t="s">
        <v>369</v>
      </c>
      <c r="C79" s="2019"/>
      <c r="D79" s="57"/>
    </row>
    <row r="81" spans="1:4" ht="16.5" thickBot="1">
      <c r="B81" s="99" t="s">
        <v>35</v>
      </c>
    </row>
    <row r="82" spans="1:4" ht="42.75" customHeight="1" thickBot="1">
      <c r="A82" s="111">
        <f>A75+1</f>
        <v>2</v>
      </c>
      <c r="B82" s="118"/>
      <c r="C82" s="118" t="s">
        <v>61</v>
      </c>
      <c r="D82" s="57" t="s">
        <v>58</v>
      </c>
    </row>
    <row r="93" spans="1:4" ht="16.5">
      <c r="B93" s="1420"/>
    </row>
    <row r="94" spans="1:4" ht="16.5">
      <c r="B94" s="1421"/>
    </row>
    <row r="95" spans="1:4" ht="16.5">
      <c r="B95" s="1421"/>
    </row>
  </sheetData>
  <mergeCells count="8">
    <mergeCell ref="B1:C1"/>
    <mergeCell ref="B2:C2"/>
    <mergeCell ref="D4:D5"/>
    <mergeCell ref="B30:C30"/>
    <mergeCell ref="B79:C79"/>
    <mergeCell ref="B34:C34"/>
    <mergeCell ref="B61:C61"/>
    <mergeCell ref="B23:C23"/>
  </mergeCells>
  <pageMargins left="0.39370078740157483" right="0.31496062992125984" top="0.34" bottom="0.38" header="0.23622047244094491" footer="0.19685039370078741"/>
  <pageSetup paperSize="9" scale="75" fitToHeight="0" orientation="landscape" verticalDpi="0" r:id="rId1"/>
  <headerFooter>
    <oddFooter>&amp;L&amp;F&amp;C&amp;P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8"/>
  <sheetViews>
    <sheetView topLeftCell="A76" zoomScale="70" zoomScaleNormal="70" zoomScalePageLayoutView="80" workbookViewId="0">
      <selection activeCell="E169" sqref="E169"/>
    </sheetView>
  </sheetViews>
  <sheetFormatPr defaultColWidth="9.140625" defaultRowHeight="12.75"/>
  <cols>
    <col min="1" max="1" width="6.85546875" style="1198" customWidth="1"/>
    <col min="2" max="2" width="53.85546875" style="136" customWidth="1"/>
    <col min="3" max="3" width="13.85546875" style="75" customWidth="1"/>
    <col min="4" max="4" width="14.140625" style="75" customWidth="1"/>
    <col min="5" max="5" width="50.140625" style="245" customWidth="1"/>
    <col min="6" max="6" width="14.85546875" style="245" customWidth="1"/>
    <col min="7" max="7" width="14" style="245" customWidth="1"/>
    <col min="8" max="8" width="16.5703125" style="342" customWidth="1"/>
    <col min="9" max="9" width="17.140625" style="13" customWidth="1"/>
    <col min="10" max="16384" width="9.140625" style="13"/>
  </cols>
  <sheetData>
    <row r="1" spans="1:9" ht="13.15" customHeight="1">
      <c r="A1" s="1202"/>
      <c r="B1" s="122"/>
      <c r="C1" s="2072" t="s">
        <v>0</v>
      </c>
      <c r="D1" s="2072" t="s">
        <v>1</v>
      </c>
      <c r="E1" s="122"/>
      <c r="F1" s="2072" t="s">
        <v>0</v>
      </c>
      <c r="G1" s="2072" t="s">
        <v>1</v>
      </c>
      <c r="H1" s="2024" t="s">
        <v>56</v>
      </c>
    </row>
    <row r="2" spans="1:9" ht="13.5" thickBot="1">
      <c r="A2" s="1202"/>
      <c r="B2" s="212"/>
      <c r="C2" s="2074"/>
      <c r="D2" s="2074"/>
      <c r="E2" s="212"/>
      <c r="F2" s="2074"/>
      <c r="G2" s="2074"/>
      <c r="H2" s="2025"/>
    </row>
    <row r="3" spans="1:9" ht="13.5">
      <c r="A3" s="1201"/>
      <c r="B3" s="223"/>
      <c r="C3" s="223"/>
      <c r="D3" s="223"/>
      <c r="E3" s="224"/>
      <c r="F3" s="224"/>
      <c r="G3" s="224"/>
    </row>
    <row r="4" spans="1:9" ht="13.5">
      <c r="A4" s="1201"/>
      <c r="B4" s="347" t="s">
        <v>85</v>
      </c>
      <c r="C4" s="224"/>
      <c r="D4" s="224"/>
      <c r="E4" s="224"/>
      <c r="F4" s="224"/>
      <c r="G4" s="224"/>
    </row>
    <row r="5" spans="1:9" s="128" customFormat="1">
      <c r="A5" s="1194"/>
      <c r="B5" s="129" t="s">
        <v>394</v>
      </c>
      <c r="C5" s="126"/>
      <c r="D5" s="9"/>
      <c r="E5" s="129" t="s">
        <v>415</v>
      </c>
      <c r="F5" s="127"/>
      <c r="G5" s="9"/>
      <c r="H5" s="348"/>
    </row>
    <row r="6" spans="1:9" s="133" customFormat="1">
      <c r="A6" s="1200"/>
      <c r="B6" s="41" t="s">
        <v>29</v>
      </c>
      <c r="C6" s="83"/>
      <c r="D6" s="169"/>
      <c r="E6" s="41" t="s">
        <v>29</v>
      </c>
      <c r="F6" s="226"/>
      <c r="G6" s="144"/>
      <c r="H6" s="349"/>
    </row>
    <row r="7" spans="1:9" s="133" customFormat="1">
      <c r="A7" s="1200"/>
      <c r="B7" s="1014" t="s">
        <v>64</v>
      </c>
      <c r="C7" s="1015">
        <v>25227825</v>
      </c>
      <c r="D7" s="227">
        <f>D19+G145</f>
        <v>799998</v>
      </c>
      <c r="E7" s="1014" t="s">
        <v>64</v>
      </c>
      <c r="F7" s="1015">
        <v>25227825</v>
      </c>
      <c r="G7" s="228">
        <f>D7</f>
        <v>799998</v>
      </c>
      <c r="H7" s="350"/>
      <c r="I7" s="189"/>
    </row>
    <row r="8" spans="1:9" s="133" customFormat="1">
      <c r="A8" s="1200"/>
      <c r="B8" s="1014" t="s">
        <v>259</v>
      </c>
      <c r="C8" s="1015">
        <v>27833581</v>
      </c>
      <c r="D8" s="227"/>
      <c r="E8" s="1014" t="s">
        <v>259</v>
      </c>
      <c r="F8" s="1015">
        <v>27833581</v>
      </c>
      <c r="G8" s="228"/>
      <c r="H8" s="350"/>
      <c r="I8" s="189"/>
    </row>
    <row r="9" spans="1:9" s="133" customFormat="1">
      <c r="A9" s="1200"/>
      <c r="B9" s="1014" t="s">
        <v>260</v>
      </c>
      <c r="C9" s="1015">
        <v>27833581</v>
      </c>
      <c r="D9" s="167"/>
      <c r="E9" s="1014" t="s">
        <v>260</v>
      </c>
      <c r="F9" s="1015">
        <v>27833581</v>
      </c>
      <c r="G9" s="228"/>
      <c r="H9" s="350"/>
      <c r="I9" s="189"/>
    </row>
    <row r="10" spans="1:9" s="151" customFormat="1">
      <c r="A10" s="1197"/>
      <c r="B10" s="133"/>
      <c r="C10" s="133"/>
      <c r="D10" s="133"/>
      <c r="E10" s="133"/>
      <c r="F10" s="133"/>
      <c r="G10" s="133"/>
      <c r="H10" s="343"/>
      <c r="I10" s="133"/>
    </row>
    <row r="11" spans="1:9" s="151" customFormat="1">
      <c r="A11" s="130"/>
      <c r="B11" s="225" t="s">
        <v>252</v>
      </c>
      <c r="C11" s="133"/>
      <c r="D11" s="133"/>
      <c r="E11" s="133"/>
      <c r="F11" s="133"/>
      <c r="G11" s="133"/>
      <c r="H11" s="343"/>
      <c r="I11" s="133"/>
    </row>
    <row r="12" spans="1:9" s="151" customFormat="1" ht="13.5" thickBot="1">
      <c r="A12" s="1197"/>
      <c r="B12" s="133"/>
      <c r="C12" s="133"/>
      <c r="D12" s="133"/>
      <c r="E12" s="133"/>
      <c r="F12" s="133"/>
      <c r="G12" s="133"/>
      <c r="H12" s="343"/>
      <c r="I12" s="133"/>
    </row>
    <row r="13" spans="1:9" ht="27">
      <c r="A13" s="1199">
        <f>LM!A8+1</f>
        <v>31</v>
      </c>
      <c r="B13" s="337" t="s">
        <v>30</v>
      </c>
      <c r="C13" s="383"/>
      <c r="D13" s="384"/>
      <c r="E13" s="229" t="s">
        <v>85</v>
      </c>
      <c r="F13" s="383"/>
      <c r="G13" s="384"/>
      <c r="H13" s="33" t="s">
        <v>58</v>
      </c>
      <c r="I13" s="133"/>
    </row>
    <row r="14" spans="1:9">
      <c r="A14" s="1197"/>
      <c r="B14" s="390" t="s">
        <v>4</v>
      </c>
      <c r="C14" s="389"/>
      <c r="D14" s="390"/>
      <c r="E14" s="390" t="s">
        <v>4</v>
      </c>
      <c r="F14" s="389"/>
      <c r="G14" s="390"/>
      <c r="H14" s="344"/>
      <c r="I14" s="133"/>
    </row>
    <row r="15" spans="1:9" ht="13.5">
      <c r="A15" s="1197"/>
      <c r="B15" s="85" t="s">
        <v>29</v>
      </c>
      <c r="C15" s="393"/>
      <c r="D15" s="394"/>
      <c r="E15" s="401" t="s">
        <v>255</v>
      </c>
      <c r="F15" s="393"/>
      <c r="G15" s="394"/>
      <c r="H15" s="344"/>
      <c r="I15" s="133"/>
    </row>
    <row r="16" spans="1:9">
      <c r="A16" s="1197"/>
      <c r="B16" s="230" t="s">
        <v>6</v>
      </c>
      <c r="C16" s="231">
        <v>25227825</v>
      </c>
      <c r="D16" s="231">
        <v>-1200002</v>
      </c>
      <c r="E16" s="230" t="s">
        <v>6</v>
      </c>
      <c r="F16" s="231">
        <v>4026651</v>
      </c>
      <c r="G16" s="231">
        <v>1200002</v>
      </c>
      <c r="H16" s="344"/>
      <c r="I16" s="133"/>
    </row>
    <row r="17" spans="1:9" ht="25.5">
      <c r="A17" s="1197"/>
      <c r="B17" s="232" t="s">
        <v>14</v>
      </c>
      <c r="C17" s="233">
        <v>25227825</v>
      </c>
      <c r="D17" s="233">
        <v>-1200002</v>
      </c>
      <c r="E17" s="232" t="s">
        <v>80</v>
      </c>
      <c r="F17" s="233">
        <v>869872</v>
      </c>
      <c r="G17" s="233"/>
      <c r="H17" s="344"/>
      <c r="I17" s="133"/>
    </row>
    <row r="18" spans="1:9" ht="25.5">
      <c r="A18" s="1197"/>
      <c r="B18" s="235" t="s">
        <v>15</v>
      </c>
      <c r="C18" s="233">
        <v>25227825</v>
      </c>
      <c r="D18" s="233">
        <v>-1200002</v>
      </c>
      <c r="E18" s="232" t="s">
        <v>14</v>
      </c>
      <c r="F18" s="233">
        <v>3156779</v>
      </c>
      <c r="G18" s="233">
        <v>1200002</v>
      </c>
      <c r="H18" s="344"/>
      <c r="I18" s="133"/>
    </row>
    <row r="19" spans="1:9" ht="25.5">
      <c r="A19" s="1197"/>
      <c r="B19" s="230" t="s">
        <v>31</v>
      </c>
      <c r="C19" s="234">
        <v>25227825</v>
      </c>
      <c r="D19" s="234">
        <v>-1200002</v>
      </c>
      <c r="E19" s="235" t="s">
        <v>15</v>
      </c>
      <c r="F19" s="233">
        <v>3156779</v>
      </c>
      <c r="G19" s="233">
        <v>1200002</v>
      </c>
      <c r="H19" s="344"/>
      <c r="I19" s="133"/>
    </row>
    <row r="20" spans="1:9">
      <c r="A20" s="1197"/>
      <c r="B20" s="232" t="s">
        <v>17</v>
      </c>
      <c r="C20" s="233">
        <v>25227825</v>
      </c>
      <c r="D20" s="233">
        <v>-1200002</v>
      </c>
      <c r="E20" s="230" t="s">
        <v>31</v>
      </c>
      <c r="F20" s="234">
        <v>4232651</v>
      </c>
      <c r="G20" s="234">
        <v>1200002.382</v>
      </c>
      <c r="H20" s="344"/>
      <c r="I20" s="133"/>
    </row>
    <row r="21" spans="1:9">
      <c r="A21" s="1197"/>
      <c r="B21" s="546" t="s">
        <v>305</v>
      </c>
      <c r="C21" s="233">
        <v>25227825</v>
      </c>
      <c r="D21" s="233">
        <v>-1200002</v>
      </c>
      <c r="E21" s="232" t="s">
        <v>17</v>
      </c>
      <c r="F21" s="233">
        <v>4140503</v>
      </c>
      <c r="G21" s="233">
        <v>1152002.382</v>
      </c>
      <c r="H21" s="344"/>
      <c r="I21" s="133"/>
    </row>
    <row r="22" spans="1:9">
      <c r="A22" s="1197"/>
      <c r="B22" s="239" t="s">
        <v>21</v>
      </c>
      <c r="C22" s="233">
        <v>25227825</v>
      </c>
      <c r="D22" s="233">
        <v>-1200002</v>
      </c>
      <c r="E22" s="236" t="s">
        <v>18</v>
      </c>
      <c r="F22" s="233">
        <v>4137102</v>
      </c>
      <c r="G22" s="233">
        <v>1152002.382</v>
      </c>
      <c r="H22" s="344"/>
      <c r="I22" s="133"/>
    </row>
    <row r="23" spans="1:9">
      <c r="A23" s="1197"/>
      <c r="B23" s="237"/>
      <c r="C23" s="234"/>
      <c r="D23" s="234"/>
      <c r="E23" s="235" t="s">
        <v>86</v>
      </c>
      <c r="F23" s="233">
        <v>3017233</v>
      </c>
      <c r="G23" s="233">
        <v>606367.89</v>
      </c>
      <c r="H23" s="344"/>
      <c r="I23" s="133"/>
    </row>
    <row r="24" spans="1:9">
      <c r="A24" s="1197"/>
      <c r="B24" s="237"/>
      <c r="C24" s="234"/>
      <c r="D24" s="234"/>
      <c r="E24" s="235" t="s">
        <v>20</v>
      </c>
      <c r="F24" s="233">
        <v>1119869</v>
      </c>
      <c r="G24" s="233">
        <v>545634.49199999997</v>
      </c>
      <c r="H24" s="344"/>
      <c r="I24" s="133"/>
    </row>
    <row r="25" spans="1:9" ht="25.5">
      <c r="A25" s="1197"/>
      <c r="B25" s="237"/>
      <c r="C25" s="234"/>
      <c r="D25" s="234"/>
      <c r="E25" s="237" t="s">
        <v>81</v>
      </c>
      <c r="F25" s="233">
        <v>3401</v>
      </c>
      <c r="G25" s="233"/>
      <c r="H25" s="344"/>
      <c r="I25" s="133"/>
    </row>
    <row r="26" spans="1:9">
      <c r="A26" s="1197"/>
      <c r="B26" s="237"/>
      <c r="C26" s="234"/>
      <c r="D26" s="234"/>
      <c r="E26" s="238" t="s">
        <v>82</v>
      </c>
      <c r="F26" s="233">
        <v>3401</v>
      </c>
      <c r="G26" s="233"/>
      <c r="H26" s="344"/>
      <c r="I26" s="133"/>
    </row>
    <row r="27" spans="1:9">
      <c r="A27" s="1197"/>
      <c r="B27" s="237"/>
      <c r="C27" s="234"/>
      <c r="D27" s="234"/>
      <c r="E27" s="232" t="s">
        <v>23</v>
      </c>
      <c r="F27" s="233">
        <v>92148</v>
      </c>
      <c r="G27" s="233">
        <v>48000</v>
      </c>
      <c r="H27" s="344"/>
      <c r="I27" s="133"/>
    </row>
    <row r="28" spans="1:9">
      <c r="A28" s="1197"/>
      <c r="B28" s="237"/>
      <c r="C28" s="234"/>
      <c r="D28" s="234"/>
      <c r="E28" s="236" t="s">
        <v>24</v>
      </c>
      <c r="F28" s="233">
        <v>92148</v>
      </c>
      <c r="G28" s="233">
        <v>48000</v>
      </c>
      <c r="H28" s="344"/>
      <c r="I28" s="133"/>
    </row>
    <row r="29" spans="1:9">
      <c r="A29" s="1197"/>
      <c r="B29" s="237"/>
      <c r="C29" s="234"/>
      <c r="D29" s="234"/>
      <c r="E29" s="243" t="s">
        <v>88</v>
      </c>
      <c r="F29" s="233">
        <v>-206000</v>
      </c>
      <c r="G29" s="421"/>
      <c r="H29" s="344"/>
      <c r="I29" s="133"/>
    </row>
    <row r="30" spans="1:9">
      <c r="A30" s="1197"/>
      <c r="B30" s="237"/>
      <c r="C30" s="234"/>
      <c r="D30" s="234"/>
      <c r="E30" s="243" t="s">
        <v>26</v>
      </c>
      <c r="F30" s="233">
        <v>206000</v>
      </c>
      <c r="G30" s="233"/>
      <c r="H30" s="344"/>
      <c r="I30" s="133"/>
    </row>
    <row r="31" spans="1:9">
      <c r="A31" s="1197"/>
      <c r="B31" s="237"/>
      <c r="C31" s="234"/>
      <c r="D31" s="234"/>
      <c r="E31" s="242" t="s">
        <v>27</v>
      </c>
      <c r="F31" s="233">
        <v>206000</v>
      </c>
      <c r="G31" s="233"/>
      <c r="H31" s="344"/>
      <c r="I31" s="133"/>
    </row>
    <row r="32" spans="1:9" ht="39" thickBot="1">
      <c r="A32" s="1197"/>
      <c r="B32" s="237"/>
      <c r="C32" s="234"/>
      <c r="D32" s="234"/>
      <c r="E32" s="232" t="s">
        <v>28</v>
      </c>
      <c r="F32" s="233">
        <v>206000</v>
      </c>
      <c r="G32" s="233"/>
      <c r="H32" s="344"/>
      <c r="I32" s="133"/>
    </row>
    <row r="33" spans="1:9" ht="60.75" customHeight="1" thickBot="1">
      <c r="A33" s="1197"/>
      <c r="B33" s="2039" t="s">
        <v>276</v>
      </c>
      <c r="C33" s="2084"/>
      <c r="D33" s="2084"/>
      <c r="E33" s="2084"/>
      <c r="F33" s="2084"/>
      <c r="G33" s="2085"/>
      <c r="H33" s="344"/>
      <c r="I33" s="133"/>
    </row>
    <row r="34" spans="1:9" ht="15.75">
      <c r="A34" s="173"/>
      <c r="B34" s="132"/>
      <c r="C34" s="43"/>
      <c r="D34" s="43"/>
      <c r="E34" s="43"/>
      <c r="F34" s="43"/>
      <c r="G34" s="43"/>
      <c r="H34" s="345"/>
      <c r="I34" s="151"/>
    </row>
    <row r="35" spans="1:9">
      <c r="B35" s="241" t="s">
        <v>253</v>
      </c>
      <c r="C35" s="133"/>
      <c r="D35" s="133"/>
      <c r="E35" s="241"/>
      <c r="F35" s="133"/>
      <c r="G35" s="133"/>
      <c r="H35" s="343"/>
      <c r="I35" s="133"/>
    </row>
    <row r="36" spans="1:9" ht="13.5" thickBot="1">
      <c r="A36" s="1197"/>
      <c r="B36" s="133"/>
      <c r="C36" s="133"/>
      <c r="D36" s="133"/>
      <c r="E36" s="133"/>
      <c r="F36" s="133"/>
      <c r="G36" s="133"/>
      <c r="H36" s="343"/>
      <c r="I36" s="133"/>
    </row>
    <row r="37" spans="1:9" ht="27">
      <c r="A37" s="1197">
        <f>A13</f>
        <v>31</v>
      </c>
      <c r="B37" s="338" t="s">
        <v>30</v>
      </c>
      <c r="C37" s="383"/>
      <c r="D37" s="384"/>
      <c r="E37" s="229" t="s">
        <v>85</v>
      </c>
      <c r="F37" s="383"/>
      <c r="G37" s="384"/>
      <c r="H37" s="33" t="s">
        <v>58</v>
      </c>
      <c r="I37" s="133"/>
    </row>
    <row r="38" spans="1:9">
      <c r="A38" s="1197"/>
      <c r="B38" s="390" t="s">
        <v>66</v>
      </c>
      <c r="C38" s="389"/>
      <c r="D38" s="390"/>
      <c r="E38" s="390" t="s">
        <v>66</v>
      </c>
      <c r="F38" s="389"/>
      <c r="G38" s="390"/>
      <c r="H38" s="344"/>
      <c r="I38" s="133"/>
    </row>
    <row r="39" spans="1:9">
      <c r="A39" s="1197"/>
      <c r="B39" s="1065" t="s">
        <v>256</v>
      </c>
      <c r="C39" s="1115"/>
      <c r="D39" s="1116"/>
      <c r="E39" s="1065" t="s">
        <v>256</v>
      </c>
      <c r="F39" s="1115"/>
      <c r="G39" s="1116"/>
      <c r="H39" s="344"/>
      <c r="I39" s="133"/>
    </row>
    <row r="40" spans="1:9">
      <c r="A40" s="1197"/>
      <c r="B40" s="1117" t="s">
        <v>73</v>
      </c>
      <c r="C40" s="1115"/>
      <c r="D40" s="1116"/>
      <c r="E40" s="1117" t="s">
        <v>73</v>
      </c>
      <c r="F40" s="1115"/>
      <c r="G40" s="1116"/>
      <c r="H40" s="344"/>
      <c r="I40" s="133"/>
    </row>
    <row r="41" spans="1:9">
      <c r="A41" s="1197"/>
      <c r="B41" s="230" t="s">
        <v>6</v>
      </c>
      <c r="C41" s="244">
        <v>54680004</v>
      </c>
      <c r="D41" s="244">
        <v>-1200002</v>
      </c>
      <c r="E41" s="230" t="s">
        <v>6</v>
      </c>
      <c r="F41" s="231">
        <v>251205187</v>
      </c>
      <c r="G41" s="231">
        <v>1200002</v>
      </c>
      <c r="H41" s="344"/>
      <c r="I41" s="133"/>
    </row>
    <row r="42" spans="1:9" ht="25.5">
      <c r="A42" s="1197"/>
      <c r="B42" s="232" t="s">
        <v>14</v>
      </c>
      <c r="C42" s="233">
        <v>54680004</v>
      </c>
      <c r="D42" s="233">
        <v>-1200002</v>
      </c>
      <c r="E42" s="232" t="s">
        <v>80</v>
      </c>
      <c r="F42" s="233">
        <v>27750722</v>
      </c>
      <c r="G42" s="233"/>
      <c r="H42" s="344"/>
      <c r="I42" s="133"/>
    </row>
    <row r="43" spans="1:9" ht="25.5">
      <c r="A43" s="1197"/>
      <c r="B43" s="235" t="s">
        <v>15</v>
      </c>
      <c r="C43" s="233">
        <v>54680004</v>
      </c>
      <c r="D43" s="233">
        <v>-1200002</v>
      </c>
      <c r="E43" s="242" t="s">
        <v>8</v>
      </c>
      <c r="F43" s="233">
        <v>205040</v>
      </c>
      <c r="G43" s="234"/>
      <c r="H43" s="344"/>
      <c r="I43" s="133"/>
    </row>
    <row r="44" spans="1:9">
      <c r="A44" s="1197"/>
      <c r="B44" s="230" t="s">
        <v>31</v>
      </c>
      <c r="C44" s="234">
        <v>54680004</v>
      </c>
      <c r="D44" s="234">
        <v>-1200002</v>
      </c>
      <c r="E44" s="232" t="s">
        <v>9</v>
      </c>
      <c r="F44" s="233">
        <v>5040</v>
      </c>
      <c r="G44" s="234"/>
      <c r="H44" s="344"/>
      <c r="I44" s="133"/>
    </row>
    <row r="45" spans="1:9">
      <c r="A45" s="1197"/>
      <c r="B45" s="232" t="s">
        <v>17</v>
      </c>
      <c r="C45" s="233">
        <v>54680004</v>
      </c>
      <c r="D45" s="233">
        <v>-1200002</v>
      </c>
      <c r="E45" s="236" t="s">
        <v>10</v>
      </c>
      <c r="F45" s="233">
        <v>5040</v>
      </c>
      <c r="G45" s="233"/>
      <c r="H45" s="344"/>
      <c r="I45" s="133"/>
    </row>
    <row r="46" spans="1:9" ht="25.5">
      <c r="A46" s="1197"/>
      <c r="B46" s="546" t="s">
        <v>305</v>
      </c>
      <c r="C46" s="233">
        <v>54680004</v>
      </c>
      <c r="D46" s="233">
        <v>-1200002</v>
      </c>
      <c r="E46" s="235" t="s">
        <v>11</v>
      </c>
      <c r="F46" s="233">
        <v>5040</v>
      </c>
      <c r="G46" s="233"/>
      <c r="H46" s="344"/>
      <c r="I46" s="133"/>
    </row>
    <row r="47" spans="1:9" ht="38.25">
      <c r="A47" s="1197"/>
      <c r="B47" s="239" t="s">
        <v>21</v>
      </c>
      <c r="C47" s="233">
        <v>54680004</v>
      </c>
      <c r="D47" s="233">
        <v>-1200002</v>
      </c>
      <c r="E47" s="239" t="s">
        <v>12</v>
      </c>
      <c r="F47" s="233">
        <v>5040</v>
      </c>
      <c r="G47" s="233"/>
      <c r="H47" s="344"/>
      <c r="I47" s="133"/>
    </row>
    <row r="48" spans="1:9" ht="25.5">
      <c r="A48" s="1197"/>
      <c r="B48" s="232"/>
      <c r="C48" s="234"/>
      <c r="D48" s="234"/>
      <c r="E48" s="232" t="s">
        <v>47</v>
      </c>
      <c r="F48" s="233">
        <v>200000</v>
      </c>
      <c r="G48" s="234"/>
      <c r="H48" s="344"/>
      <c r="I48" s="133"/>
    </row>
    <row r="49" spans="1:9" ht="38.25">
      <c r="A49" s="1197"/>
      <c r="B49" s="232"/>
      <c r="C49" s="234"/>
      <c r="D49" s="234"/>
      <c r="E49" s="236" t="s">
        <v>48</v>
      </c>
      <c r="F49" s="233">
        <v>200000</v>
      </c>
      <c r="G49" s="233"/>
      <c r="H49" s="344"/>
      <c r="I49" s="133"/>
    </row>
    <row r="50" spans="1:9" ht="63.75">
      <c r="A50" s="1197"/>
      <c r="B50" s="232"/>
      <c r="C50" s="234"/>
      <c r="D50" s="234"/>
      <c r="E50" s="235" t="s">
        <v>87</v>
      </c>
      <c r="F50" s="233">
        <v>200000</v>
      </c>
      <c r="G50" s="233"/>
      <c r="H50" s="344"/>
      <c r="I50" s="133"/>
    </row>
    <row r="51" spans="1:9">
      <c r="A51" s="1197"/>
      <c r="B51" s="232"/>
      <c r="C51" s="234"/>
      <c r="D51" s="234"/>
      <c r="E51" s="232" t="s">
        <v>14</v>
      </c>
      <c r="F51" s="233">
        <v>223249425</v>
      </c>
      <c r="G51" s="233">
        <v>1200002</v>
      </c>
      <c r="H51" s="344"/>
      <c r="I51" s="133"/>
    </row>
    <row r="52" spans="1:9" ht="25.5">
      <c r="A52" s="1197"/>
      <c r="B52" s="232"/>
      <c r="C52" s="234"/>
      <c r="D52" s="234"/>
      <c r="E52" s="235" t="s">
        <v>15</v>
      </c>
      <c r="F52" s="233">
        <v>223249425</v>
      </c>
      <c r="G52" s="233">
        <v>1200002</v>
      </c>
      <c r="H52" s="344"/>
      <c r="I52" s="133"/>
    </row>
    <row r="53" spans="1:9">
      <c r="A53" s="1197"/>
      <c r="B53" s="232"/>
      <c r="C53" s="234"/>
      <c r="D53" s="234"/>
      <c r="E53" s="230" t="s">
        <v>31</v>
      </c>
      <c r="F53" s="234">
        <v>254441343</v>
      </c>
      <c r="G53" s="234">
        <v>1200002</v>
      </c>
      <c r="H53" s="344"/>
      <c r="I53" s="133"/>
    </row>
    <row r="54" spans="1:9">
      <c r="A54" s="1197"/>
      <c r="B54" s="232"/>
      <c r="C54" s="234"/>
      <c r="D54" s="234"/>
      <c r="E54" s="232" t="s">
        <v>17</v>
      </c>
      <c r="F54" s="233">
        <v>250331037</v>
      </c>
      <c r="G54" s="233">
        <v>1152002</v>
      </c>
      <c r="H54" s="344"/>
      <c r="I54" s="133"/>
    </row>
    <row r="55" spans="1:9">
      <c r="A55" s="1197"/>
      <c r="B55" s="232"/>
      <c r="C55" s="234"/>
      <c r="D55" s="234"/>
      <c r="E55" s="236" t="s">
        <v>18</v>
      </c>
      <c r="F55" s="233">
        <v>186266060</v>
      </c>
      <c r="G55" s="233">
        <v>1152002</v>
      </c>
      <c r="H55" s="344"/>
      <c r="I55" s="133"/>
    </row>
    <row r="56" spans="1:9">
      <c r="A56" s="1197"/>
      <c r="B56" s="232"/>
      <c r="C56" s="234"/>
      <c r="D56" s="234"/>
      <c r="E56" s="235" t="s">
        <v>86</v>
      </c>
      <c r="F56" s="233">
        <v>131224604</v>
      </c>
      <c r="G56" s="233">
        <v>606368</v>
      </c>
      <c r="H56" s="344"/>
      <c r="I56" s="133"/>
    </row>
    <row r="57" spans="1:9">
      <c r="A57" s="1197"/>
      <c r="B57" s="232"/>
      <c r="C57" s="234"/>
      <c r="D57" s="234"/>
      <c r="E57" s="235" t="s">
        <v>20</v>
      </c>
      <c r="F57" s="233">
        <v>55041456</v>
      </c>
      <c r="G57" s="233">
        <v>545634</v>
      </c>
      <c r="H57" s="344"/>
      <c r="I57" s="133"/>
    </row>
    <row r="58" spans="1:9">
      <c r="A58" s="1197"/>
      <c r="B58" s="232"/>
      <c r="C58" s="234"/>
      <c r="D58" s="234"/>
      <c r="E58" s="546" t="s">
        <v>305</v>
      </c>
      <c r="F58" s="233">
        <v>63901984</v>
      </c>
      <c r="G58" s="233"/>
      <c r="H58" s="344"/>
      <c r="I58" s="133"/>
    </row>
    <row r="59" spans="1:9">
      <c r="A59" s="1197"/>
      <c r="B59" s="232"/>
      <c r="C59" s="234"/>
      <c r="D59" s="234"/>
      <c r="E59" s="239" t="s">
        <v>21</v>
      </c>
      <c r="F59" s="233">
        <v>3001131</v>
      </c>
      <c r="G59" s="233"/>
      <c r="H59" s="344"/>
      <c r="I59" s="133"/>
    </row>
    <row r="60" spans="1:9">
      <c r="A60" s="1197"/>
      <c r="B60" s="232"/>
      <c r="C60" s="234"/>
      <c r="D60" s="234"/>
      <c r="E60" s="239" t="s">
        <v>257</v>
      </c>
      <c r="F60" s="339">
        <v>60900853</v>
      </c>
      <c r="G60" s="233"/>
      <c r="H60" s="344"/>
      <c r="I60" s="133"/>
    </row>
    <row r="61" spans="1:9" ht="25.5">
      <c r="A61" s="1197"/>
      <c r="B61" s="232"/>
      <c r="C61" s="234"/>
      <c r="D61" s="234"/>
      <c r="E61" s="237" t="s">
        <v>81</v>
      </c>
      <c r="F61" s="233">
        <v>160245</v>
      </c>
      <c r="G61" s="233"/>
      <c r="H61" s="344"/>
      <c r="I61" s="133"/>
    </row>
    <row r="62" spans="1:9">
      <c r="A62" s="1197"/>
      <c r="B62" s="232"/>
      <c r="C62" s="234"/>
      <c r="D62" s="234"/>
      <c r="E62" s="238" t="s">
        <v>82</v>
      </c>
      <c r="F62" s="233">
        <v>160245</v>
      </c>
      <c r="G62" s="233"/>
      <c r="H62" s="344"/>
      <c r="I62" s="133"/>
    </row>
    <row r="63" spans="1:9" ht="38.25">
      <c r="A63" s="1197"/>
      <c r="B63" s="232"/>
      <c r="C63" s="234"/>
      <c r="D63" s="234"/>
      <c r="E63" s="235" t="s">
        <v>37</v>
      </c>
      <c r="F63" s="233">
        <v>2748</v>
      </c>
      <c r="G63" s="233"/>
      <c r="H63" s="344"/>
      <c r="I63" s="133"/>
    </row>
    <row r="64" spans="1:9" ht="25.5">
      <c r="A64" s="1197"/>
      <c r="B64" s="232"/>
      <c r="C64" s="234"/>
      <c r="D64" s="234"/>
      <c r="E64" s="239" t="s">
        <v>38</v>
      </c>
      <c r="F64" s="233">
        <v>374</v>
      </c>
      <c r="G64" s="233"/>
      <c r="H64" s="344"/>
      <c r="I64" s="133"/>
    </row>
    <row r="65" spans="1:9" ht="38.25">
      <c r="A65" s="1197"/>
      <c r="B65" s="232"/>
      <c r="C65" s="234"/>
      <c r="D65" s="234"/>
      <c r="E65" s="340" t="s">
        <v>22</v>
      </c>
      <c r="F65" s="233">
        <v>374</v>
      </c>
      <c r="G65" s="233"/>
      <c r="H65" s="344"/>
      <c r="I65" s="133"/>
    </row>
    <row r="66" spans="1:9" ht="25.5">
      <c r="A66" s="1197"/>
      <c r="B66" s="232"/>
      <c r="C66" s="234"/>
      <c r="D66" s="234"/>
      <c r="E66" s="340" t="s">
        <v>49</v>
      </c>
      <c r="F66" s="233">
        <v>2374</v>
      </c>
      <c r="G66" s="233"/>
      <c r="H66" s="344"/>
      <c r="I66" s="133"/>
    </row>
    <row r="67" spans="1:9" ht="25.5">
      <c r="A67" s="1197"/>
      <c r="B67" s="232"/>
      <c r="C67" s="234"/>
      <c r="D67" s="234"/>
      <c r="E67" s="341" t="s">
        <v>258</v>
      </c>
      <c r="F67" s="233">
        <v>2374</v>
      </c>
      <c r="G67" s="233"/>
      <c r="H67" s="344"/>
      <c r="I67" s="133"/>
    </row>
    <row r="68" spans="1:9">
      <c r="A68" s="1197"/>
      <c r="B68" s="232"/>
      <c r="C68" s="234"/>
      <c r="D68" s="234"/>
      <c r="E68" s="232" t="s">
        <v>23</v>
      </c>
      <c r="F68" s="233">
        <v>4110306</v>
      </c>
      <c r="G68" s="233">
        <v>48000</v>
      </c>
      <c r="H68" s="344"/>
      <c r="I68" s="133"/>
    </row>
    <row r="69" spans="1:9">
      <c r="A69" s="1197"/>
      <c r="B69" s="232"/>
      <c r="C69" s="234"/>
      <c r="D69" s="234"/>
      <c r="E69" s="236" t="s">
        <v>24</v>
      </c>
      <c r="F69" s="233">
        <v>4110306</v>
      </c>
      <c r="G69" s="233">
        <v>48000</v>
      </c>
      <c r="H69" s="344"/>
      <c r="I69" s="133"/>
    </row>
    <row r="70" spans="1:9">
      <c r="A70" s="1197"/>
      <c r="B70" s="232"/>
      <c r="C70" s="234"/>
      <c r="D70" s="234"/>
      <c r="E70" s="243" t="s">
        <v>88</v>
      </c>
      <c r="F70" s="233">
        <v>-3236156</v>
      </c>
      <c r="G70" s="421"/>
      <c r="H70" s="344"/>
      <c r="I70" s="133"/>
    </row>
    <row r="71" spans="1:9">
      <c r="A71" s="1197"/>
      <c r="B71" s="232"/>
      <c r="C71" s="234"/>
      <c r="D71" s="234"/>
      <c r="E71" s="243" t="s">
        <v>26</v>
      </c>
      <c r="F71" s="233">
        <v>3236156</v>
      </c>
      <c r="G71" s="233"/>
      <c r="H71" s="344"/>
      <c r="I71" s="133"/>
    </row>
    <row r="72" spans="1:9">
      <c r="A72" s="1197"/>
      <c r="B72" s="232"/>
      <c r="C72" s="234"/>
      <c r="D72" s="234"/>
      <c r="E72" s="242" t="s">
        <v>27</v>
      </c>
      <c r="F72" s="233">
        <v>3236156</v>
      </c>
      <c r="G72" s="233"/>
      <c r="H72" s="344"/>
      <c r="I72" s="133"/>
    </row>
    <row r="73" spans="1:9" ht="39" thickBot="1">
      <c r="A73" s="1197"/>
      <c r="B73" s="232"/>
      <c r="C73" s="233"/>
      <c r="D73" s="233"/>
      <c r="E73" s="232" t="s">
        <v>28</v>
      </c>
      <c r="F73" s="233">
        <v>3236156</v>
      </c>
      <c r="G73" s="233"/>
      <c r="H73" s="344"/>
      <c r="I73" s="133"/>
    </row>
    <row r="74" spans="1:9" ht="60" customHeight="1" thickBot="1">
      <c r="A74" s="1197"/>
      <c r="B74" s="2075" t="s">
        <v>276</v>
      </c>
      <c r="C74" s="2086"/>
      <c r="D74" s="2086"/>
      <c r="E74" s="2086"/>
      <c r="F74" s="2086"/>
      <c r="G74" s="2087"/>
      <c r="H74" s="344"/>
      <c r="I74" s="133"/>
    </row>
    <row r="75" spans="1:9">
      <c r="A75" s="1197"/>
      <c r="B75" s="336"/>
      <c r="C75" s="335"/>
      <c r="D75" s="335"/>
      <c r="E75" s="346"/>
      <c r="F75" s="133"/>
      <c r="G75" s="133"/>
      <c r="H75" s="344"/>
      <c r="I75" s="133"/>
    </row>
    <row r="76" spans="1:9">
      <c r="A76" s="1229"/>
      <c r="B76" s="1226" t="s">
        <v>287</v>
      </c>
      <c r="C76" s="1206"/>
      <c r="D76" s="1206"/>
      <c r="E76" s="1206"/>
      <c r="F76" s="1206"/>
      <c r="G76" s="1206"/>
      <c r="H76" s="1206"/>
      <c r="I76" s="133"/>
    </row>
    <row r="77" spans="1:9" ht="13.5" thickBot="1">
      <c r="A77" s="1229"/>
      <c r="B77" s="1226"/>
      <c r="C77" s="1206"/>
      <c r="D77" s="1206"/>
      <c r="E77" s="1206"/>
      <c r="F77" s="1206"/>
      <c r="G77" s="1206"/>
      <c r="H77" s="1206"/>
      <c r="I77" s="133"/>
    </row>
    <row r="78" spans="1:9" ht="13.5">
      <c r="A78" s="1227">
        <f>A37+1</f>
        <v>32</v>
      </c>
      <c r="B78" s="1252" t="s">
        <v>85</v>
      </c>
      <c r="C78" s="1214"/>
      <c r="D78" s="1230"/>
      <c r="E78" s="1276"/>
      <c r="F78" s="1254"/>
      <c r="G78" s="1255"/>
      <c r="H78" s="33" t="s">
        <v>58</v>
      </c>
      <c r="I78" s="133"/>
    </row>
    <row r="79" spans="1:9">
      <c r="A79" s="1193"/>
      <c r="B79" s="1210" t="s">
        <v>4</v>
      </c>
      <c r="C79" s="1212"/>
      <c r="D79" s="1210"/>
      <c r="E79" s="1256"/>
      <c r="F79" s="1257"/>
      <c r="G79" s="1256"/>
      <c r="H79" s="1206"/>
      <c r="I79" s="133"/>
    </row>
    <row r="80" spans="1:9" ht="13.5">
      <c r="A80" s="1193"/>
      <c r="B80" s="1209" t="s">
        <v>439</v>
      </c>
      <c r="C80" s="1213"/>
      <c r="D80" s="1211"/>
      <c r="E80" s="1267"/>
      <c r="F80" s="1257"/>
      <c r="G80" s="1256"/>
      <c r="H80" s="1206"/>
      <c r="I80" s="133"/>
    </row>
    <row r="81" spans="1:9">
      <c r="A81" s="1193"/>
      <c r="B81" s="1215" t="s">
        <v>6</v>
      </c>
      <c r="C81" s="1247">
        <v>56395450</v>
      </c>
      <c r="D81" s="1247">
        <v>2000000</v>
      </c>
      <c r="E81" s="1258"/>
      <c r="F81" s="1259"/>
      <c r="G81" s="1259"/>
      <c r="H81" s="1206"/>
      <c r="I81" s="133"/>
    </row>
    <row r="82" spans="1:9" ht="25.5">
      <c r="A82" s="1193"/>
      <c r="B82" s="1216" t="s">
        <v>7</v>
      </c>
      <c r="C82" s="1237">
        <v>10148530</v>
      </c>
      <c r="D82" s="1237">
        <v>2000000</v>
      </c>
      <c r="E82" s="1260"/>
      <c r="F82" s="1261"/>
      <c r="G82" s="1261"/>
      <c r="H82" s="1206"/>
      <c r="I82" s="133"/>
    </row>
    <row r="83" spans="1:9">
      <c r="A83" s="1193"/>
      <c r="B83" s="1216" t="s">
        <v>14</v>
      </c>
      <c r="C83" s="1245">
        <v>46246920</v>
      </c>
      <c r="D83" s="1245"/>
      <c r="E83" s="1262"/>
      <c r="F83" s="1261"/>
      <c r="G83" s="1261"/>
      <c r="H83" s="1206"/>
      <c r="I83" s="133"/>
    </row>
    <row r="84" spans="1:9" ht="25.5">
      <c r="A84" s="1193"/>
      <c r="B84" s="1218" t="s">
        <v>15</v>
      </c>
      <c r="C84" s="1237">
        <v>46246920</v>
      </c>
      <c r="D84" s="1237"/>
      <c r="E84" s="1258"/>
      <c r="F84" s="1259"/>
      <c r="G84" s="1259"/>
      <c r="H84" s="1206"/>
      <c r="I84" s="133"/>
    </row>
    <row r="85" spans="1:9">
      <c r="A85" s="1193"/>
      <c r="B85" s="1215" t="s">
        <v>16</v>
      </c>
      <c r="C85" s="1248">
        <v>58569731</v>
      </c>
      <c r="D85" s="1248">
        <v>2000000</v>
      </c>
      <c r="E85" s="1260"/>
      <c r="F85" s="1261"/>
      <c r="G85" s="1261"/>
      <c r="H85" s="1206"/>
      <c r="I85" s="133"/>
    </row>
    <row r="86" spans="1:9">
      <c r="A86" s="1193"/>
      <c r="B86" s="1216" t="s">
        <v>17</v>
      </c>
      <c r="C86" s="1245">
        <v>58569731</v>
      </c>
      <c r="D86" s="1237">
        <v>2000000</v>
      </c>
      <c r="E86" s="1262"/>
      <c r="F86" s="1261"/>
      <c r="G86" s="1261"/>
      <c r="H86" s="1206"/>
      <c r="I86" s="133"/>
    </row>
    <row r="87" spans="1:9">
      <c r="A87" s="1193"/>
      <c r="B87" s="546" t="s">
        <v>305</v>
      </c>
      <c r="C87" s="1245">
        <v>58569731</v>
      </c>
      <c r="D87" s="1237">
        <v>2000000</v>
      </c>
      <c r="E87" s="1263"/>
      <c r="F87" s="1261"/>
      <c r="G87" s="1261"/>
      <c r="H87" s="1206"/>
      <c r="I87" s="133"/>
    </row>
    <row r="88" spans="1:9">
      <c r="A88" s="1193"/>
      <c r="B88" s="1274" t="s">
        <v>257</v>
      </c>
      <c r="C88" s="1245">
        <v>58569731</v>
      </c>
      <c r="D88" s="1237">
        <v>2000000</v>
      </c>
      <c r="E88" s="1262"/>
      <c r="F88" s="1264"/>
      <c r="G88" s="1264"/>
      <c r="H88" s="1206"/>
    </row>
    <row r="89" spans="1:9">
      <c r="A89" s="1193"/>
      <c r="B89" s="1218" t="s">
        <v>25</v>
      </c>
      <c r="C89" s="1245">
        <v>-2174281</v>
      </c>
      <c r="D89" s="1237"/>
      <c r="E89" s="1262"/>
      <c r="F89" s="1265"/>
      <c r="G89" s="1265"/>
      <c r="H89" s="1206"/>
    </row>
    <row r="90" spans="1:9">
      <c r="A90" s="1193"/>
      <c r="B90" s="1219" t="s">
        <v>26</v>
      </c>
      <c r="C90" s="1245">
        <v>2174281</v>
      </c>
      <c r="D90" s="1248"/>
      <c r="E90" s="1262"/>
      <c r="F90" s="1265"/>
      <c r="G90" s="1265"/>
      <c r="H90" s="1206"/>
    </row>
    <row r="91" spans="1:9">
      <c r="A91" s="1193"/>
      <c r="B91" s="1220" t="s">
        <v>27</v>
      </c>
      <c r="C91" s="1245">
        <v>2174281</v>
      </c>
      <c r="D91" s="1237"/>
      <c r="E91" s="1262"/>
      <c r="F91" s="1265"/>
      <c r="G91" s="1265"/>
      <c r="H91" s="1206"/>
    </row>
    <row r="92" spans="1:9" ht="39" thickBot="1">
      <c r="A92" s="1193"/>
      <c r="B92" s="1216" t="s">
        <v>28</v>
      </c>
      <c r="C92" s="1245">
        <v>2174281</v>
      </c>
      <c r="D92" s="1266"/>
      <c r="E92" s="1262"/>
      <c r="F92" s="1265"/>
      <c r="G92" s="1265"/>
      <c r="H92" s="1206"/>
    </row>
    <row r="93" spans="1:9" ht="78" customHeight="1" thickBot="1">
      <c r="A93" s="1193"/>
      <c r="B93" s="2039" t="s">
        <v>440</v>
      </c>
      <c r="C93" s="2040"/>
      <c r="D93" s="2041"/>
      <c r="E93" s="1268"/>
      <c r="F93" s="1268"/>
      <c r="G93" s="1268"/>
      <c r="H93" s="1206"/>
    </row>
    <row r="95" spans="1:9" customFormat="1" ht="15">
      <c r="A95" s="1204"/>
      <c r="B95" s="1205" t="s">
        <v>310</v>
      </c>
      <c r="E95" s="1205"/>
      <c r="H95" s="105"/>
    </row>
    <row r="96" spans="1:9" customFormat="1" ht="15.75" thickBot="1">
      <c r="A96" s="1204"/>
      <c r="B96" s="1205"/>
      <c r="E96" s="1205"/>
      <c r="H96" s="105"/>
    </row>
    <row r="97" spans="1:8" customFormat="1" ht="15">
      <c r="A97" s="1192">
        <f>A78</f>
        <v>32</v>
      </c>
      <c r="B97" s="1252" t="s">
        <v>85</v>
      </c>
      <c r="C97" s="1249"/>
      <c r="D97" s="1230"/>
      <c r="E97" s="1277"/>
      <c r="F97" s="1254"/>
      <c r="G97" s="1255"/>
      <c r="H97" s="33" t="s">
        <v>58</v>
      </c>
    </row>
    <row r="98" spans="1:8" customFormat="1" ht="15">
      <c r="A98" s="1192"/>
      <c r="B98" s="1210" t="s">
        <v>66</v>
      </c>
      <c r="C98" s="1250"/>
      <c r="D98" s="1210"/>
      <c r="E98" s="1256"/>
      <c r="F98" s="1257"/>
      <c r="G98" s="1256"/>
    </row>
    <row r="99" spans="1:8" customFormat="1" ht="15">
      <c r="A99" s="1192"/>
      <c r="B99" s="1235" t="s">
        <v>256</v>
      </c>
      <c r="C99" s="1243"/>
      <c r="D99" s="1234"/>
      <c r="E99" s="1256"/>
      <c r="F99" s="1257"/>
      <c r="G99" s="1256"/>
    </row>
    <row r="100" spans="1:8" customFormat="1" ht="15">
      <c r="A100" s="1192"/>
      <c r="B100" s="1236" t="s">
        <v>73</v>
      </c>
      <c r="C100" s="1243"/>
      <c r="D100" s="1234"/>
      <c r="E100" s="1269"/>
      <c r="F100" s="1257"/>
      <c r="G100" s="1256"/>
    </row>
    <row r="101" spans="1:8" customFormat="1" ht="15">
      <c r="A101" s="1192"/>
      <c r="B101" s="1215" t="s">
        <v>6</v>
      </c>
      <c r="C101" s="1244">
        <v>251205187</v>
      </c>
      <c r="D101" s="1247">
        <v>2000000</v>
      </c>
      <c r="E101" s="1258"/>
      <c r="F101" s="1270"/>
      <c r="G101" s="1270"/>
    </row>
    <row r="102" spans="1:8" customFormat="1" ht="15">
      <c r="A102" s="1192"/>
      <c r="B102" s="1216" t="s">
        <v>80</v>
      </c>
      <c r="C102" s="1245">
        <v>27750722</v>
      </c>
      <c r="D102" s="1237">
        <v>2000000</v>
      </c>
      <c r="E102" s="1260"/>
      <c r="F102" s="1261"/>
      <c r="G102" s="1261"/>
    </row>
    <row r="103" spans="1:8" customFormat="1" ht="15">
      <c r="A103" s="1192"/>
      <c r="B103" s="1217" t="s">
        <v>8</v>
      </c>
      <c r="C103" s="1245">
        <v>205040</v>
      </c>
      <c r="D103" s="1248"/>
      <c r="E103" s="1262"/>
      <c r="F103" s="1261"/>
      <c r="G103" s="1261"/>
    </row>
    <row r="104" spans="1:8" customFormat="1" ht="15">
      <c r="A104" s="1192"/>
      <c r="B104" s="1216" t="s">
        <v>9</v>
      </c>
      <c r="C104" s="1245">
        <v>5040</v>
      </c>
      <c r="D104" s="1248"/>
      <c r="E104" s="1258"/>
      <c r="F104" s="1259"/>
      <c r="G104" s="1259"/>
    </row>
    <row r="105" spans="1:8" customFormat="1" ht="15">
      <c r="A105" s="1192"/>
      <c r="B105" s="1232" t="s">
        <v>10</v>
      </c>
      <c r="C105" s="1245">
        <v>5040</v>
      </c>
      <c r="D105" s="1237"/>
      <c r="E105" s="1260"/>
      <c r="F105" s="1261"/>
      <c r="G105" s="1261"/>
    </row>
    <row r="106" spans="1:8" customFormat="1" ht="30" customHeight="1">
      <c r="A106" s="1192"/>
      <c r="B106" s="1218" t="s">
        <v>11</v>
      </c>
      <c r="C106" s="1245">
        <v>5040</v>
      </c>
      <c r="D106" s="1237"/>
      <c r="E106" s="1262"/>
      <c r="F106" s="1261"/>
      <c r="G106" s="1261"/>
    </row>
    <row r="107" spans="1:8" customFormat="1" ht="39" customHeight="1">
      <c r="A107" s="1192"/>
      <c r="B107" s="1233" t="s">
        <v>12</v>
      </c>
      <c r="C107" s="1245">
        <v>5040</v>
      </c>
      <c r="D107" s="1237"/>
      <c r="E107" s="1263"/>
      <c r="F107" s="1261"/>
      <c r="G107" s="1261"/>
    </row>
    <row r="108" spans="1:8" customFormat="1" ht="25.5">
      <c r="A108" s="1192"/>
      <c r="B108" s="1216" t="s">
        <v>47</v>
      </c>
      <c r="C108" s="1245">
        <v>200000</v>
      </c>
      <c r="D108" s="1248"/>
      <c r="E108" s="1260"/>
      <c r="F108" s="1265"/>
      <c r="G108" s="1265"/>
    </row>
    <row r="109" spans="1:8" customFormat="1" ht="38.25">
      <c r="A109" s="1192"/>
      <c r="B109" s="1232" t="s">
        <v>48</v>
      </c>
      <c r="C109" s="1245">
        <v>200000</v>
      </c>
      <c r="D109" s="1237"/>
      <c r="E109" s="1260"/>
      <c r="F109" s="1265"/>
      <c r="G109" s="1265"/>
    </row>
    <row r="110" spans="1:8" customFormat="1" ht="51">
      <c r="A110" s="1192"/>
      <c r="B110" s="1218" t="s">
        <v>87</v>
      </c>
      <c r="C110" s="1245">
        <v>200000</v>
      </c>
      <c r="D110" s="1237"/>
      <c r="E110" s="1260"/>
      <c r="F110" s="1265"/>
      <c r="G110" s="1265"/>
    </row>
    <row r="111" spans="1:8" customFormat="1" ht="15">
      <c r="A111" s="1192"/>
      <c r="B111" s="1216" t="s">
        <v>14</v>
      </c>
      <c r="C111" s="1245">
        <v>223249425</v>
      </c>
      <c r="D111" s="1245"/>
      <c r="E111" s="1260"/>
      <c r="F111" s="1265"/>
      <c r="G111" s="1265"/>
    </row>
    <row r="112" spans="1:8" customFormat="1" ht="25.5">
      <c r="A112" s="1192"/>
      <c r="B112" s="1218" t="s">
        <v>15</v>
      </c>
      <c r="C112" s="1245">
        <v>223249425</v>
      </c>
      <c r="D112" s="1245"/>
      <c r="E112" s="1260"/>
      <c r="F112" s="1265"/>
      <c r="G112" s="1265"/>
    </row>
    <row r="113" spans="1:7" customFormat="1" ht="15">
      <c r="A113" s="1192"/>
      <c r="B113" s="1215" t="s">
        <v>31</v>
      </c>
      <c r="C113" s="1246">
        <v>254441343</v>
      </c>
      <c r="D113" s="1248">
        <v>2000000</v>
      </c>
      <c r="E113" s="1260"/>
      <c r="F113" s="1265"/>
      <c r="G113" s="1265"/>
    </row>
    <row r="114" spans="1:7" customFormat="1" ht="15">
      <c r="A114" s="1192"/>
      <c r="B114" s="1216" t="s">
        <v>17</v>
      </c>
      <c r="C114" s="1245">
        <v>250331037</v>
      </c>
      <c r="D114" s="1237">
        <v>2000000</v>
      </c>
      <c r="E114" s="1260"/>
      <c r="F114" s="1265"/>
      <c r="G114" s="1265"/>
    </row>
    <row r="115" spans="1:7" customFormat="1" ht="15">
      <c r="A115" s="1192"/>
      <c r="B115" s="1232" t="s">
        <v>18</v>
      </c>
      <c r="C115" s="1245">
        <v>186266060</v>
      </c>
      <c r="D115" s="1248"/>
      <c r="E115" s="1260"/>
      <c r="F115" s="1265"/>
      <c r="G115" s="1265"/>
    </row>
    <row r="116" spans="1:7" customFormat="1" ht="15">
      <c r="A116" s="1192"/>
      <c r="B116" s="1218" t="s">
        <v>86</v>
      </c>
      <c r="C116" s="1245">
        <v>131224604</v>
      </c>
      <c r="D116" s="1237"/>
      <c r="E116" s="1260"/>
      <c r="F116" s="1265"/>
      <c r="G116" s="1265"/>
    </row>
    <row r="117" spans="1:7" customFormat="1" ht="15">
      <c r="A117" s="1192"/>
      <c r="B117" s="1218" t="s">
        <v>20</v>
      </c>
      <c r="C117" s="1245">
        <v>55041456</v>
      </c>
      <c r="D117" s="1237"/>
      <c r="E117" s="1260"/>
      <c r="F117" s="1265"/>
      <c r="G117" s="1265"/>
    </row>
    <row r="118" spans="1:7" customFormat="1" ht="15" customHeight="1">
      <c r="A118" s="1192"/>
      <c r="B118" s="546" t="s">
        <v>305</v>
      </c>
      <c r="C118" s="1245">
        <v>63901984</v>
      </c>
      <c r="D118" s="1237">
        <v>2000000</v>
      </c>
      <c r="E118" s="1260"/>
      <c r="F118" s="1265"/>
      <c r="G118" s="1265"/>
    </row>
    <row r="119" spans="1:7" customFormat="1" ht="15">
      <c r="A119" s="1192"/>
      <c r="B119" s="1233" t="s">
        <v>21</v>
      </c>
      <c r="C119" s="1245">
        <v>3001131</v>
      </c>
      <c r="D119" s="1237"/>
      <c r="E119" s="1260"/>
      <c r="F119" s="1265"/>
      <c r="G119" s="1265"/>
    </row>
    <row r="120" spans="1:7" customFormat="1" ht="15">
      <c r="A120" s="1192"/>
      <c r="B120" s="1275" t="s">
        <v>257</v>
      </c>
      <c r="C120" s="1245">
        <v>60900853</v>
      </c>
      <c r="D120" s="1237">
        <v>2000000</v>
      </c>
      <c r="E120" s="1260"/>
      <c r="F120" s="1265"/>
      <c r="G120" s="1265"/>
    </row>
    <row r="121" spans="1:7" customFormat="1" ht="25.5">
      <c r="A121" s="1192"/>
      <c r="B121" s="1219" t="s">
        <v>81</v>
      </c>
      <c r="C121" s="1245">
        <v>160245</v>
      </c>
      <c r="D121" s="1248"/>
      <c r="E121" s="1260"/>
      <c r="F121" s="1265"/>
      <c r="G121" s="1265"/>
    </row>
    <row r="122" spans="1:7" customFormat="1" ht="15">
      <c r="A122" s="1192"/>
      <c r="B122" s="1220" t="s">
        <v>82</v>
      </c>
      <c r="C122" s="1245">
        <v>160245</v>
      </c>
      <c r="D122" s="1237"/>
      <c r="E122" s="1260"/>
      <c r="F122" s="1265"/>
      <c r="G122" s="1265"/>
    </row>
    <row r="123" spans="1:7" customFormat="1" ht="25.5">
      <c r="A123" s="1192"/>
      <c r="B123" s="1218" t="s">
        <v>37</v>
      </c>
      <c r="C123" s="1245">
        <v>2748</v>
      </c>
      <c r="D123" s="1248"/>
      <c r="E123" s="1260"/>
      <c r="F123" s="1265"/>
      <c r="G123" s="1265"/>
    </row>
    <row r="124" spans="1:7" customFormat="1" ht="25.5">
      <c r="A124" s="1192"/>
      <c r="B124" s="1233" t="s">
        <v>38</v>
      </c>
      <c r="C124" s="1245">
        <v>374</v>
      </c>
      <c r="D124" s="1248"/>
      <c r="E124" s="1260"/>
      <c r="F124" s="1265"/>
      <c r="G124" s="1265"/>
    </row>
    <row r="125" spans="1:7" customFormat="1" ht="25.5">
      <c r="A125" s="1192"/>
      <c r="B125" s="1221" t="s">
        <v>22</v>
      </c>
      <c r="C125" s="1245">
        <v>374</v>
      </c>
      <c r="D125" s="1237"/>
      <c r="E125" s="1260"/>
      <c r="F125" s="1265"/>
      <c r="G125" s="1265"/>
    </row>
    <row r="126" spans="1:7" customFormat="1" ht="25.5">
      <c r="A126" s="1192"/>
      <c r="B126" s="1221" t="s">
        <v>49</v>
      </c>
      <c r="C126" s="1245">
        <v>2374</v>
      </c>
      <c r="D126" s="1237"/>
      <c r="E126" s="1260"/>
      <c r="F126" s="1265"/>
      <c r="G126" s="1265"/>
    </row>
    <row r="127" spans="1:7" customFormat="1" ht="25.5">
      <c r="A127" s="1192"/>
      <c r="B127" s="1222" t="s">
        <v>258</v>
      </c>
      <c r="C127" s="1245">
        <v>2374</v>
      </c>
      <c r="D127" s="1237"/>
      <c r="E127" s="1260"/>
      <c r="F127" s="1265"/>
      <c r="G127" s="1265"/>
    </row>
    <row r="128" spans="1:7" customFormat="1" ht="15">
      <c r="A128" s="1192"/>
      <c r="B128" s="1216" t="s">
        <v>23</v>
      </c>
      <c r="C128" s="1245">
        <v>4110306</v>
      </c>
      <c r="D128" s="1248"/>
      <c r="E128" s="1260"/>
      <c r="F128" s="1265"/>
      <c r="G128" s="1265"/>
    </row>
    <row r="129" spans="1:8" customFormat="1" ht="15">
      <c r="A129" s="1192"/>
      <c r="B129" s="1232" t="s">
        <v>24</v>
      </c>
      <c r="C129" s="1245">
        <v>4110306</v>
      </c>
      <c r="D129" s="1237"/>
      <c r="E129" s="1260"/>
      <c r="F129" s="1265"/>
      <c r="G129" s="1265"/>
    </row>
    <row r="130" spans="1:8" customFormat="1" ht="15">
      <c r="A130" s="1192"/>
      <c r="B130" s="1223" t="s">
        <v>88</v>
      </c>
      <c r="C130" s="1245">
        <v>-3236156</v>
      </c>
      <c r="D130" s="1253"/>
      <c r="E130" s="1260"/>
      <c r="F130" s="1265"/>
      <c r="G130" s="1265"/>
    </row>
    <row r="131" spans="1:8" customFormat="1" ht="15">
      <c r="A131" s="1192"/>
      <c r="B131" s="1223" t="s">
        <v>26</v>
      </c>
      <c r="C131" s="1245">
        <v>3236156</v>
      </c>
      <c r="D131" s="1248"/>
      <c r="E131" s="1260"/>
      <c r="F131" s="1265"/>
      <c r="G131" s="1265"/>
    </row>
    <row r="132" spans="1:8" customFormat="1" ht="15">
      <c r="A132" s="1192"/>
      <c r="B132" s="1217" t="s">
        <v>27</v>
      </c>
      <c r="C132" s="1245">
        <v>3236156</v>
      </c>
      <c r="D132" s="1237"/>
      <c r="E132" s="1260"/>
      <c r="F132" s="1265"/>
      <c r="G132" s="1265"/>
    </row>
    <row r="133" spans="1:8" customFormat="1" ht="38.25">
      <c r="A133" s="1192"/>
      <c r="B133" s="1216" t="s">
        <v>28</v>
      </c>
      <c r="C133" s="1245">
        <v>3236156</v>
      </c>
      <c r="D133" s="1237"/>
      <c r="E133" s="1260"/>
      <c r="F133" s="1271"/>
      <c r="G133" s="1271"/>
    </row>
    <row r="134" spans="1:8" customFormat="1" ht="15.75" thickBot="1">
      <c r="A134" s="1192"/>
      <c r="B134" s="1241"/>
      <c r="C134" s="1242"/>
      <c r="D134" s="1272"/>
      <c r="E134" s="1260"/>
      <c r="F134" s="1271"/>
      <c r="G134" s="1271"/>
    </row>
    <row r="135" spans="1:8" customFormat="1" ht="72.75" customHeight="1" thickBot="1">
      <c r="A135" s="1192"/>
      <c r="B135" s="2075" t="s">
        <v>440</v>
      </c>
      <c r="C135" s="2076"/>
      <c r="D135" s="2077"/>
      <c r="E135" s="1273"/>
      <c r="F135" s="1273"/>
      <c r="G135" s="1273"/>
    </row>
    <row r="137" spans="1:8" customFormat="1" ht="15">
      <c r="A137" s="1204"/>
      <c r="B137" s="1203" t="s">
        <v>287</v>
      </c>
    </row>
    <row r="138" spans="1:8" customFormat="1" ht="15.75" thickBot="1">
      <c r="A138" s="1204"/>
      <c r="B138" s="1203"/>
    </row>
    <row r="139" spans="1:8" customFormat="1" ht="27">
      <c r="A139" s="844">
        <f>A78+1</f>
        <v>33</v>
      </c>
      <c r="B139" s="1252" t="s">
        <v>85</v>
      </c>
      <c r="C139" s="1214"/>
      <c r="D139" s="1230"/>
      <c r="E139" s="1228" t="s">
        <v>30</v>
      </c>
      <c r="F139" s="1214"/>
      <c r="G139" s="1230"/>
      <c r="H139" s="33" t="s">
        <v>58</v>
      </c>
    </row>
    <row r="140" spans="1:8" customFormat="1" ht="15">
      <c r="A140" s="1192"/>
      <c r="B140" s="1210" t="s">
        <v>4</v>
      </c>
      <c r="C140" s="1212"/>
      <c r="D140" s="1210"/>
      <c r="E140" s="1210" t="s">
        <v>4</v>
      </c>
      <c r="F140" s="1212"/>
      <c r="G140" s="1210"/>
    </row>
    <row r="141" spans="1:8" customFormat="1" ht="15">
      <c r="A141" s="1192"/>
      <c r="B141" s="1209" t="s">
        <v>439</v>
      </c>
      <c r="C141" s="1213"/>
      <c r="D141" s="1211"/>
      <c r="E141" s="1231" t="s">
        <v>29</v>
      </c>
      <c r="F141" s="1213"/>
      <c r="G141" s="1211"/>
    </row>
    <row r="142" spans="1:8" customFormat="1" ht="15">
      <c r="A142" s="1192"/>
      <c r="B142" s="1215" t="s">
        <v>6</v>
      </c>
      <c r="C142" s="1247">
        <v>56395450</v>
      </c>
      <c r="D142" s="1247">
        <v>-2000000</v>
      </c>
      <c r="E142" s="1215" t="s">
        <v>6</v>
      </c>
      <c r="F142" s="1244">
        <v>25227825</v>
      </c>
      <c r="G142" s="1244">
        <v>2000000</v>
      </c>
    </row>
    <row r="143" spans="1:8" customFormat="1" ht="25.5">
      <c r="A143" s="1192"/>
      <c r="B143" s="1216" t="s">
        <v>7</v>
      </c>
      <c r="C143" s="1237">
        <v>10148530</v>
      </c>
      <c r="D143" s="1237"/>
      <c r="E143" s="1216" t="s">
        <v>14</v>
      </c>
      <c r="F143" s="1245">
        <v>25227825</v>
      </c>
      <c r="G143" s="1245">
        <v>2000000</v>
      </c>
    </row>
    <row r="144" spans="1:8" customFormat="1" ht="25.5">
      <c r="A144" s="1192"/>
      <c r="B144" s="1216" t="s">
        <v>14</v>
      </c>
      <c r="C144" s="1245">
        <v>46246920</v>
      </c>
      <c r="D144" s="1245">
        <v>-2000000</v>
      </c>
      <c r="E144" s="1218" t="s">
        <v>15</v>
      </c>
      <c r="F144" s="1245">
        <v>25227825</v>
      </c>
      <c r="G144" s="1245">
        <v>2000000</v>
      </c>
    </row>
    <row r="145" spans="1:8" customFormat="1" ht="25.5">
      <c r="A145" s="1192"/>
      <c r="B145" s="1218" t="s">
        <v>15</v>
      </c>
      <c r="C145" s="1237">
        <v>46246920</v>
      </c>
      <c r="D145" s="1237">
        <v>-2000000</v>
      </c>
      <c r="E145" s="1215" t="s">
        <v>31</v>
      </c>
      <c r="F145" s="1246">
        <v>25227825</v>
      </c>
      <c r="G145" s="1246">
        <v>2000000</v>
      </c>
    </row>
    <row r="146" spans="1:8" customFormat="1" ht="15">
      <c r="A146" s="1192"/>
      <c r="B146" s="1215" t="s">
        <v>16</v>
      </c>
      <c r="C146" s="1248">
        <v>58569731</v>
      </c>
      <c r="D146" s="1248">
        <v>-2000000</v>
      </c>
      <c r="E146" s="1216" t="s">
        <v>17</v>
      </c>
      <c r="F146" s="1245">
        <v>25227825</v>
      </c>
      <c r="G146" s="1245">
        <v>2000000</v>
      </c>
    </row>
    <row r="147" spans="1:8" customFormat="1" ht="15">
      <c r="A147" s="1192"/>
      <c r="B147" s="1216" t="s">
        <v>17</v>
      </c>
      <c r="C147" s="1245">
        <v>58569731</v>
      </c>
      <c r="D147" s="1237">
        <v>-2000000</v>
      </c>
      <c r="E147" s="546" t="s">
        <v>305</v>
      </c>
      <c r="F147" s="1245">
        <v>25227825</v>
      </c>
      <c r="G147" s="1245">
        <v>2000000</v>
      </c>
    </row>
    <row r="148" spans="1:8" customFormat="1" ht="15">
      <c r="A148" s="1192"/>
      <c r="B148" s="546" t="s">
        <v>305</v>
      </c>
      <c r="C148" s="1245">
        <v>58569731</v>
      </c>
      <c r="D148" s="1237">
        <v>-2000000</v>
      </c>
      <c r="E148" s="1233" t="s">
        <v>21</v>
      </c>
      <c r="F148" s="1245">
        <v>25227825</v>
      </c>
      <c r="G148" s="1245">
        <v>2000000</v>
      </c>
    </row>
    <row r="149" spans="1:8" customFormat="1" ht="15">
      <c r="A149" s="1192"/>
      <c r="B149" s="1274" t="s">
        <v>257</v>
      </c>
      <c r="C149" s="1245">
        <v>58569731</v>
      </c>
      <c r="D149" s="1237">
        <v>-2000000</v>
      </c>
      <c r="E149" s="1219"/>
      <c r="F149" s="1240"/>
      <c r="G149" s="1240"/>
    </row>
    <row r="150" spans="1:8" customFormat="1" ht="15">
      <c r="A150" s="1192"/>
      <c r="B150" s="1218" t="s">
        <v>25</v>
      </c>
      <c r="C150" s="1245">
        <v>-2174281</v>
      </c>
      <c r="D150" s="1237"/>
      <c r="E150" s="1219"/>
      <c r="F150" s="1224"/>
      <c r="G150" s="1224"/>
    </row>
    <row r="151" spans="1:8" customFormat="1" ht="15">
      <c r="A151" s="1192"/>
      <c r="B151" s="1219" t="s">
        <v>26</v>
      </c>
      <c r="C151" s="1245">
        <v>2174281</v>
      </c>
      <c r="D151" s="1248"/>
      <c r="E151" s="1219"/>
      <c r="F151" s="1224"/>
      <c r="G151" s="1224"/>
    </row>
    <row r="152" spans="1:8" customFormat="1" ht="15">
      <c r="A152" s="1192"/>
      <c r="B152" s="1220" t="s">
        <v>27</v>
      </c>
      <c r="C152" s="1245">
        <v>2174281</v>
      </c>
      <c r="D152" s="1237"/>
      <c r="E152" s="1219"/>
      <c r="F152" s="1224"/>
      <c r="G152" s="1224"/>
    </row>
    <row r="153" spans="1:8" customFormat="1" ht="39" thickBot="1">
      <c r="A153" s="1192"/>
      <c r="B153" s="1216" t="s">
        <v>28</v>
      </c>
      <c r="C153" s="1245">
        <v>2174281</v>
      </c>
      <c r="D153" s="1248"/>
      <c r="E153" s="1219"/>
      <c r="F153" s="1224"/>
      <c r="G153" s="1224"/>
    </row>
    <row r="154" spans="1:8" s="1196" customFormat="1" ht="39.75" customHeight="1" thickBot="1">
      <c r="A154" s="1192"/>
      <c r="B154" s="2078" t="s">
        <v>441</v>
      </c>
      <c r="C154" s="2079"/>
      <c r="D154" s="2079"/>
      <c r="E154" s="2079"/>
      <c r="F154" s="2079"/>
      <c r="G154" s="2080"/>
    </row>
    <row r="156" spans="1:8" customFormat="1" ht="15">
      <c r="A156" s="1204"/>
      <c r="B156" s="1205" t="s">
        <v>310</v>
      </c>
      <c r="E156" s="1205"/>
      <c r="H156" s="105"/>
    </row>
    <row r="157" spans="1:8" customFormat="1" ht="15.75" thickBot="1">
      <c r="A157" s="1204"/>
      <c r="B157" s="1205"/>
      <c r="E157" s="1205"/>
      <c r="H157" s="105"/>
    </row>
    <row r="158" spans="1:8" customFormat="1" ht="27">
      <c r="A158" s="1192">
        <f>A139</f>
        <v>33</v>
      </c>
      <c r="B158" s="1252" t="s">
        <v>85</v>
      </c>
      <c r="C158" s="1249"/>
      <c r="D158" s="1230"/>
      <c r="E158" s="1239" t="s">
        <v>30</v>
      </c>
      <c r="F158" s="1214"/>
      <c r="G158" s="1230"/>
      <c r="H158" s="33" t="s">
        <v>58</v>
      </c>
    </row>
    <row r="159" spans="1:8" customFormat="1" ht="15">
      <c r="A159" s="1192"/>
      <c r="B159" s="1210" t="s">
        <v>66</v>
      </c>
      <c r="C159" s="1250"/>
      <c r="D159" s="1210"/>
      <c r="E159" s="1210" t="s">
        <v>66</v>
      </c>
      <c r="F159" s="1212"/>
      <c r="G159" s="1210"/>
    </row>
    <row r="160" spans="1:8" customFormat="1" ht="15">
      <c r="A160" s="1192"/>
      <c r="B160" s="1235" t="s">
        <v>256</v>
      </c>
      <c r="C160" s="1243"/>
      <c r="D160" s="1234"/>
      <c r="E160" s="1235" t="s">
        <v>256</v>
      </c>
      <c r="F160" s="1238"/>
      <c r="G160" s="1234"/>
    </row>
    <row r="161" spans="1:7" customFormat="1" ht="15">
      <c r="A161" s="1192"/>
      <c r="B161" s="1236" t="s">
        <v>73</v>
      </c>
      <c r="C161" s="1243"/>
      <c r="D161" s="1234"/>
      <c r="E161" s="1236" t="s">
        <v>73</v>
      </c>
      <c r="F161" s="1238"/>
      <c r="G161" s="1234"/>
    </row>
    <row r="162" spans="1:7" customFormat="1" ht="15">
      <c r="A162" s="1192"/>
      <c r="B162" s="1215" t="s">
        <v>6</v>
      </c>
      <c r="C162" s="1244">
        <v>251205187</v>
      </c>
      <c r="D162" s="1247">
        <v>-2000000</v>
      </c>
      <c r="E162" s="1215" t="s">
        <v>6</v>
      </c>
      <c r="F162" s="1251">
        <v>54680004</v>
      </c>
      <c r="G162" s="1251">
        <v>2000000</v>
      </c>
    </row>
    <row r="163" spans="1:7" customFormat="1" ht="15">
      <c r="A163" s="1192"/>
      <c r="B163" s="1216" t="s">
        <v>80</v>
      </c>
      <c r="C163" s="1245">
        <v>27750722</v>
      </c>
      <c r="D163" s="1237"/>
      <c r="E163" s="1216" t="s">
        <v>14</v>
      </c>
      <c r="F163" s="1245">
        <v>54680004</v>
      </c>
      <c r="G163" s="1245">
        <v>2000000</v>
      </c>
    </row>
    <row r="164" spans="1:7" customFormat="1" ht="25.5">
      <c r="A164" s="1192"/>
      <c r="B164" s="1217" t="s">
        <v>8</v>
      </c>
      <c r="C164" s="1245">
        <v>205040</v>
      </c>
      <c r="D164" s="1248"/>
      <c r="E164" s="1218" t="s">
        <v>15</v>
      </c>
      <c r="F164" s="1245">
        <v>54680004</v>
      </c>
      <c r="G164" s="1245">
        <v>2000000</v>
      </c>
    </row>
    <row r="165" spans="1:7" customFormat="1" ht="15">
      <c r="A165" s="1192"/>
      <c r="B165" s="1216" t="s">
        <v>9</v>
      </c>
      <c r="C165" s="1245">
        <v>5040</v>
      </c>
      <c r="D165" s="1248"/>
      <c r="E165" s="1215" t="s">
        <v>31</v>
      </c>
      <c r="F165" s="1246">
        <v>54680004</v>
      </c>
      <c r="G165" s="1246">
        <v>2000000</v>
      </c>
    </row>
    <row r="166" spans="1:7" customFormat="1" ht="15">
      <c r="A166" s="1192"/>
      <c r="B166" s="1232" t="s">
        <v>10</v>
      </c>
      <c r="C166" s="1245">
        <v>5040</v>
      </c>
      <c r="D166" s="1237"/>
      <c r="E166" s="1216" t="s">
        <v>17</v>
      </c>
      <c r="F166" s="1245">
        <v>54680004</v>
      </c>
      <c r="G166" s="1245">
        <v>2000000</v>
      </c>
    </row>
    <row r="167" spans="1:7" customFormat="1" ht="30" customHeight="1">
      <c r="A167" s="1192"/>
      <c r="B167" s="1218" t="s">
        <v>11</v>
      </c>
      <c r="C167" s="1245">
        <v>5040</v>
      </c>
      <c r="D167" s="1237"/>
      <c r="E167" s="546" t="s">
        <v>305</v>
      </c>
      <c r="F167" s="1245">
        <v>54680004</v>
      </c>
      <c r="G167" s="1245">
        <v>2000000</v>
      </c>
    </row>
    <row r="168" spans="1:7" customFormat="1" ht="39" customHeight="1">
      <c r="A168" s="1192"/>
      <c r="B168" s="1233" t="s">
        <v>12</v>
      </c>
      <c r="C168" s="1245">
        <v>5040</v>
      </c>
      <c r="D168" s="1237"/>
      <c r="E168" s="1233" t="s">
        <v>21</v>
      </c>
      <c r="F168" s="1245">
        <v>54680004</v>
      </c>
      <c r="G168" s="1245">
        <v>2000000</v>
      </c>
    </row>
    <row r="169" spans="1:7" customFormat="1" ht="25.5">
      <c r="A169" s="1192"/>
      <c r="B169" s="1216" t="s">
        <v>47</v>
      </c>
      <c r="C169" s="1245">
        <v>200000</v>
      </c>
      <c r="D169" s="1248"/>
      <c r="E169" s="1216"/>
      <c r="F169" s="1224"/>
      <c r="G169" s="1224"/>
    </row>
    <row r="170" spans="1:7" customFormat="1" ht="38.25">
      <c r="A170" s="1192"/>
      <c r="B170" s="1232" t="s">
        <v>48</v>
      </c>
      <c r="C170" s="1245">
        <v>200000</v>
      </c>
      <c r="D170" s="1237"/>
      <c r="E170" s="1216"/>
      <c r="F170" s="1224"/>
      <c r="G170" s="1224"/>
    </row>
    <row r="171" spans="1:7" customFormat="1" ht="51">
      <c r="A171" s="1192"/>
      <c r="B171" s="1218" t="s">
        <v>87</v>
      </c>
      <c r="C171" s="1245">
        <v>200000</v>
      </c>
      <c r="D171" s="1237"/>
      <c r="E171" s="1216"/>
      <c r="F171" s="1224"/>
      <c r="G171" s="1224"/>
    </row>
    <row r="172" spans="1:7" customFormat="1" ht="15">
      <c r="A172" s="1192"/>
      <c r="B172" s="1216" t="s">
        <v>14</v>
      </c>
      <c r="C172" s="1245">
        <v>223249425</v>
      </c>
      <c r="D172" s="1245">
        <v>-2000000</v>
      </c>
      <c r="E172" s="1216"/>
      <c r="F172" s="1224"/>
      <c r="G172" s="1224"/>
    </row>
    <row r="173" spans="1:7" customFormat="1" ht="25.5">
      <c r="A173" s="1192"/>
      <c r="B173" s="1218" t="s">
        <v>15</v>
      </c>
      <c r="C173" s="1245">
        <v>223249425</v>
      </c>
      <c r="D173" s="1245">
        <v>-2000000</v>
      </c>
      <c r="E173" s="1216"/>
      <c r="F173" s="1224"/>
      <c r="G173" s="1224"/>
    </row>
    <row r="174" spans="1:7" customFormat="1" ht="15">
      <c r="A174" s="1192"/>
      <c r="B174" s="1215" t="s">
        <v>31</v>
      </c>
      <c r="C174" s="1246">
        <v>254441343</v>
      </c>
      <c r="D174" s="1248">
        <v>-2000000</v>
      </c>
      <c r="E174" s="1216"/>
      <c r="F174" s="1224"/>
      <c r="G174" s="1224"/>
    </row>
    <row r="175" spans="1:7" customFormat="1" ht="15">
      <c r="A175" s="1192"/>
      <c r="B175" s="1216" t="s">
        <v>17</v>
      </c>
      <c r="C175" s="1245">
        <v>250331037</v>
      </c>
      <c r="D175" s="1237">
        <v>-2000000</v>
      </c>
      <c r="E175" s="1216"/>
      <c r="F175" s="1224"/>
      <c r="G175" s="1224"/>
    </row>
    <row r="176" spans="1:7" customFormat="1" ht="15">
      <c r="A176" s="1192"/>
      <c r="B176" s="1232" t="s">
        <v>18</v>
      </c>
      <c r="C176" s="1245">
        <v>186266060</v>
      </c>
      <c r="D176" s="1248"/>
      <c r="E176" s="1216"/>
      <c r="F176" s="1224"/>
      <c r="G176" s="1224"/>
    </row>
    <row r="177" spans="1:7" customFormat="1" ht="15">
      <c r="A177" s="1192"/>
      <c r="B177" s="1218" t="s">
        <v>86</v>
      </c>
      <c r="C177" s="1245">
        <v>131224604</v>
      </c>
      <c r="D177" s="1237"/>
      <c r="E177" s="1216"/>
      <c r="F177" s="1224"/>
      <c r="G177" s="1224"/>
    </row>
    <row r="178" spans="1:7" customFormat="1" ht="15">
      <c r="A178" s="1192"/>
      <c r="B178" s="1218" t="s">
        <v>20</v>
      </c>
      <c r="C178" s="1245">
        <v>55041456</v>
      </c>
      <c r="D178" s="1237"/>
      <c r="E178" s="1216"/>
      <c r="F178" s="1224"/>
      <c r="G178" s="1224"/>
    </row>
    <row r="179" spans="1:7" customFormat="1" ht="15">
      <c r="A179" s="1192"/>
      <c r="B179" s="546" t="s">
        <v>305</v>
      </c>
      <c r="C179" s="1245">
        <v>63901984</v>
      </c>
      <c r="D179" s="1237">
        <v>-2000000</v>
      </c>
      <c r="E179" s="1216"/>
      <c r="F179" s="1224"/>
      <c r="G179" s="1224"/>
    </row>
    <row r="180" spans="1:7" customFormat="1" ht="15">
      <c r="A180" s="1192"/>
      <c r="B180" s="1233" t="s">
        <v>21</v>
      </c>
      <c r="C180" s="1245">
        <v>3001131</v>
      </c>
      <c r="D180" s="1237"/>
      <c r="E180" s="1216"/>
      <c r="F180" s="1224"/>
      <c r="G180" s="1224"/>
    </row>
    <row r="181" spans="1:7" customFormat="1" ht="15">
      <c r="A181" s="1192"/>
      <c r="B181" s="1275" t="s">
        <v>257</v>
      </c>
      <c r="C181" s="1245">
        <v>60900853</v>
      </c>
      <c r="D181" s="1237">
        <v>-2000000</v>
      </c>
      <c r="E181" s="1216"/>
      <c r="F181" s="1224"/>
      <c r="G181" s="1224"/>
    </row>
    <row r="182" spans="1:7" customFormat="1" ht="25.5">
      <c r="A182" s="1192"/>
      <c r="B182" s="1219" t="s">
        <v>81</v>
      </c>
      <c r="C182" s="1245">
        <v>160245</v>
      </c>
      <c r="D182" s="1248"/>
      <c r="E182" s="1216"/>
      <c r="F182" s="1224"/>
      <c r="G182" s="1224"/>
    </row>
    <row r="183" spans="1:7" customFormat="1" ht="15">
      <c r="A183" s="1192"/>
      <c r="B183" s="1220" t="s">
        <v>82</v>
      </c>
      <c r="C183" s="1245">
        <v>160245</v>
      </c>
      <c r="D183" s="1237"/>
      <c r="E183" s="1216"/>
      <c r="F183" s="1224"/>
      <c r="G183" s="1224"/>
    </row>
    <row r="184" spans="1:7" customFormat="1" ht="25.5">
      <c r="A184" s="1192"/>
      <c r="B184" s="1218" t="s">
        <v>37</v>
      </c>
      <c r="C184" s="1245">
        <v>2748</v>
      </c>
      <c r="D184" s="1248"/>
      <c r="E184" s="1216"/>
      <c r="F184" s="1224"/>
      <c r="G184" s="1224"/>
    </row>
    <row r="185" spans="1:7" customFormat="1" ht="25.5">
      <c r="A185" s="1192"/>
      <c r="B185" s="1233" t="s">
        <v>38</v>
      </c>
      <c r="C185" s="1245">
        <v>374</v>
      </c>
      <c r="D185" s="1248"/>
      <c r="E185" s="1216"/>
      <c r="F185" s="1224"/>
      <c r="G185" s="1224"/>
    </row>
    <row r="186" spans="1:7" customFormat="1" ht="25.5">
      <c r="A186" s="1192"/>
      <c r="B186" s="1221" t="s">
        <v>22</v>
      </c>
      <c r="C186" s="1245">
        <v>374</v>
      </c>
      <c r="D186" s="1237"/>
      <c r="E186" s="1216"/>
      <c r="F186" s="1224"/>
      <c r="G186" s="1224"/>
    </row>
    <row r="187" spans="1:7" customFormat="1" ht="25.5">
      <c r="A187" s="1192"/>
      <c r="B187" s="1221" t="s">
        <v>49</v>
      </c>
      <c r="C187" s="1245">
        <v>2374</v>
      </c>
      <c r="D187" s="1237"/>
      <c r="E187" s="1216"/>
      <c r="F187" s="1224"/>
      <c r="G187" s="1224"/>
    </row>
    <row r="188" spans="1:7" customFormat="1" ht="25.5">
      <c r="A188" s="1192"/>
      <c r="B188" s="1222" t="s">
        <v>258</v>
      </c>
      <c r="C188" s="1245">
        <v>2374</v>
      </c>
      <c r="D188" s="1237"/>
      <c r="E188" s="1216"/>
      <c r="F188" s="1224"/>
      <c r="G188" s="1224"/>
    </row>
    <row r="189" spans="1:7" customFormat="1" ht="15">
      <c r="A189" s="1192"/>
      <c r="B189" s="1216" t="s">
        <v>23</v>
      </c>
      <c r="C189" s="1245">
        <v>4110306</v>
      </c>
      <c r="D189" s="1248"/>
      <c r="E189" s="1216"/>
      <c r="F189" s="1224"/>
      <c r="G189" s="1224"/>
    </row>
    <row r="190" spans="1:7" customFormat="1" ht="15">
      <c r="A190" s="1192"/>
      <c r="B190" s="1232" t="s">
        <v>24</v>
      </c>
      <c r="C190" s="1245">
        <v>4110306</v>
      </c>
      <c r="D190" s="1237"/>
      <c r="E190" s="1216"/>
      <c r="F190" s="1224"/>
      <c r="G190" s="1224"/>
    </row>
    <row r="191" spans="1:7" customFormat="1" ht="15">
      <c r="A191" s="1192"/>
      <c r="B191" s="1223" t="s">
        <v>88</v>
      </c>
      <c r="C191" s="1245">
        <v>-3236156</v>
      </c>
      <c r="D191" s="1253"/>
      <c r="E191" s="1216"/>
      <c r="F191" s="1224"/>
      <c r="G191" s="1224"/>
    </row>
    <row r="192" spans="1:7" customFormat="1" ht="15">
      <c r="A192" s="1192"/>
      <c r="B192" s="1223" t="s">
        <v>26</v>
      </c>
      <c r="C192" s="1245">
        <v>3236156</v>
      </c>
      <c r="D192" s="1248"/>
      <c r="E192" s="1216"/>
      <c r="F192" s="1224"/>
      <c r="G192" s="1224"/>
    </row>
    <row r="193" spans="1:7" customFormat="1" ht="15">
      <c r="A193" s="1192"/>
      <c r="B193" s="1217" t="s">
        <v>27</v>
      </c>
      <c r="C193" s="1245">
        <v>3236156</v>
      </c>
      <c r="D193" s="1237"/>
      <c r="E193" s="1216"/>
      <c r="F193" s="1224"/>
      <c r="G193" s="1224"/>
    </row>
    <row r="194" spans="1:7" customFormat="1" ht="38.25">
      <c r="A194" s="1192"/>
      <c r="B194" s="1216" t="s">
        <v>28</v>
      </c>
      <c r="C194" s="1245">
        <v>3236156</v>
      </c>
      <c r="D194" s="1237"/>
      <c r="E194" s="1216"/>
      <c r="F194" s="1225"/>
      <c r="G194" s="1225"/>
    </row>
    <row r="195" spans="1:7" customFormat="1" ht="15.75" thickBot="1">
      <c r="A195" s="1192"/>
      <c r="B195" s="1241"/>
      <c r="C195" s="1242"/>
      <c r="D195" s="1242"/>
      <c r="E195" s="1241"/>
      <c r="F195" s="1242"/>
      <c r="G195" s="1242"/>
    </row>
    <row r="196" spans="1:7" s="1196" customFormat="1" ht="39" customHeight="1" thickBot="1">
      <c r="A196" s="1192"/>
      <c r="B196" s="2081" t="s">
        <v>441</v>
      </c>
      <c r="C196" s="2082"/>
      <c r="D196" s="2082"/>
      <c r="E196" s="2082"/>
      <c r="F196" s="2082"/>
      <c r="G196" s="2083"/>
    </row>
    <row r="197" spans="1:7" customFormat="1" ht="15">
      <c r="A197" s="1192"/>
    </row>
    <row r="198" spans="1:7" customFormat="1" ht="15">
      <c r="A198" s="1192"/>
    </row>
  </sheetData>
  <mergeCells count="11">
    <mergeCell ref="B93:D93"/>
    <mergeCell ref="B135:D135"/>
    <mergeCell ref="B154:G154"/>
    <mergeCell ref="B196:G196"/>
    <mergeCell ref="B33:G33"/>
    <mergeCell ref="B74:G74"/>
    <mergeCell ref="H1:H2"/>
    <mergeCell ref="C1:C2"/>
    <mergeCell ref="D1:D2"/>
    <mergeCell ref="F1:F2"/>
    <mergeCell ref="G1:G2"/>
  </mergeCells>
  <pageMargins left="0.31496062992125984" right="0.31496062992125984" top="0.39370078740157483" bottom="0.51181102362204722" header="0.19685039370078741" footer="0.27559055118110237"/>
  <pageSetup paperSize="9" scale="75" firstPageNumber="44" fitToHeight="0" orientation="landscape" r:id="rId1"/>
  <headerFooter alignWithMargins="0">
    <oddFooter>&amp;L&amp;"Times New Roman,Regular"&amp;F&amp;C&amp;P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61"/>
  <sheetViews>
    <sheetView topLeftCell="A253" zoomScale="70" zoomScaleNormal="70" zoomScaleSheetLayoutView="80" zoomScalePageLayoutView="80" workbookViewId="0">
      <selection activeCell="B118" sqref="B118"/>
    </sheetView>
  </sheetViews>
  <sheetFormatPr defaultColWidth="9.140625" defaultRowHeight="12.75"/>
  <cols>
    <col min="1" max="1" width="8" style="261" customWidth="1"/>
    <col min="2" max="2" width="54.5703125" style="262" customWidth="1"/>
    <col min="3" max="3" width="14" style="263" customWidth="1"/>
    <col min="4" max="4" width="14.42578125" style="263" customWidth="1"/>
    <col min="5" max="5" width="51.42578125" style="264" customWidth="1"/>
    <col min="6" max="6" width="14.28515625" style="264" customWidth="1"/>
    <col min="7" max="7" width="14.7109375" style="264" customWidth="1"/>
    <col min="8" max="8" width="16.5703125" style="265" customWidth="1"/>
    <col min="9" max="16384" width="9.140625" style="264"/>
  </cols>
  <sheetData>
    <row r="1" spans="1:8" s="146" customFormat="1" ht="13.15" customHeight="1">
      <c r="A1" s="246"/>
      <c r="B1" s="159"/>
      <c r="C1" s="2072" t="s">
        <v>0</v>
      </c>
      <c r="D1" s="2072" t="s">
        <v>1</v>
      </c>
      <c r="E1" s="122"/>
      <c r="F1" s="2072" t="s">
        <v>0</v>
      </c>
      <c r="G1" s="2072" t="s">
        <v>1</v>
      </c>
      <c r="H1" s="2024" t="s">
        <v>56</v>
      </c>
    </row>
    <row r="2" spans="1:8" s="146" customFormat="1" ht="17.25" customHeight="1" thickBot="1">
      <c r="A2" s="246"/>
      <c r="B2" s="211"/>
      <c r="C2" s="2074"/>
      <c r="D2" s="2074"/>
      <c r="E2" s="212"/>
      <c r="F2" s="2074"/>
      <c r="G2" s="2074"/>
      <c r="H2" s="2025"/>
    </row>
    <row r="3" spans="1:8" s="250" customFormat="1">
      <c r="A3" s="247"/>
      <c r="B3" s="248"/>
      <c r="C3" s="248"/>
      <c r="D3" s="249"/>
      <c r="H3" s="251"/>
    </row>
    <row r="4" spans="1:8" s="250" customFormat="1">
      <c r="A4" s="247"/>
      <c r="B4" s="351" t="s">
        <v>72</v>
      </c>
      <c r="C4" s="248"/>
      <c r="D4" s="249"/>
      <c r="H4" s="251"/>
    </row>
    <row r="6" spans="1:8" s="151" customFormat="1">
      <c r="A6" s="130" t="s">
        <v>89</v>
      </c>
      <c r="B6" s="225" t="s">
        <v>252</v>
      </c>
      <c r="C6" s="252"/>
      <c r="D6" s="252"/>
    </row>
    <row r="7" spans="1:8" s="151" customFormat="1" ht="13.5" thickBot="1">
      <c r="A7" s="130"/>
      <c r="B7" s="132"/>
      <c r="C7" s="252"/>
      <c r="D7" s="252"/>
    </row>
    <row r="8" spans="1:8" s="151" customFormat="1" ht="13.5">
      <c r="A8" s="213">
        <f>TM!A139+1</f>
        <v>34</v>
      </c>
      <c r="B8" s="382" t="s">
        <v>59</v>
      </c>
      <c r="C8" s="1214"/>
      <c r="D8" s="1230"/>
      <c r="E8" s="385" t="s">
        <v>261</v>
      </c>
      <c r="F8" s="386"/>
      <c r="G8" s="387"/>
      <c r="H8" s="14" t="s">
        <v>58</v>
      </c>
    </row>
    <row r="9" spans="1:8" s="151" customFormat="1">
      <c r="A9" s="130"/>
      <c r="B9" s="388" t="s">
        <v>4</v>
      </c>
      <c r="C9" s="1212"/>
      <c r="D9" s="1210"/>
      <c r="E9" s="391" t="s">
        <v>4</v>
      </c>
      <c r="F9" s="1212"/>
      <c r="G9" s="392"/>
      <c r="H9" s="174"/>
    </row>
    <row r="10" spans="1:8" s="151" customFormat="1" ht="13.5">
      <c r="A10" s="130"/>
      <c r="B10" s="1118" t="s">
        <v>262</v>
      </c>
      <c r="C10" s="1090"/>
      <c r="D10" s="1114"/>
      <c r="E10" s="1119" t="s">
        <v>263</v>
      </c>
      <c r="F10" s="1090"/>
      <c r="G10" s="1113"/>
      <c r="H10" s="174"/>
    </row>
    <row r="11" spans="1:8" s="151" customFormat="1">
      <c r="A11" s="130"/>
      <c r="B11" s="395" t="s">
        <v>6</v>
      </c>
      <c r="C11" s="396">
        <f>C12</f>
        <v>4393947</v>
      </c>
      <c r="D11" s="396">
        <f>D12</f>
        <v>-454500</v>
      </c>
      <c r="E11" s="395" t="s">
        <v>6</v>
      </c>
      <c r="F11" s="396">
        <f>F12</f>
        <v>859228</v>
      </c>
      <c r="G11" s="396">
        <f>G12</f>
        <v>454500</v>
      </c>
      <c r="H11" s="174"/>
    </row>
    <row r="12" spans="1:8" s="151" customFormat="1">
      <c r="A12" s="130"/>
      <c r="B12" s="1305" t="s">
        <v>14</v>
      </c>
      <c r="C12" s="397">
        <f>C13</f>
        <v>4393947</v>
      </c>
      <c r="D12" s="397">
        <f>D13</f>
        <v>-454500</v>
      </c>
      <c r="E12" s="1305" t="s">
        <v>14</v>
      </c>
      <c r="F12" s="397">
        <f>F13</f>
        <v>859228</v>
      </c>
      <c r="G12" s="397">
        <f>G13</f>
        <v>454500</v>
      </c>
      <c r="H12" s="225"/>
    </row>
    <row r="13" spans="1:8" s="151" customFormat="1" ht="25.5">
      <c r="A13" s="130"/>
      <c r="B13" s="1306" t="s">
        <v>15</v>
      </c>
      <c r="C13" s="398">
        <v>4393947</v>
      </c>
      <c r="D13" s="398">
        <v>-454500</v>
      </c>
      <c r="E13" s="1306" t="s">
        <v>15</v>
      </c>
      <c r="F13" s="398">
        <v>859228</v>
      </c>
      <c r="G13" s="398">
        <v>454500</v>
      </c>
      <c r="H13" s="174"/>
    </row>
    <row r="14" spans="1:8" s="151" customFormat="1">
      <c r="A14" s="130"/>
      <c r="B14" s="399" t="s">
        <v>31</v>
      </c>
      <c r="C14" s="396">
        <f>C15+C25</f>
        <v>4393947</v>
      </c>
      <c r="D14" s="396">
        <f>D15+D25</f>
        <v>-454500</v>
      </c>
      <c r="E14" s="399" t="s">
        <v>31</v>
      </c>
      <c r="F14" s="396">
        <f>F15+F25</f>
        <v>859228</v>
      </c>
      <c r="G14" s="396">
        <f>G15+G25</f>
        <v>454500</v>
      </c>
      <c r="H14" s="174"/>
    </row>
    <row r="15" spans="1:8" s="151" customFormat="1">
      <c r="A15" s="130"/>
      <c r="B15" s="1305" t="s">
        <v>17</v>
      </c>
      <c r="C15" s="398">
        <f>C16+C19+C21</f>
        <v>4377072</v>
      </c>
      <c r="D15" s="398">
        <f>D16+D19+D21</f>
        <v>-454500</v>
      </c>
      <c r="E15" s="1305" t="s">
        <v>17</v>
      </c>
      <c r="F15" s="398">
        <f>F16+F19+F21</f>
        <v>857317</v>
      </c>
      <c r="G15" s="398">
        <f>G16+G19+G21</f>
        <v>454500</v>
      </c>
    </row>
    <row r="16" spans="1:8" s="151" customFormat="1">
      <c r="A16" s="130"/>
      <c r="B16" s="1306" t="s">
        <v>18</v>
      </c>
      <c r="C16" s="398">
        <f>C17+C18</f>
        <v>1273163</v>
      </c>
      <c r="D16" s="398">
        <f>D17+D18</f>
        <v>-166735</v>
      </c>
      <c r="E16" s="1306" t="s">
        <v>18</v>
      </c>
      <c r="F16" s="398">
        <f>F17+F18</f>
        <v>826014</v>
      </c>
      <c r="G16" s="398">
        <f>G17+G18</f>
        <v>166735</v>
      </c>
    </row>
    <row r="17" spans="1:11" s="151" customFormat="1">
      <c r="A17" s="130"/>
      <c r="B17" s="1307" t="s">
        <v>19</v>
      </c>
      <c r="C17" s="398">
        <v>178537</v>
      </c>
      <c r="D17" s="398">
        <v>-66465</v>
      </c>
      <c r="E17" s="1307" t="s">
        <v>19</v>
      </c>
      <c r="F17" s="398">
        <v>500046</v>
      </c>
      <c r="G17" s="398">
        <v>66465</v>
      </c>
    </row>
    <row r="18" spans="1:11" s="151" customFormat="1">
      <c r="A18" s="130"/>
      <c r="B18" s="1307" t="s">
        <v>20</v>
      </c>
      <c r="C18" s="398">
        <v>1094626</v>
      </c>
      <c r="D18" s="398">
        <v>-100270</v>
      </c>
      <c r="E18" s="1307" t="s">
        <v>20</v>
      </c>
      <c r="F18" s="398">
        <v>325968</v>
      </c>
      <c r="G18" s="398">
        <v>100270</v>
      </c>
    </row>
    <row r="19" spans="1:11" s="151" customFormat="1" ht="25.5">
      <c r="A19" s="130"/>
      <c r="B19" s="1306" t="s">
        <v>264</v>
      </c>
      <c r="C19" s="398">
        <f>C20</f>
        <v>260380</v>
      </c>
      <c r="D19" s="398">
        <f>D20</f>
        <v>-100000</v>
      </c>
      <c r="E19" s="1306" t="s">
        <v>264</v>
      </c>
      <c r="F19" s="398">
        <f>F20</f>
        <v>31303</v>
      </c>
      <c r="G19" s="398">
        <f>G20</f>
        <v>100000</v>
      </c>
    </row>
    <row r="20" spans="1:11" s="151" customFormat="1">
      <c r="A20" s="130"/>
      <c r="B20" s="1307" t="s">
        <v>21</v>
      </c>
      <c r="C20" s="398">
        <v>260380</v>
      </c>
      <c r="D20" s="398">
        <v>-100000</v>
      </c>
      <c r="E20" s="1307" t="s">
        <v>21</v>
      </c>
      <c r="F20" s="398">
        <v>31303</v>
      </c>
      <c r="G20" s="398">
        <v>100000</v>
      </c>
    </row>
    <row r="21" spans="1:11" s="151" customFormat="1" ht="38.25">
      <c r="A21" s="130"/>
      <c r="B21" s="1305" t="s">
        <v>265</v>
      </c>
      <c r="C21" s="398">
        <f>C22</f>
        <v>2843529</v>
      </c>
      <c r="D21" s="398">
        <f>D22</f>
        <v>-187765</v>
      </c>
      <c r="E21" s="1305" t="s">
        <v>265</v>
      </c>
      <c r="F21" s="398">
        <f>F22</f>
        <v>0</v>
      </c>
      <c r="G21" s="398">
        <f>G22</f>
        <v>187765</v>
      </c>
    </row>
    <row r="22" spans="1:11" s="151" customFormat="1" ht="25.5">
      <c r="A22" s="130"/>
      <c r="B22" s="1307" t="s">
        <v>49</v>
      </c>
      <c r="C22" s="398">
        <f>C23+C24</f>
        <v>2843529</v>
      </c>
      <c r="D22" s="398">
        <f>D23+D24</f>
        <v>-187765</v>
      </c>
      <c r="E22" s="1307" t="s">
        <v>49</v>
      </c>
      <c r="F22" s="398">
        <f>F23+F24</f>
        <v>0</v>
      </c>
      <c r="G22" s="398">
        <f>G23+G24</f>
        <v>187765</v>
      </c>
    </row>
    <row r="23" spans="1:11" s="151" customFormat="1" ht="25.5">
      <c r="A23" s="130"/>
      <c r="B23" s="1307" t="s">
        <v>258</v>
      </c>
      <c r="C23" s="398">
        <v>2646373</v>
      </c>
      <c r="D23" s="398">
        <v>-187765</v>
      </c>
      <c r="E23" s="1307" t="s">
        <v>258</v>
      </c>
      <c r="F23" s="398"/>
      <c r="G23" s="398">
        <v>187765</v>
      </c>
    </row>
    <row r="24" spans="1:11" s="151" customFormat="1" ht="38.25">
      <c r="A24" s="130"/>
      <c r="B24" s="1307" t="s">
        <v>50</v>
      </c>
      <c r="C24" s="398">
        <v>197156</v>
      </c>
      <c r="D24" s="398"/>
      <c r="E24" s="1307" t="s">
        <v>50</v>
      </c>
      <c r="F24" s="398"/>
      <c r="G24" s="398"/>
    </row>
    <row r="25" spans="1:11" s="151" customFormat="1">
      <c r="A25" s="130"/>
      <c r="B25" s="1305" t="s">
        <v>23</v>
      </c>
      <c r="C25" s="398">
        <f>C26</f>
        <v>16875</v>
      </c>
      <c r="D25" s="398"/>
      <c r="E25" s="1305" t="s">
        <v>23</v>
      </c>
      <c r="F25" s="398">
        <f>F26</f>
        <v>1911</v>
      </c>
      <c r="G25" s="398"/>
    </row>
    <row r="26" spans="1:11" s="151" customFormat="1" ht="13.5" thickBot="1">
      <c r="A26" s="130"/>
      <c r="B26" s="1308" t="s">
        <v>24</v>
      </c>
      <c r="C26" s="400">
        <v>16875</v>
      </c>
      <c r="D26" s="400"/>
      <c r="E26" s="1308" t="s">
        <v>24</v>
      </c>
      <c r="F26" s="400">
        <v>1911</v>
      </c>
      <c r="G26" s="400"/>
    </row>
    <row r="27" spans="1:11" s="151" customFormat="1" ht="49.15" customHeight="1" thickBot="1">
      <c r="A27" s="130"/>
      <c r="B27" s="2046" t="s">
        <v>395</v>
      </c>
      <c r="C27" s="2047"/>
      <c r="D27" s="2047"/>
      <c r="E27" s="2047"/>
      <c r="F27" s="2047"/>
      <c r="G27" s="2048"/>
    </row>
    <row r="28" spans="1:11" s="151" customFormat="1">
      <c r="A28" s="130"/>
      <c r="B28" s="254"/>
      <c r="C28" s="254"/>
      <c r="D28" s="254"/>
      <c r="E28" s="254"/>
      <c r="F28" s="254"/>
      <c r="G28" s="254"/>
    </row>
    <row r="29" spans="1:11" s="257" customFormat="1">
      <c r="A29" s="173"/>
      <c r="B29" s="241" t="s">
        <v>253</v>
      </c>
      <c r="C29" s="1309"/>
      <c r="D29" s="1309"/>
      <c r="E29" s="255"/>
      <c r="F29" s="255"/>
      <c r="G29" s="255"/>
      <c r="H29" s="256"/>
    </row>
    <row r="30" spans="1:11" s="257" customFormat="1" ht="13.5" thickBot="1">
      <c r="A30" s="173"/>
      <c r="B30" s="196"/>
      <c r="C30" s="1309"/>
      <c r="D30" s="1309"/>
      <c r="E30" s="255"/>
      <c r="F30" s="255"/>
      <c r="G30" s="255"/>
      <c r="H30" s="256"/>
    </row>
    <row r="31" spans="1:11" s="151" customFormat="1" ht="13.5">
      <c r="A31" s="173">
        <f>A8</f>
        <v>34</v>
      </c>
      <c r="B31" s="382" t="s">
        <v>59</v>
      </c>
      <c r="C31" s="1214"/>
      <c r="D31" s="1230"/>
      <c r="E31" s="385" t="s">
        <v>261</v>
      </c>
      <c r="F31" s="386"/>
      <c r="G31" s="387"/>
      <c r="H31" s="14" t="s">
        <v>58</v>
      </c>
      <c r="J31" s="205"/>
      <c r="K31" s="205"/>
    </row>
    <row r="32" spans="1:11" s="151" customFormat="1">
      <c r="A32" s="173"/>
      <c r="B32" s="388" t="s">
        <v>66</v>
      </c>
      <c r="C32" s="1212"/>
      <c r="D32" s="1210"/>
      <c r="E32" s="391" t="s">
        <v>66</v>
      </c>
      <c r="F32" s="1212"/>
      <c r="G32" s="392"/>
      <c r="H32" s="174"/>
    </row>
    <row r="33" spans="1:12" s="151" customFormat="1" ht="13.5">
      <c r="A33" s="173"/>
      <c r="B33" s="1063" t="s">
        <v>67</v>
      </c>
      <c r="C33" s="1120"/>
      <c r="D33" s="1114"/>
      <c r="E33" s="1118" t="s">
        <v>67</v>
      </c>
      <c r="F33" s="1090"/>
      <c r="G33" s="1113"/>
      <c r="H33" s="174"/>
    </row>
    <row r="34" spans="1:12" s="151" customFormat="1" ht="13.5">
      <c r="A34" s="173"/>
      <c r="B34" s="1063" t="s">
        <v>73</v>
      </c>
      <c r="C34" s="1120"/>
      <c r="D34" s="1114"/>
      <c r="E34" s="1118" t="s">
        <v>73</v>
      </c>
      <c r="F34" s="1090"/>
      <c r="G34" s="1113"/>
      <c r="H34" s="174"/>
    </row>
    <row r="35" spans="1:12" s="151" customFormat="1">
      <c r="A35" s="173"/>
      <c r="B35" s="402" t="s">
        <v>6</v>
      </c>
      <c r="C35" s="403">
        <v>56329308</v>
      </c>
      <c r="D35" s="396">
        <f>D42</f>
        <v>-454500</v>
      </c>
      <c r="E35" s="404" t="s">
        <v>6</v>
      </c>
      <c r="F35" s="396">
        <f>F37+F42</f>
        <v>2448915</v>
      </c>
      <c r="G35" s="396">
        <f>G42</f>
        <v>454500</v>
      </c>
      <c r="H35" s="225"/>
      <c r="J35" s="205"/>
    </row>
    <row r="36" spans="1:12" s="151" customFormat="1" ht="25.5">
      <c r="A36" s="173"/>
      <c r="B36" s="1310" t="s">
        <v>7</v>
      </c>
      <c r="C36" s="405">
        <v>634928</v>
      </c>
      <c r="D36" s="397"/>
      <c r="E36" s="1311" t="s">
        <v>7</v>
      </c>
      <c r="F36" s="397"/>
      <c r="G36" s="397"/>
      <c r="H36" s="174"/>
      <c r="J36" s="205"/>
    </row>
    <row r="37" spans="1:12" s="151" customFormat="1">
      <c r="A37" s="173"/>
      <c r="B37" s="1310" t="s">
        <v>8</v>
      </c>
      <c r="C37" s="406">
        <v>419409</v>
      </c>
      <c r="D37" s="398"/>
      <c r="E37" s="1311" t="s">
        <v>8</v>
      </c>
      <c r="F37" s="398">
        <f>F38</f>
        <v>1555538</v>
      </c>
      <c r="G37" s="398"/>
      <c r="H37" s="174"/>
      <c r="J37" s="205"/>
    </row>
    <row r="38" spans="1:12" s="151" customFormat="1">
      <c r="A38" s="173"/>
      <c r="B38" s="1312" t="s">
        <v>9</v>
      </c>
      <c r="C38" s="406">
        <v>419409</v>
      </c>
      <c r="D38" s="396"/>
      <c r="E38" s="1313" t="s">
        <v>9</v>
      </c>
      <c r="F38" s="398">
        <f>F39</f>
        <v>1555538</v>
      </c>
      <c r="G38" s="396"/>
      <c r="H38" s="258"/>
      <c r="J38" s="205"/>
    </row>
    <row r="39" spans="1:12" s="151" customFormat="1">
      <c r="A39" s="173"/>
      <c r="B39" s="1314" t="s">
        <v>10</v>
      </c>
      <c r="C39" s="406">
        <v>419409</v>
      </c>
      <c r="D39" s="398"/>
      <c r="E39" s="1315" t="s">
        <v>10</v>
      </c>
      <c r="F39" s="398">
        <f>F40</f>
        <v>1555538</v>
      </c>
      <c r="G39" s="398"/>
      <c r="H39" s="258"/>
      <c r="J39" s="205"/>
    </row>
    <row r="40" spans="1:12" s="151" customFormat="1" ht="25.5">
      <c r="A40" s="173"/>
      <c r="B40" s="1316" t="s">
        <v>11</v>
      </c>
      <c r="C40" s="406">
        <v>419409</v>
      </c>
      <c r="D40" s="398"/>
      <c r="E40" s="1317" t="s">
        <v>11</v>
      </c>
      <c r="F40" s="398">
        <f>F41</f>
        <v>1555538</v>
      </c>
      <c r="G40" s="398"/>
      <c r="H40" s="258"/>
      <c r="J40" s="205"/>
    </row>
    <row r="41" spans="1:12" s="151" customFormat="1" ht="38.25">
      <c r="A41" s="173"/>
      <c r="B41" s="1318" t="s">
        <v>12</v>
      </c>
      <c r="C41" s="406">
        <v>419409</v>
      </c>
      <c r="D41" s="398"/>
      <c r="E41" s="1319" t="s">
        <v>12</v>
      </c>
      <c r="F41" s="398">
        <v>1555538</v>
      </c>
      <c r="G41" s="398"/>
      <c r="H41" s="258"/>
      <c r="J41" s="205"/>
    </row>
    <row r="42" spans="1:12" s="151" customFormat="1">
      <c r="A42" s="173"/>
      <c r="B42" s="1310" t="s">
        <v>14</v>
      </c>
      <c r="C42" s="406">
        <v>55274971</v>
      </c>
      <c r="D42" s="398">
        <f>D43</f>
        <v>-454500</v>
      </c>
      <c r="E42" s="1311" t="s">
        <v>14</v>
      </c>
      <c r="F42" s="398">
        <f>F43</f>
        <v>893377</v>
      </c>
      <c r="G42" s="398">
        <f>G43</f>
        <v>454500</v>
      </c>
      <c r="H42" s="258"/>
      <c r="J42" s="205"/>
    </row>
    <row r="43" spans="1:12" s="151" customFormat="1" ht="25.5">
      <c r="A43" s="173"/>
      <c r="B43" s="1312" t="s">
        <v>15</v>
      </c>
      <c r="C43" s="406">
        <v>55274971</v>
      </c>
      <c r="D43" s="398">
        <v>-454500</v>
      </c>
      <c r="E43" s="1313" t="s">
        <v>15</v>
      </c>
      <c r="F43" s="398">
        <v>893377</v>
      </c>
      <c r="G43" s="398">
        <v>454500</v>
      </c>
      <c r="H43" s="258"/>
      <c r="J43" s="205"/>
    </row>
    <row r="44" spans="1:12" s="259" customFormat="1">
      <c r="A44" s="173"/>
      <c r="B44" s="402" t="s">
        <v>16</v>
      </c>
      <c r="C44" s="403">
        <v>56329308</v>
      </c>
      <c r="D44" s="396">
        <f>D45</f>
        <v>-454500</v>
      </c>
      <c r="E44" s="407" t="s">
        <v>31</v>
      </c>
      <c r="F44" s="396">
        <f>F45+F62</f>
        <v>2448915</v>
      </c>
      <c r="G44" s="396">
        <f>G45</f>
        <v>454500</v>
      </c>
      <c r="H44" s="258"/>
      <c r="I44" s="151"/>
      <c r="K44" s="151"/>
      <c r="L44" s="151"/>
    </row>
    <row r="45" spans="1:12" s="259" customFormat="1">
      <c r="A45" s="173"/>
      <c r="B45" s="1310" t="s">
        <v>17</v>
      </c>
      <c r="C45" s="406">
        <v>53389900</v>
      </c>
      <c r="D45" s="398">
        <f>D46+D49+D54</f>
        <v>-454500</v>
      </c>
      <c r="E45" s="1311" t="s">
        <v>17</v>
      </c>
      <c r="F45" s="398">
        <f>F46+F50</f>
        <v>2447004</v>
      </c>
      <c r="G45" s="398">
        <f>G46+G49+G54</f>
        <v>454500</v>
      </c>
      <c r="H45" s="258"/>
      <c r="I45" s="151"/>
      <c r="K45" s="151"/>
      <c r="L45" s="151"/>
    </row>
    <row r="46" spans="1:12" s="259" customFormat="1">
      <c r="A46" s="173"/>
      <c r="B46" s="1312" t="s">
        <v>18</v>
      </c>
      <c r="C46" s="406">
        <v>31313729</v>
      </c>
      <c r="D46" s="398">
        <f>D47+D48</f>
        <v>-166735</v>
      </c>
      <c r="E46" s="1313" t="s">
        <v>18</v>
      </c>
      <c r="F46" s="398">
        <f>F47+F48</f>
        <v>863077</v>
      </c>
      <c r="G46" s="398">
        <f>G47+G48</f>
        <v>166735</v>
      </c>
      <c r="H46" s="258"/>
      <c r="I46" s="151"/>
      <c r="K46" s="151"/>
      <c r="L46" s="151"/>
    </row>
    <row r="47" spans="1:12" s="151" customFormat="1">
      <c r="A47" s="173"/>
      <c r="B47" s="1314" t="s">
        <v>19</v>
      </c>
      <c r="C47" s="406">
        <v>21381299</v>
      </c>
      <c r="D47" s="398">
        <v>-66465</v>
      </c>
      <c r="E47" s="1315" t="s">
        <v>19</v>
      </c>
      <c r="F47" s="398">
        <v>532311</v>
      </c>
      <c r="G47" s="398">
        <v>66465</v>
      </c>
      <c r="H47" s="258"/>
    </row>
    <row r="48" spans="1:12" s="151" customFormat="1">
      <c r="A48" s="173"/>
      <c r="B48" s="1314" t="s">
        <v>20</v>
      </c>
      <c r="C48" s="406">
        <v>9932430</v>
      </c>
      <c r="D48" s="398">
        <v>-100270</v>
      </c>
      <c r="E48" s="1315" t="s">
        <v>20</v>
      </c>
      <c r="F48" s="398">
        <v>330766</v>
      </c>
      <c r="G48" s="398">
        <v>100270</v>
      </c>
      <c r="H48" s="258"/>
    </row>
    <row r="49" spans="1:8" s="151" customFormat="1">
      <c r="A49" s="173"/>
      <c r="B49" s="1312" t="s">
        <v>264</v>
      </c>
      <c r="C49" s="406">
        <v>9600839</v>
      </c>
      <c r="D49" s="398">
        <f>D50</f>
        <v>-100000</v>
      </c>
      <c r="E49" s="1313" t="s">
        <v>264</v>
      </c>
      <c r="F49" s="398">
        <f>F50</f>
        <v>1583927</v>
      </c>
      <c r="G49" s="398">
        <f>G50</f>
        <v>100000</v>
      </c>
      <c r="H49" s="258"/>
    </row>
    <row r="50" spans="1:8" s="151" customFormat="1">
      <c r="A50" s="173"/>
      <c r="B50" s="1314" t="s">
        <v>21</v>
      </c>
      <c r="C50" s="408">
        <v>9062655</v>
      </c>
      <c r="D50" s="409">
        <v>-100000</v>
      </c>
      <c r="E50" s="1315" t="s">
        <v>21</v>
      </c>
      <c r="F50" s="409">
        <v>1583927</v>
      </c>
      <c r="G50" s="409">
        <v>100000</v>
      </c>
      <c r="H50" s="258"/>
    </row>
    <row r="51" spans="1:8" s="151" customFormat="1">
      <c r="A51" s="173"/>
      <c r="B51" s="1314" t="s">
        <v>257</v>
      </c>
      <c r="C51" s="410">
        <v>538184</v>
      </c>
      <c r="D51" s="411"/>
      <c r="E51" s="1315" t="s">
        <v>257</v>
      </c>
      <c r="F51" s="412"/>
      <c r="G51" s="411"/>
      <c r="H51" s="258"/>
    </row>
    <row r="52" spans="1:8" s="151" customFormat="1" ht="25.5">
      <c r="A52" s="173"/>
      <c r="B52" s="1312" t="s">
        <v>68</v>
      </c>
      <c r="C52" s="410">
        <v>1580097</v>
      </c>
      <c r="D52" s="411"/>
      <c r="E52" s="1313" t="s">
        <v>68</v>
      </c>
      <c r="F52" s="412"/>
      <c r="G52" s="411"/>
      <c r="H52" s="258"/>
    </row>
    <row r="53" spans="1:8" s="151" customFormat="1">
      <c r="A53" s="173"/>
      <c r="B53" s="1314" t="s">
        <v>70</v>
      </c>
      <c r="C53" s="410">
        <v>1580097</v>
      </c>
      <c r="D53" s="411"/>
      <c r="E53" s="1315" t="s">
        <v>70</v>
      </c>
      <c r="F53" s="412"/>
      <c r="G53" s="411"/>
      <c r="H53" s="258"/>
    </row>
    <row r="54" spans="1:8" s="151" customFormat="1" ht="25.5">
      <c r="A54" s="173"/>
      <c r="B54" s="1312" t="s">
        <v>37</v>
      </c>
      <c r="C54" s="410">
        <v>10895235</v>
      </c>
      <c r="D54" s="412">
        <f>D59</f>
        <v>-187765</v>
      </c>
      <c r="E54" s="1313" t="s">
        <v>37</v>
      </c>
      <c r="F54" s="412"/>
      <c r="G54" s="412">
        <f>G59</f>
        <v>187765</v>
      </c>
      <c r="H54" s="258"/>
    </row>
    <row r="55" spans="1:8" s="151" customFormat="1" ht="25.5">
      <c r="A55" s="173"/>
      <c r="B55" s="1314" t="s">
        <v>38</v>
      </c>
      <c r="C55" s="410">
        <v>26593</v>
      </c>
      <c r="D55" s="411"/>
      <c r="E55" s="1315" t="s">
        <v>38</v>
      </c>
      <c r="F55" s="412"/>
      <c r="G55" s="411"/>
      <c r="H55" s="258"/>
    </row>
    <row r="56" spans="1:8" s="151" customFormat="1" ht="25.5">
      <c r="A56" s="173"/>
      <c r="B56" s="1316" t="s">
        <v>22</v>
      </c>
      <c r="C56" s="410">
        <v>374</v>
      </c>
      <c r="D56" s="411"/>
      <c r="E56" s="1317" t="s">
        <v>22</v>
      </c>
      <c r="F56" s="412"/>
      <c r="G56" s="411"/>
      <c r="H56" s="258"/>
    </row>
    <row r="57" spans="1:8" s="151" customFormat="1" ht="25.5">
      <c r="A57" s="173"/>
      <c r="B57" s="1316" t="s">
        <v>39</v>
      </c>
      <c r="C57" s="410">
        <v>26219</v>
      </c>
      <c r="D57" s="411"/>
      <c r="E57" s="1317" t="s">
        <v>39</v>
      </c>
      <c r="F57" s="412"/>
      <c r="G57" s="411"/>
      <c r="H57" s="258"/>
    </row>
    <row r="58" spans="1:8" s="151" customFormat="1" ht="38.25">
      <c r="A58" s="173"/>
      <c r="B58" s="1318" t="s">
        <v>40</v>
      </c>
      <c r="C58" s="410">
        <v>26219</v>
      </c>
      <c r="D58" s="411"/>
      <c r="E58" s="1319" t="s">
        <v>40</v>
      </c>
      <c r="F58" s="412"/>
      <c r="G58" s="411"/>
      <c r="H58" s="258"/>
    </row>
    <row r="59" spans="1:8" s="151" customFormat="1" ht="25.5">
      <c r="A59" s="173"/>
      <c r="B59" s="1314" t="s">
        <v>49</v>
      </c>
      <c r="C59" s="410">
        <v>10868642</v>
      </c>
      <c r="D59" s="412">
        <f>D60</f>
        <v>-187765</v>
      </c>
      <c r="E59" s="1315" t="s">
        <v>49</v>
      </c>
      <c r="F59" s="412"/>
      <c r="G59" s="412">
        <f>G60</f>
        <v>187765</v>
      </c>
      <c r="H59" s="258"/>
    </row>
    <row r="60" spans="1:8" s="151" customFormat="1" ht="25.5">
      <c r="A60" s="173"/>
      <c r="B60" s="1316" t="s">
        <v>258</v>
      </c>
      <c r="C60" s="410">
        <v>7404721</v>
      </c>
      <c r="D60" s="409">
        <v>-187765</v>
      </c>
      <c r="E60" s="1317" t="s">
        <v>258</v>
      </c>
      <c r="F60" s="412"/>
      <c r="G60" s="409">
        <v>187765</v>
      </c>
      <c r="H60" s="258"/>
    </row>
    <row r="61" spans="1:8" s="151" customFormat="1" ht="38.25">
      <c r="A61" s="173"/>
      <c r="B61" s="1316" t="s">
        <v>50</v>
      </c>
      <c r="C61" s="410">
        <v>3463921</v>
      </c>
      <c r="D61" s="411"/>
      <c r="E61" s="1317" t="s">
        <v>50</v>
      </c>
      <c r="F61" s="412"/>
      <c r="G61" s="411"/>
      <c r="H61" s="258"/>
    </row>
    <row r="62" spans="1:8" s="151" customFormat="1">
      <c r="A62" s="173"/>
      <c r="B62" s="1310" t="s">
        <v>23</v>
      </c>
      <c r="C62" s="410">
        <v>2939408</v>
      </c>
      <c r="D62" s="411"/>
      <c r="E62" s="1311" t="s">
        <v>23</v>
      </c>
      <c r="F62" s="412">
        <f>F63</f>
        <v>1911</v>
      </c>
      <c r="G62" s="411"/>
      <c r="H62" s="258"/>
    </row>
    <row r="63" spans="1:8" s="151" customFormat="1">
      <c r="A63" s="173"/>
      <c r="B63" s="1312" t="s">
        <v>24</v>
      </c>
      <c r="C63" s="410">
        <v>2777923</v>
      </c>
      <c r="D63" s="411"/>
      <c r="E63" s="1313" t="s">
        <v>24</v>
      </c>
      <c r="F63" s="412">
        <v>1911</v>
      </c>
      <c r="G63" s="411"/>
      <c r="H63" s="258"/>
    </row>
    <row r="64" spans="1:8" s="151" customFormat="1">
      <c r="A64" s="130"/>
      <c r="B64" s="1312" t="s">
        <v>41</v>
      </c>
      <c r="C64" s="410">
        <v>161485</v>
      </c>
      <c r="D64" s="411"/>
      <c r="E64" s="1313" t="s">
        <v>41</v>
      </c>
      <c r="F64" s="412"/>
      <c r="G64" s="411"/>
      <c r="H64" s="258"/>
    </row>
    <row r="65" spans="1:10" s="151" customFormat="1" ht="25.5">
      <c r="A65" s="130"/>
      <c r="B65" s="1314" t="s">
        <v>42</v>
      </c>
      <c r="C65" s="410">
        <v>161485</v>
      </c>
      <c r="D65" s="411"/>
      <c r="E65" s="1315" t="s">
        <v>42</v>
      </c>
      <c r="F65" s="412"/>
      <c r="G65" s="411"/>
      <c r="H65" s="258"/>
    </row>
    <row r="66" spans="1:10" s="151" customFormat="1" ht="39" thickBot="1">
      <c r="A66" s="130"/>
      <c r="B66" s="1320" t="s">
        <v>90</v>
      </c>
      <c r="C66" s="413">
        <v>161485</v>
      </c>
      <c r="D66" s="414"/>
      <c r="E66" s="1321" t="s">
        <v>90</v>
      </c>
      <c r="F66" s="415"/>
      <c r="G66" s="414"/>
      <c r="H66" s="258"/>
    </row>
    <row r="67" spans="1:10" s="151" customFormat="1" ht="13.5">
      <c r="A67" s="130"/>
      <c r="B67" s="1063" t="s">
        <v>75</v>
      </c>
      <c r="C67" s="1120"/>
      <c r="D67" s="1114"/>
      <c r="E67" s="1063" t="s">
        <v>75</v>
      </c>
      <c r="F67" s="1090"/>
      <c r="G67" s="1113"/>
      <c r="H67" s="258"/>
    </row>
    <row r="68" spans="1:10" s="151" customFormat="1">
      <c r="A68" s="130"/>
      <c r="B68" s="402" t="s">
        <v>6</v>
      </c>
      <c r="C68" s="403">
        <v>61996411</v>
      </c>
      <c r="D68" s="396">
        <f>D75</f>
        <v>-454500</v>
      </c>
      <c r="E68" s="402" t="s">
        <v>6</v>
      </c>
      <c r="F68" s="403">
        <f>F70+F75</f>
        <v>2348915</v>
      </c>
      <c r="G68" s="396">
        <f>G75</f>
        <v>454500</v>
      </c>
      <c r="H68" s="258"/>
    </row>
    <row r="69" spans="1:10" s="151" customFormat="1" ht="25.5">
      <c r="A69" s="130"/>
      <c r="B69" s="1310" t="s">
        <v>7</v>
      </c>
      <c r="C69" s="405">
        <v>634928</v>
      </c>
      <c r="D69" s="397"/>
      <c r="E69" s="1310" t="s">
        <v>7</v>
      </c>
      <c r="F69" s="405"/>
      <c r="G69" s="397"/>
      <c r="H69" s="258"/>
    </row>
    <row r="70" spans="1:10" s="151" customFormat="1">
      <c r="A70" s="130"/>
      <c r="B70" s="1310" t="s">
        <v>8</v>
      </c>
      <c r="C70" s="406">
        <v>419409</v>
      </c>
      <c r="D70" s="398"/>
      <c r="E70" s="1310" t="s">
        <v>8</v>
      </c>
      <c r="F70" s="406">
        <f>F71</f>
        <v>1455538</v>
      </c>
      <c r="G70" s="398"/>
      <c r="H70" s="258"/>
    </row>
    <row r="71" spans="1:10" s="151" customFormat="1">
      <c r="A71" s="130"/>
      <c r="B71" s="1312" t="s">
        <v>9</v>
      </c>
      <c r="C71" s="403">
        <v>419409</v>
      </c>
      <c r="D71" s="396"/>
      <c r="E71" s="1312" t="s">
        <v>9</v>
      </c>
      <c r="F71" s="403">
        <f>F72</f>
        <v>1455538</v>
      </c>
      <c r="G71" s="396"/>
      <c r="H71" s="258"/>
    </row>
    <row r="72" spans="1:10" s="151" customFormat="1">
      <c r="A72" s="130"/>
      <c r="B72" s="1314" t="s">
        <v>10</v>
      </c>
      <c r="C72" s="406">
        <v>419409</v>
      </c>
      <c r="D72" s="398"/>
      <c r="E72" s="1314" t="s">
        <v>10</v>
      </c>
      <c r="F72" s="406">
        <f>F73</f>
        <v>1455538</v>
      </c>
      <c r="G72" s="398"/>
      <c r="H72" s="260"/>
    </row>
    <row r="73" spans="1:10" s="151" customFormat="1" ht="25.5">
      <c r="A73" s="173"/>
      <c r="B73" s="1316" t="s">
        <v>11</v>
      </c>
      <c r="C73" s="406">
        <v>419409</v>
      </c>
      <c r="D73" s="398"/>
      <c r="E73" s="1316" t="s">
        <v>11</v>
      </c>
      <c r="F73" s="406">
        <f>F74</f>
        <v>1455538</v>
      </c>
      <c r="G73" s="398"/>
      <c r="H73" s="258"/>
      <c r="J73" s="205"/>
    </row>
    <row r="74" spans="1:10" s="151" customFormat="1" ht="38.25">
      <c r="A74" s="173"/>
      <c r="B74" s="1318" t="s">
        <v>12</v>
      </c>
      <c r="C74" s="406">
        <v>419409</v>
      </c>
      <c r="D74" s="398"/>
      <c r="E74" s="1318" t="s">
        <v>12</v>
      </c>
      <c r="F74" s="406">
        <v>1455538</v>
      </c>
      <c r="G74" s="398"/>
      <c r="H74" s="258"/>
      <c r="J74" s="205"/>
    </row>
    <row r="75" spans="1:10" s="151" customFormat="1">
      <c r="A75" s="173"/>
      <c r="B75" s="1310" t="s">
        <v>14</v>
      </c>
      <c r="C75" s="406">
        <v>60942074</v>
      </c>
      <c r="D75" s="398">
        <f>D76</f>
        <v>-454500</v>
      </c>
      <c r="E75" s="1310" t="s">
        <v>14</v>
      </c>
      <c r="F75" s="406">
        <f>F76</f>
        <v>893377</v>
      </c>
      <c r="G75" s="398">
        <f>G76</f>
        <v>454500</v>
      </c>
      <c r="H75" s="258"/>
    </row>
    <row r="76" spans="1:10" s="151" customFormat="1" ht="25.5">
      <c r="A76" s="173"/>
      <c r="B76" s="1312" t="s">
        <v>15</v>
      </c>
      <c r="C76" s="406">
        <v>60942074</v>
      </c>
      <c r="D76" s="398">
        <v>-454500</v>
      </c>
      <c r="E76" s="1312" t="s">
        <v>15</v>
      </c>
      <c r="F76" s="406">
        <v>893377</v>
      </c>
      <c r="G76" s="398">
        <v>454500</v>
      </c>
      <c r="H76" s="258"/>
    </row>
    <row r="77" spans="1:10" s="151" customFormat="1">
      <c r="A77" s="173"/>
      <c r="B77" s="402" t="s">
        <v>16</v>
      </c>
      <c r="C77" s="403">
        <v>61996411</v>
      </c>
      <c r="D77" s="396">
        <f>D78</f>
        <v>-454500</v>
      </c>
      <c r="E77" s="402" t="s">
        <v>16</v>
      </c>
      <c r="F77" s="403">
        <f>F78+F95</f>
        <v>2348915</v>
      </c>
      <c r="G77" s="396">
        <f>G78</f>
        <v>454500</v>
      </c>
      <c r="H77" s="258"/>
    </row>
    <row r="78" spans="1:10" s="151" customFormat="1">
      <c r="A78" s="173"/>
      <c r="B78" s="1310" t="s">
        <v>17</v>
      </c>
      <c r="C78" s="406">
        <v>58820107</v>
      </c>
      <c r="D78" s="398">
        <f>D79+D82+D87</f>
        <v>-454500</v>
      </c>
      <c r="E78" s="1310" t="s">
        <v>17</v>
      </c>
      <c r="F78" s="406">
        <f>F79+F83</f>
        <v>2347004</v>
      </c>
      <c r="G78" s="398">
        <f>G79+G82+G87</f>
        <v>454500</v>
      </c>
      <c r="H78" s="258"/>
    </row>
    <row r="79" spans="1:10" s="151" customFormat="1">
      <c r="A79" s="173"/>
      <c r="B79" s="1312" t="s">
        <v>18</v>
      </c>
      <c r="C79" s="406">
        <v>31245850</v>
      </c>
      <c r="D79" s="398">
        <f>D80+D81</f>
        <v>-166735</v>
      </c>
      <c r="E79" s="1312" t="s">
        <v>18</v>
      </c>
      <c r="F79" s="406">
        <f>F80+F81</f>
        <v>863077</v>
      </c>
      <c r="G79" s="398">
        <f>G80+G81</f>
        <v>166735</v>
      </c>
      <c r="H79" s="258"/>
    </row>
    <row r="80" spans="1:10" s="151" customFormat="1">
      <c r="A80" s="173"/>
      <c r="B80" s="1314" t="s">
        <v>19</v>
      </c>
      <c r="C80" s="406">
        <v>21435373</v>
      </c>
      <c r="D80" s="398">
        <v>-66465</v>
      </c>
      <c r="E80" s="1314" t="s">
        <v>19</v>
      </c>
      <c r="F80" s="406">
        <v>532311</v>
      </c>
      <c r="G80" s="398">
        <v>66465</v>
      </c>
      <c r="H80" s="258"/>
    </row>
    <row r="81" spans="1:8" s="151" customFormat="1">
      <c r="A81" s="173"/>
      <c r="B81" s="1314" t="s">
        <v>20</v>
      </c>
      <c r="C81" s="406">
        <v>9810477</v>
      </c>
      <c r="D81" s="398">
        <v>-100270</v>
      </c>
      <c r="E81" s="1314" t="s">
        <v>20</v>
      </c>
      <c r="F81" s="406">
        <v>330766</v>
      </c>
      <c r="G81" s="398">
        <v>100270</v>
      </c>
      <c r="H81" s="258"/>
    </row>
    <row r="82" spans="1:8" s="151" customFormat="1">
      <c r="A82" s="173"/>
      <c r="B82" s="1312" t="s">
        <v>264</v>
      </c>
      <c r="C82" s="406">
        <v>8761247</v>
      </c>
      <c r="D82" s="398">
        <f>D83</f>
        <v>-100000</v>
      </c>
      <c r="E82" s="1312" t="s">
        <v>264</v>
      </c>
      <c r="F82" s="406">
        <f>F83</f>
        <v>1483927</v>
      </c>
      <c r="G82" s="398">
        <f>G83</f>
        <v>100000</v>
      </c>
      <c r="H82" s="258"/>
    </row>
    <row r="83" spans="1:8" s="151" customFormat="1">
      <c r="A83" s="173"/>
      <c r="B83" s="1314" t="s">
        <v>21</v>
      </c>
      <c r="C83" s="408">
        <v>8163783</v>
      </c>
      <c r="D83" s="409">
        <v>-100000</v>
      </c>
      <c r="E83" s="1314" t="s">
        <v>21</v>
      </c>
      <c r="F83" s="408">
        <v>1483927</v>
      </c>
      <c r="G83" s="409">
        <v>100000</v>
      </c>
      <c r="H83" s="258"/>
    </row>
    <row r="84" spans="1:8" s="151" customFormat="1">
      <c r="A84" s="173"/>
      <c r="B84" s="1314" t="s">
        <v>257</v>
      </c>
      <c r="C84" s="410">
        <v>597464</v>
      </c>
      <c r="D84" s="411"/>
      <c r="E84" s="1314" t="s">
        <v>257</v>
      </c>
      <c r="F84" s="410"/>
      <c r="G84" s="411"/>
      <c r="H84" s="258"/>
    </row>
    <row r="85" spans="1:8" s="151" customFormat="1" ht="25.5">
      <c r="A85" s="173"/>
      <c r="B85" s="1312" t="s">
        <v>68</v>
      </c>
      <c r="C85" s="410">
        <v>1434254</v>
      </c>
      <c r="D85" s="411"/>
      <c r="E85" s="1312" t="s">
        <v>68</v>
      </c>
      <c r="F85" s="410"/>
      <c r="G85" s="411"/>
      <c r="H85" s="258"/>
    </row>
    <row r="86" spans="1:8" s="151" customFormat="1">
      <c r="A86" s="173"/>
      <c r="B86" s="1314" t="s">
        <v>70</v>
      </c>
      <c r="C86" s="410">
        <v>1434254</v>
      </c>
      <c r="D86" s="411"/>
      <c r="E86" s="1314" t="s">
        <v>70</v>
      </c>
      <c r="F86" s="410"/>
      <c r="G86" s="411"/>
      <c r="H86" s="258"/>
    </row>
    <row r="87" spans="1:8" s="151" customFormat="1" ht="25.5">
      <c r="A87" s="173"/>
      <c r="B87" s="1312" t="s">
        <v>37</v>
      </c>
      <c r="C87" s="410">
        <v>17378756</v>
      </c>
      <c r="D87" s="412">
        <f>D92</f>
        <v>-187765</v>
      </c>
      <c r="E87" s="1312" t="s">
        <v>37</v>
      </c>
      <c r="F87" s="410"/>
      <c r="G87" s="412">
        <f>G92</f>
        <v>187765</v>
      </c>
      <c r="H87" s="258"/>
    </row>
    <row r="88" spans="1:8" s="151" customFormat="1" ht="25.5">
      <c r="A88" s="173"/>
      <c r="B88" s="1314" t="s">
        <v>38</v>
      </c>
      <c r="C88" s="410">
        <v>374</v>
      </c>
      <c r="D88" s="411"/>
      <c r="E88" s="1314" t="s">
        <v>38</v>
      </c>
      <c r="F88" s="410"/>
      <c r="G88" s="411"/>
      <c r="H88" s="258"/>
    </row>
    <row r="89" spans="1:8" s="151" customFormat="1" ht="25.5">
      <c r="A89" s="173"/>
      <c r="B89" s="1316" t="s">
        <v>22</v>
      </c>
      <c r="C89" s="410">
        <v>374</v>
      </c>
      <c r="D89" s="411"/>
      <c r="E89" s="1316" t="s">
        <v>22</v>
      </c>
      <c r="F89" s="410"/>
      <c r="G89" s="411"/>
      <c r="H89" s="258"/>
    </row>
    <row r="90" spans="1:8" s="151" customFormat="1" ht="25.5">
      <c r="A90" s="130"/>
      <c r="B90" s="1316" t="s">
        <v>39</v>
      </c>
      <c r="C90" s="410"/>
      <c r="D90" s="411"/>
      <c r="E90" s="1316" t="s">
        <v>39</v>
      </c>
      <c r="F90" s="410"/>
      <c r="G90" s="411"/>
      <c r="H90" s="258"/>
    </row>
    <row r="91" spans="1:8" s="151" customFormat="1" ht="38.25">
      <c r="A91" s="130"/>
      <c r="B91" s="1318" t="s">
        <v>40</v>
      </c>
      <c r="C91" s="410"/>
      <c r="D91" s="411"/>
      <c r="E91" s="1318" t="s">
        <v>40</v>
      </c>
      <c r="F91" s="410"/>
      <c r="G91" s="411"/>
      <c r="H91" s="258"/>
    </row>
    <row r="92" spans="1:8" s="151" customFormat="1" ht="25.5">
      <c r="A92" s="130"/>
      <c r="B92" s="1314" t="s">
        <v>49</v>
      </c>
      <c r="C92" s="410">
        <v>17378382</v>
      </c>
      <c r="D92" s="412">
        <f>D93</f>
        <v>-187765</v>
      </c>
      <c r="E92" s="1314" t="s">
        <v>49</v>
      </c>
      <c r="F92" s="410"/>
      <c r="G92" s="412">
        <f>G93</f>
        <v>187765</v>
      </c>
      <c r="H92" s="258"/>
    </row>
    <row r="93" spans="1:8" s="151" customFormat="1" ht="25.5">
      <c r="A93" s="130"/>
      <c r="B93" s="1316" t="s">
        <v>258</v>
      </c>
      <c r="C93" s="410">
        <v>13928861</v>
      </c>
      <c r="D93" s="409">
        <v>-187765</v>
      </c>
      <c r="E93" s="1316" t="s">
        <v>258</v>
      </c>
      <c r="F93" s="410"/>
      <c r="G93" s="409">
        <v>187765</v>
      </c>
      <c r="H93" s="258"/>
    </row>
    <row r="94" spans="1:8" s="151" customFormat="1" ht="38.25">
      <c r="A94" s="130"/>
      <c r="B94" s="1316" t="s">
        <v>50</v>
      </c>
      <c r="C94" s="410">
        <v>3449521</v>
      </c>
      <c r="D94" s="411"/>
      <c r="E94" s="1316" t="s">
        <v>50</v>
      </c>
      <c r="F94" s="410"/>
      <c r="G94" s="411"/>
      <c r="H94" s="258"/>
    </row>
    <row r="95" spans="1:8" s="151" customFormat="1">
      <c r="A95" s="130"/>
      <c r="B95" s="1310" t="s">
        <v>23</v>
      </c>
      <c r="C95" s="410">
        <v>3176304</v>
      </c>
      <c r="D95" s="411"/>
      <c r="E95" s="1310" t="s">
        <v>23</v>
      </c>
      <c r="F95" s="410">
        <f>F96</f>
        <v>1911</v>
      </c>
      <c r="G95" s="411"/>
      <c r="H95" s="258"/>
    </row>
    <row r="96" spans="1:8" s="151" customFormat="1">
      <c r="A96" s="130"/>
      <c r="B96" s="1312" t="s">
        <v>24</v>
      </c>
      <c r="C96" s="410">
        <v>3014819</v>
      </c>
      <c r="D96" s="411"/>
      <c r="E96" s="1312" t="s">
        <v>24</v>
      </c>
      <c r="F96" s="410">
        <v>1911</v>
      </c>
      <c r="G96" s="411"/>
      <c r="H96" s="258"/>
    </row>
    <row r="97" spans="1:10" s="151" customFormat="1">
      <c r="A97" s="130"/>
      <c r="B97" s="1312" t="s">
        <v>41</v>
      </c>
      <c r="C97" s="410">
        <v>161485</v>
      </c>
      <c r="D97" s="411"/>
      <c r="E97" s="1312" t="s">
        <v>41</v>
      </c>
      <c r="F97" s="410"/>
      <c r="G97" s="411"/>
      <c r="H97" s="258"/>
    </row>
    <row r="98" spans="1:10" s="151" customFormat="1" ht="25.5">
      <c r="A98" s="130"/>
      <c r="B98" s="1314" t="s">
        <v>42</v>
      </c>
      <c r="C98" s="410">
        <v>161485</v>
      </c>
      <c r="D98" s="411"/>
      <c r="E98" s="1314" t="s">
        <v>42</v>
      </c>
      <c r="F98" s="410"/>
      <c r="G98" s="411"/>
      <c r="H98" s="258"/>
    </row>
    <row r="99" spans="1:10" s="151" customFormat="1" ht="39" thickBot="1">
      <c r="A99" s="130"/>
      <c r="B99" s="1320" t="s">
        <v>90</v>
      </c>
      <c r="C99" s="413">
        <v>161485</v>
      </c>
      <c r="D99" s="414"/>
      <c r="E99" s="1320" t="s">
        <v>90</v>
      </c>
      <c r="F99" s="413"/>
      <c r="G99" s="414"/>
      <c r="H99" s="258"/>
    </row>
    <row r="100" spans="1:10" s="151" customFormat="1" ht="13.5">
      <c r="A100" s="130"/>
      <c r="B100" s="1063" t="s">
        <v>250</v>
      </c>
      <c r="C100" s="1120"/>
      <c r="D100" s="1114"/>
      <c r="E100" s="1063" t="s">
        <v>250</v>
      </c>
      <c r="F100" s="1090"/>
      <c r="G100" s="1113"/>
      <c r="H100" s="258"/>
    </row>
    <row r="101" spans="1:10" s="151" customFormat="1">
      <c r="A101" s="130"/>
      <c r="B101" s="402" t="s">
        <v>6</v>
      </c>
      <c r="C101" s="403">
        <v>50780120</v>
      </c>
      <c r="D101" s="396">
        <f>D108</f>
        <v>-454500</v>
      </c>
      <c r="E101" s="402" t="s">
        <v>6</v>
      </c>
      <c r="F101" s="403">
        <f>F103+F108</f>
        <v>2293377</v>
      </c>
      <c r="G101" s="396">
        <f>G108</f>
        <v>454500</v>
      </c>
      <c r="H101" s="258"/>
    </row>
    <row r="102" spans="1:10" s="151" customFormat="1" ht="25.5">
      <c r="A102" s="130"/>
      <c r="B102" s="1310" t="s">
        <v>7</v>
      </c>
      <c r="C102" s="405">
        <v>634928</v>
      </c>
      <c r="D102" s="397"/>
      <c r="E102" s="1310" t="s">
        <v>7</v>
      </c>
      <c r="F102" s="405"/>
      <c r="G102" s="397"/>
      <c r="H102" s="258"/>
    </row>
    <row r="103" spans="1:10" s="151" customFormat="1">
      <c r="A103" s="130"/>
      <c r="B103" s="1310" t="s">
        <v>8</v>
      </c>
      <c r="C103" s="406">
        <v>0</v>
      </c>
      <c r="D103" s="398"/>
      <c r="E103" s="1310" t="s">
        <v>8</v>
      </c>
      <c r="F103" s="406">
        <f>F104</f>
        <v>1400000</v>
      </c>
      <c r="G103" s="398"/>
      <c r="H103" s="258"/>
    </row>
    <row r="104" spans="1:10" s="151" customFormat="1">
      <c r="A104" s="130"/>
      <c r="B104" s="1312" t="s">
        <v>9</v>
      </c>
      <c r="C104" s="403">
        <v>0</v>
      </c>
      <c r="D104" s="396"/>
      <c r="E104" s="1312" t="s">
        <v>9</v>
      </c>
      <c r="F104" s="403">
        <f>F105</f>
        <v>1400000</v>
      </c>
      <c r="G104" s="396"/>
      <c r="H104" s="258"/>
    </row>
    <row r="105" spans="1:10" s="151" customFormat="1">
      <c r="A105" s="130"/>
      <c r="B105" s="1314" t="s">
        <v>10</v>
      </c>
      <c r="C105" s="406">
        <v>0</v>
      </c>
      <c r="D105" s="398"/>
      <c r="E105" s="1314" t="s">
        <v>10</v>
      </c>
      <c r="F105" s="406">
        <f>F106</f>
        <v>1400000</v>
      </c>
      <c r="G105" s="398"/>
      <c r="H105" s="258"/>
    </row>
    <row r="106" spans="1:10" s="151" customFormat="1" ht="25.5">
      <c r="A106" s="173"/>
      <c r="B106" s="1316" t="s">
        <v>11</v>
      </c>
      <c r="C106" s="406">
        <v>0</v>
      </c>
      <c r="D106" s="398"/>
      <c r="E106" s="1316" t="s">
        <v>11</v>
      </c>
      <c r="F106" s="406">
        <f>F107</f>
        <v>1400000</v>
      </c>
      <c r="G106" s="398"/>
      <c r="H106" s="258"/>
      <c r="J106" s="205"/>
    </row>
    <row r="107" spans="1:10" s="151" customFormat="1" ht="38.25">
      <c r="A107" s="173"/>
      <c r="B107" s="1318" t="s">
        <v>12</v>
      </c>
      <c r="C107" s="406">
        <v>0</v>
      </c>
      <c r="D107" s="398"/>
      <c r="E107" s="1318" t="s">
        <v>12</v>
      </c>
      <c r="F107" s="406">
        <v>1400000</v>
      </c>
      <c r="G107" s="398"/>
      <c r="H107" s="258"/>
      <c r="J107" s="205"/>
    </row>
    <row r="108" spans="1:10" s="151" customFormat="1">
      <c r="A108" s="173"/>
      <c r="B108" s="1310" t="s">
        <v>14</v>
      </c>
      <c r="C108" s="406">
        <v>50145192</v>
      </c>
      <c r="D108" s="398">
        <f>D109</f>
        <v>-454500</v>
      </c>
      <c r="E108" s="1310" t="s">
        <v>14</v>
      </c>
      <c r="F108" s="406">
        <f>F109</f>
        <v>893377</v>
      </c>
      <c r="G108" s="398">
        <f>G109</f>
        <v>454500</v>
      </c>
      <c r="H108" s="258"/>
    </row>
    <row r="109" spans="1:10" s="151" customFormat="1" ht="25.5">
      <c r="A109" s="173"/>
      <c r="B109" s="1312" t="s">
        <v>15</v>
      </c>
      <c r="C109" s="406">
        <v>50145192</v>
      </c>
      <c r="D109" s="398">
        <v>-454500</v>
      </c>
      <c r="E109" s="1312" t="s">
        <v>15</v>
      </c>
      <c r="F109" s="406">
        <v>893377</v>
      </c>
      <c r="G109" s="398">
        <v>454500</v>
      </c>
      <c r="H109" s="258"/>
    </row>
    <row r="110" spans="1:10" s="151" customFormat="1">
      <c r="A110" s="173"/>
      <c r="B110" s="402" t="s">
        <v>16</v>
      </c>
      <c r="C110" s="403">
        <v>50780120</v>
      </c>
      <c r="D110" s="396">
        <f>D111</f>
        <v>-454500</v>
      </c>
      <c r="E110" s="402" t="s">
        <v>16</v>
      </c>
      <c r="F110" s="403">
        <f>F111+F128</f>
        <v>2293377</v>
      </c>
      <c r="G110" s="396">
        <f>G111</f>
        <v>454500</v>
      </c>
      <c r="H110" s="258"/>
    </row>
    <row r="111" spans="1:10" s="151" customFormat="1">
      <c r="A111" s="173"/>
      <c r="B111" s="1310" t="s">
        <v>17</v>
      </c>
      <c r="C111" s="406">
        <v>47496024</v>
      </c>
      <c r="D111" s="398">
        <f>D112+D115+D120</f>
        <v>-454500</v>
      </c>
      <c r="E111" s="1310" t="s">
        <v>17</v>
      </c>
      <c r="F111" s="406">
        <f>F112+F116</f>
        <v>2291466</v>
      </c>
      <c r="G111" s="398">
        <f>G112+G115+G120</f>
        <v>454500</v>
      </c>
      <c r="H111" s="258"/>
    </row>
    <row r="112" spans="1:10" s="151" customFormat="1">
      <c r="A112" s="173"/>
      <c r="B112" s="1312" t="s">
        <v>18</v>
      </c>
      <c r="C112" s="406">
        <v>31682216</v>
      </c>
      <c r="D112" s="398">
        <f>D113+D114</f>
        <v>-166735</v>
      </c>
      <c r="E112" s="1312" t="s">
        <v>18</v>
      </c>
      <c r="F112" s="406">
        <f>F113+F114</f>
        <v>827523</v>
      </c>
      <c r="G112" s="398">
        <f>G113+G114</f>
        <v>166735</v>
      </c>
      <c r="H112" s="258"/>
    </row>
    <row r="113" spans="1:8" s="151" customFormat="1">
      <c r="A113" s="173"/>
      <c r="B113" s="1314" t="s">
        <v>19</v>
      </c>
      <c r="C113" s="406">
        <v>21621149</v>
      </c>
      <c r="D113" s="398">
        <v>-66465</v>
      </c>
      <c r="E113" s="1314" t="s">
        <v>19</v>
      </c>
      <c r="F113" s="406">
        <v>500046</v>
      </c>
      <c r="G113" s="398">
        <v>66465</v>
      </c>
      <c r="H113" s="258"/>
    </row>
    <row r="114" spans="1:8" s="151" customFormat="1">
      <c r="A114" s="173"/>
      <c r="B114" s="1314" t="s">
        <v>20</v>
      </c>
      <c r="C114" s="406">
        <v>10061067</v>
      </c>
      <c r="D114" s="398">
        <v>-100270</v>
      </c>
      <c r="E114" s="1314" t="s">
        <v>20</v>
      </c>
      <c r="F114" s="406">
        <v>327477</v>
      </c>
      <c r="G114" s="398">
        <v>100270</v>
      </c>
      <c r="H114" s="258"/>
    </row>
    <row r="115" spans="1:8" s="151" customFormat="1">
      <c r="A115" s="173"/>
      <c r="B115" s="1312" t="s">
        <v>264</v>
      </c>
      <c r="C115" s="406">
        <v>8539632</v>
      </c>
      <c r="D115" s="398">
        <f>D116</f>
        <v>-100000</v>
      </c>
      <c r="E115" s="1312" t="s">
        <v>264</v>
      </c>
      <c r="F115" s="406">
        <f>F116</f>
        <v>1463943</v>
      </c>
      <c r="G115" s="398">
        <f>G116</f>
        <v>100000</v>
      </c>
      <c r="H115" s="258"/>
    </row>
    <row r="116" spans="1:8" s="151" customFormat="1">
      <c r="A116" s="173"/>
      <c r="B116" s="1314" t="s">
        <v>21</v>
      </c>
      <c r="C116" s="408">
        <v>7942168</v>
      </c>
      <c r="D116" s="409">
        <v>-100000</v>
      </c>
      <c r="E116" s="1314" t="s">
        <v>21</v>
      </c>
      <c r="F116" s="408">
        <v>1463943</v>
      </c>
      <c r="G116" s="409">
        <v>100000</v>
      </c>
      <c r="H116" s="258"/>
    </row>
    <row r="117" spans="1:8" s="151" customFormat="1">
      <c r="A117" s="173"/>
      <c r="B117" s="1314" t="s">
        <v>257</v>
      </c>
      <c r="C117" s="410">
        <v>597464</v>
      </c>
      <c r="D117" s="411"/>
      <c r="E117" s="1314" t="s">
        <v>257</v>
      </c>
      <c r="F117" s="410"/>
      <c r="G117" s="411"/>
      <c r="H117" s="258"/>
    </row>
    <row r="118" spans="1:8" s="151" customFormat="1" ht="25.5">
      <c r="A118" s="173"/>
      <c r="B118" s="1312" t="s">
        <v>68</v>
      </c>
      <c r="C118" s="410">
        <v>1434254</v>
      </c>
      <c r="D118" s="411"/>
      <c r="E118" s="1312" t="s">
        <v>68</v>
      </c>
      <c r="F118" s="410"/>
      <c r="G118" s="411"/>
      <c r="H118" s="258"/>
    </row>
    <row r="119" spans="1:8" s="151" customFormat="1">
      <c r="A119" s="173"/>
      <c r="B119" s="1314" t="s">
        <v>70</v>
      </c>
      <c r="C119" s="410">
        <v>1434254</v>
      </c>
      <c r="D119" s="411"/>
      <c r="E119" s="1314" t="s">
        <v>70</v>
      </c>
      <c r="F119" s="410"/>
      <c r="G119" s="411"/>
      <c r="H119" s="258"/>
    </row>
    <row r="120" spans="1:8" s="151" customFormat="1" ht="25.5">
      <c r="A120" s="173"/>
      <c r="B120" s="1312" t="s">
        <v>37</v>
      </c>
      <c r="C120" s="410">
        <v>5839922</v>
      </c>
      <c r="D120" s="412">
        <f>D125</f>
        <v>-187765</v>
      </c>
      <c r="E120" s="1312" t="s">
        <v>37</v>
      </c>
      <c r="F120" s="410"/>
      <c r="G120" s="412">
        <f>G125</f>
        <v>187765</v>
      </c>
      <c r="H120" s="258"/>
    </row>
    <row r="121" spans="1:8" s="151" customFormat="1" ht="25.5">
      <c r="A121" s="173"/>
      <c r="B121" s="1314" t="s">
        <v>38</v>
      </c>
      <c r="C121" s="410">
        <v>374</v>
      </c>
      <c r="D121" s="411"/>
      <c r="E121" s="1314" t="s">
        <v>38</v>
      </c>
      <c r="F121" s="410"/>
      <c r="G121" s="411"/>
      <c r="H121" s="258"/>
    </row>
    <row r="122" spans="1:8" s="151" customFormat="1" ht="25.5">
      <c r="A122" s="173"/>
      <c r="B122" s="1316" t="s">
        <v>22</v>
      </c>
      <c r="C122" s="410">
        <v>374</v>
      </c>
      <c r="D122" s="411"/>
      <c r="E122" s="1316" t="s">
        <v>22</v>
      </c>
      <c r="F122" s="410"/>
      <c r="G122" s="411"/>
      <c r="H122" s="258"/>
    </row>
    <row r="123" spans="1:8" s="151" customFormat="1" ht="25.5">
      <c r="A123" s="130"/>
      <c r="B123" s="1316" t="s">
        <v>39</v>
      </c>
      <c r="C123" s="410"/>
      <c r="D123" s="411"/>
      <c r="E123" s="1316" t="s">
        <v>39</v>
      </c>
      <c r="F123" s="410"/>
      <c r="G123" s="411"/>
      <c r="H123" s="258"/>
    </row>
    <row r="124" spans="1:8" s="151" customFormat="1" ht="38.25">
      <c r="A124" s="130"/>
      <c r="B124" s="1318" t="s">
        <v>40</v>
      </c>
      <c r="C124" s="410"/>
      <c r="D124" s="411"/>
      <c r="E124" s="1318" t="s">
        <v>40</v>
      </c>
      <c r="F124" s="410"/>
      <c r="G124" s="411"/>
      <c r="H124" s="258"/>
    </row>
    <row r="125" spans="1:8" s="151" customFormat="1" ht="25.5">
      <c r="A125" s="130"/>
      <c r="B125" s="1314" t="s">
        <v>49</v>
      </c>
      <c r="C125" s="410">
        <v>5839548</v>
      </c>
      <c r="D125" s="412">
        <f>D126</f>
        <v>-187765</v>
      </c>
      <c r="E125" s="1314" t="s">
        <v>49</v>
      </c>
      <c r="F125" s="410"/>
      <c r="G125" s="412">
        <f>G126</f>
        <v>187765</v>
      </c>
      <c r="H125" s="258"/>
    </row>
    <row r="126" spans="1:8" s="151" customFormat="1" ht="25.5">
      <c r="A126" s="130"/>
      <c r="B126" s="1316" t="s">
        <v>258</v>
      </c>
      <c r="C126" s="410">
        <v>2330027</v>
      </c>
      <c r="D126" s="409">
        <v>-187765</v>
      </c>
      <c r="E126" s="1316" t="s">
        <v>258</v>
      </c>
      <c r="F126" s="410"/>
      <c r="G126" s="409">
        <v>187765</v>
      </c>
      <c r="H126" s="258"/>
    </row>
    <row r="127" spans="1:8" s="151" customFormat="1" ht="38.25">
      <c r="A127" s="130"/>
      <c r="B127" s="1316" t="s">
        <v>50</v>
      </c>
      <c r="C127" s="410">
        <v>3509521</v>
      </c>
      <c r="D127" s="411"/>
      <c r="E127" s="1316" t="s">
        <v>50</v>
      </c>
      <c r="F127" s="410"/>
      <c r="G127" s="411"/>
      <c r="H127" s="258"/>
    </row>
    <row r="128" spans="1:8" s="151" customFormat="1">
      <c r="A128" s="130"/>
      <c r="B128" s="1310" t="s">
        <v>23</v>
      </c>
      <c r="C128" s="410">
        <v>3284096</v>
      </c>
      <c r="D128" s="411"/>
      <c r="E128" s="1310" t="s">
        <v>23</v>
      </c>
      <c r="F128" s="410">
        <f>F129</f>
        <v>1911</v>
      </c>
      <c r="G128" s="411"/>
      <c r="H128" s="258"/>
    </row>
    <row r="129" spans="1:8" s="151" customFormat="1">
      <c r="A129" s="130"/>
      <c r="B129" s="1312" t="s">
        <v>24</v>
      </c>
      <c r="C129" s="410">
        <v>3122611</v>
      </c>
      <c r="D129" s="411"/>
      <c r="E129" s="1312" t="s">
        <v>24</v>
      </c>
      <c r="F129" s="410">
        <v>1911</v>
      </c>
      <c r="G129" s="411"/>
      <c r="H129" s="258"/>
    </row>
    <row r="130" spans="1:8" s="151" customFormat="1">
      <c r="A130" s="130"/>
      <c r="B130" s="1312" t="s">
        <v>41</v>
      </c>
      <c r="C130" s="410">
        <v>161485</v>
      </c>
      <c r="D130" s="411"/>
      <c r="E130" s="1312" t="s">
        <v>41</v>
      </c>
      <c r="F130" s="410"/>
      <c r="G130" s="411"/>
      <c r="H130" s="258"/>
    </row>
    <row r="131" spans="1:8" s="151" customFormat="1" ht="25.5">
      <c r="A131" s="130"/>
      <c r="B131" s="1314" t="s">
        <v>42</v>
      </c>
      <c r="C131" s="410">
        <v>161485</v>
      </c>
      <c r="D131" s="411"/>
      <c r="E131" s="1314" t="s">
        <v>42</v>
      </c>
      <c r="F131" s="410"/>
      <c r="G131" s="411"/>
      <c r="H131" s="258"/>
    </row>
    <row r="132" spans="1:8" s="151" customFormat="1" ht="39" thickBot="1">
      <c r="A132" s="130"/>
      <c r="B132" s="1320" t="s">
        <v>90</v>
      </c>
      <c r="C132" s="413">
        <v>161485</v>
      </c>
      <c r="D132" s="414"/>
      <c r="E132" s="1320" t="s">
        <v>90</v>
      </c>
      <c r="F132" s="413"/>
      <c r="G132" s="414"/>
      <c r="H132" s="258"/>
    </row>
    <row r="133" spans="1:8" s="151" customFormat="1" ht="51" customHeight="1" thickBot="1">
      <c r="A133" s="130"/>
      <c r="B133" s="2046" t="s">
        <v>395</v>
      </c>
      <c r="C133" s="2047"/>
      <c r="D133" s="2047"/>
      <c r="E133" s="2047"/>
      <c r="F133" s="2047"/>
      <c r="G133" s="2048"/>
      <c r="H133" s="258"/>
    </row>
    <row r="134" spans="1:8" s="151" customFormat="1">
      <c r="A134" s="130"/>
      <c r="B134" s="1322"/>
      <c r="C134" s="1323"/>
      <c r="D134" s="352"/>
      <c r="E134" s="1322"/>
      <c r="F134" s="1323"/>
      <c r="G134" s="352"/>
      <c r="H134" s="258"/>
    </row>
    <row r="135" spans="1:8" s="151" customFormat="1">
      <c r="A135" s="130" t="s">
        <v>89</v>
      </c>
      <c r="B135" s="225" t="s">
        <v>252</v>
      </c>
      <c r="C135" s="252"/>
      <c r="D135" s="252"/>
    </row>
    <row r="136" spans="1:8" s="151" customFormat="1" ht="13.5" thickBot="1">
      <c r="A136" s="130"/>
      <c r="B136" s="1322"/>
      <c r="C136" s="1323"/>
      <c r="D136" s="352"/>
      <c r="E136" s="1322"/>
      <c r="F136" s="1323"/>
      <c r="G136" s="352"/>
      <c r="H136" s="258"/>
    </row>
    <row r="137" spans="1:8" s="151" customFormat="1" ht="13.5">
      <c r="A137" s="130">
        <f>A31+1</f>
        <v>35</v>
      </c>
      <c r="B137" s="382" t="s">
        <v>59</v>
      </c>
      <c r="C137" s="1214"/>
      <c r="D137" s="1230"/>
      <c r="E137" s="385" t="s">
        <v>261</v>
      </c>
      <c r="F137" s="386"/>
      <c r="G137" s="387"/>
      <c r="H137" s="14" t="s">
        <v>58</v>
      </c>
    </row>
    <row r="138" spans="1:8" s="151" customFormat="1">
      <c r="A138" s="130"/>
      <c r="B138" s="388" t="s">
        <v>4</v>
      </c>
      <c r="C138" s="1212"/>
      <c r="D138" s="1210"/>
      <c r="E138" s="391" t="s">
        <v>4</v>
      </c>
      <c r="F138" s="1212"/>
      <c r="G138" s="392"/>
    </row>
    <row r="139" spans="1:8" ht="13.5">
      <c r="B139" s="1118" t="s">
        <v>71</v>
      </c>
      <c r="C139" s="1090"/>
      <c r="D139" s="1114"/>
      <c r="E139" s="1119" t="s">
        <v>263</v>
      </c>
      <c r="F139" s="1090"/>
      <c r="G139" s="1113"/>
    </row>
    <row r="140" spans="1:8">
      <c r="B140" s="395" t="s">
        <v>6</v>
      </c>
      <c r="C140" s="396">
        <f>C141</f>
        <v>8642879</v>
      </c>
      <c r="D140" s="396">
        <f>D141</f>
        <v>-35500</v>
      </c>
      <c r="E140" s="395" t="s">
        <v>6</v>
      </c>
      <c r="F140" s="396">
        <f>F141</f>
        <v>859228</v>
      </c>
      <c r="G140" s="396">
        <f>G141</f>
        <v>35500</v>
      </c>
    </row>
    <row r="141" spans="1:8">
      <c r="B141" s="1305" t="s">
        <v>14</v>
      </c>
      <c r="C141" s="397">
        <f>C142</f>
        <v>8642879</v>
      </c>
      <c r="D141" s="397">
        <f>D142</f>
        <v>-35500</v>
      </c>
      <c r="E141" s="1305" t="s">
        <v>14</v>
      </c>
      <c r="F141" s="397">
        <f>F142</f>
        <v>859228</v>
      </c>
      <c r="G141" s="397">
        <f>G142</f>
        <v>35500</v>
      </c>
    </row>
    <row r="142" spans="1:8" ht="25.5">
      <c r="B142" s="1306" t="s">
        <v>15</v>
      </c>
      <c r="C142" s="398">
        <v>8642879</v>
      </c>
      <c r="D142" s="398">
        <v>-35500</v>
      </c>
      <c r="E142" s="1306" t="s">
        <v>15</v>
      </c>
      <c r="F142" s="398">
        <v>859228</v>
      </c>
      <c r="G142" s="398">
        <v>35500</v>
      </c>
    </row>
    <row r="143" spans="1:8">
      <c r="B143" s="399" t="s">
        <v>31</v>
      </c>
      <c r="C143" s="396">
        <f>C144+C153</f>
        <v>8642879</v>
      </c>
      <c r="D143" s="396">
        <f>D144+D153</f>
        <v>-35500</v>
      </c>
      <c r="E143" s="399" t="s">
        <v>31</v>
      </c>
      <c r="F143" s="396">
        <f>F144+F153</f>
        <v>859228</v>
      </c>
      <c r="G143" s="396">
        <f>G144+G153</f>
        <v>35500</v>
      </c>
    </row>
    <row r="144" spans="1:8">
      <c r="B144" s="1305" t="s">
        <v>17</v>
      </c>
      <c r="C144" s="398">
        <f>C145+C150</f>
        <v>8475062</v>
      </c>
      <c r="D144" s="398">
        <f>D145+D150</f>
        <v>-35500</v>
      </c>
      <c r="E144" s="1305" t="s">
        <v>17</v>
      </c>
      <c r="F144" s="398">
        <f>F145+F150+F148</f>
        <v>857317</v>
      </c>
      <c r="G144" s="398">
        <f>G145+G150</f>
        <v>35500</v>
      </c>
    </row>
    <row r="145" spans="1:11">
      <c r="B145" s="1306" t="s">
        <v>18</v>
      </c>
      <c r="C145" s="398">
        <f>C146+C147</f>
        <v>8474688</v>
      </c>
      <c r="D145" s="398">
        <f>D146+D147</f>
        <v>-35500</v>
      </c>
      <c r="E145" s="1306" t="s">
        <v>18</v>
      </c>
      <c r="F145" s="398">
        <f>F146+F147</f>
        <v>826014</v>
      </c>
      <c r="G145" s="398">
        <f>G146+G147</f>
        <v>35500</v>
      </c>
    </row>
    <row r="146" spans="1:11">
      <c r="B146" s="1307" t="s">
        <v>19</v>
      </c>
      <c r="C146" s="398">
        <v>7031134</v>
      </c>
      <c r="D146" s="398">
        <v>-32030</v>
      </c>
      <c r="E146" s="1307" t="s">
        <v>19</v>
      </c>
      <c r="F146" s="398">
        <v>500046</v>
      </c>
      <c r="G146" s="398">
        <v>32030</v>
      </c>
    </row>
    <row r="147" spans="1:11">
      <c r="B147" s="1307" t="s">
        <v>20</v>
      </c>
      <c r="C147" s="398">
        <v>1443554</v>
      </c>
      <c r="D147" s="398">
        <v>-3470</v>
      </c>
      <c r="E147" s="1307" t="s">
        <v>20</v>
      </c>
      <c r="F147" s="398">
        <v>325968</v>
      </c>
      <c r="G147" s="398">
        <v>3470</v>
      </c>
    </row>
    <row r="148" spans="1:11" ht="25.5">
      <c r="B148" s="1306" t="s">
        <v>264</v>
      </c>
      <c r="C148" s="398"/>
      <c r="D148" s="398"/>
      <c r="E148" s="1306" t="s">
        <v>264</v>
      </c>
      <c r="F148" s="398">
        <f>F149</f>
        <v>31303</v>
      </c>
      <c r="G148" s="398"/>
    </row>
    <row r="149" spans="1:11">
      <c r="B149" s="1307" t="s">
        <v>21</v>
      </c>
      <c r="C149" s="398"/>
      <c r="D149" s="398"/>
      <c r="E149" s="1307" t="s">
        <v>21</v>
      </c>
      <c r="F149" s="398">
        <v>31303</v>
      </c>
      <c r="G149" s="398"/>
    </row>
    <row r="150" spans="1:11" ht="38.25">
      <c r="B150" s="1305" t="s">
        <v>265</v>
      </c>
      <c r="C150" s="398">
        <f>C151</f>
        <v>374</v>
      </c>
      <c r="D150" s="398"/>
      <c r="E150" s="1305" t="s">
        <v>265</v>
      </c>
      <c r="F150" s="398">
        <f>F151</f>
        <v>0</v>
      </c>
      <c r="G150" s="398"/>
    </row>
    <row r="151" spans="1:11" ht="25.5">
      <c r="B151" s="1307" t="s">
        <v>38</v>
      </c>
      <c r="C151" s="398">
        <f>C152</f>
        <v>374</v>
      </c>
      <c r="D151" s="398"/>
      <c r="E151" s="1307" t="s">
        <v>38</v>
      </c>
      <c r="F151" s="398">
        <f>F152</f>
        <v>0</v>
      </c>
      <c r="G151" s="398"/>
    </row>
    <row r="152" spans="1:11" ht="25.5">
      <c r="B152" s="1307" t="s">
        <v>22</v>
      </c>
      <c r="C152" s="398">
        <v>374</v>
      </c>
      <c r="D152" s="398"/>
      <c r="E152" s="1307" t="s">
        <v>22</v>
      </c>
      <c r="F152" s="398"/>
      <c r="G152" s="398"/>
    </row>
    <row r="153" spans="1:11">
      <c r="B153" s="1305" t="s">
        <v>23</v>
      </c>
      <c r="C153" s="398">
        <f>C154</f>
        <v>167817</v>
      </c>
      <c r="D153" s="398"/>
      <c r="E153" s="1305" t="s">
        <v>23</v>
      </c>
      <c r="F153" s="398">
        <f>F154</f>
        <v>1911</v>
      </c>
      <c r="G153" s="398"/>
    </row>
    <row r="154" spans="1:11" ht="13.5" thickBot="1">
      <c r="B154" s="1308" t="s">
        <v>24</v>
      </c>
      <c r="C154" s="400">
        <v>167817</v>
      </c>
      <c r="D154" s="400"/>
      <c r="E154" s="1308" t="s">
        <v>24</v>
      </c>
      <c r="F154" s="400">
        <v>1911</v>
      </c>
      <c r="G154" s="400"/>
    </row>
    <row r="155" spans="1:11" s="1433" customFormat="1" ht="55.5" customHeight="1" thickBot="1">
      <c r="A155" s="1431"/>
      <c r="B155" s="2046" t="s">
        <v>395</v>
      </c>
      <c r="C155" s="2047"/>
      <c r="D155" s="2047"/>
      <c r="E155" s="2047"/>
      <c r="F155" s="2047"/>
      <c r="G155" s="2048"/>
      <c r="H155" s="1432"/>
    </row>
    <row r="157" spans="1:11" s="257" customFormat="1">
      <c r="A157" s="173"/>
      <c r="B157" s="241" t="s">
        <v>253</v>
      </c>
      <c r="C157" s="1309"/>
      <c r="D157" s="1309"/>
      <c r="E157" s="255"/>
      <c r="F157" s="255"/>
      <c r="G157" s="255"/>
      <c r="H157" s="256"/>
    </row>
    <row r="158" spans="1:11" s="257" customFormat="1" ht="13.5" thickBot="1">
      <c r="A158" s="173"/>
      <c r="B158" s="196"/>
      <c r="C158" s="1309"/>
      <c r="D158" s="1309"/>
      <c r="E158" s="255"/>
      <c r="F158" s="255"/>
      <c r="G158" s="255"/>
      <c r="H158" s="256"/>
    </row>
    <row r="159" spans="1:11" s="151" customFormat="1" ht="13.5">
      <c r="A159" s="173">
        <f>A137</f>
        <v>35</v>
      </c>
      <c r="B159" s="382" t="s">
        <v>59</v>
      </c>
      <c r="C159" s="1214"/>
      <c r="D159" s="1230"/>
      <c r="E159" s="385" t="s">
        <v>261</v>
      </c>
      <c r="F159" s="386"/>
      <c r="G159" s="387"/>
      <c r="H159" s="14" t="s">
        <v>58</v>
      </c>
      <c r="J159" s="205"/>
      <c r="K159" s="205"/>
    </row>
    <row r="160" spans="1:11" s="151" customFormat="1">
      <c r="A160" s="173"/>
      <c r="B160" s="388" t="s">
        <v>66</v>
      </c>
      <c r="C160" s="1212"/>
      <c r="D160" s="1210"/>
      <c r="E160" s="391" t="s">
        <v>66</v>
      </c>
      <c r="F160" s="1212"/>
      <c r="G160" s="392"/>
      <c r="H160" s="174"/>
    </row>
    <row r="161" spans="1:12" s="151" customFormat="1" ht="13.5">
      <c r="A161" s="173"/>
      <c r="B161" s="1063" t="s">
        <v>67</v>
      </c>
      <c r="C161" s="1120"/>
      <c r="D161" s="1114"/>
      <c r="E161" s="1118" t="s">
        <v>67</v>
      </c>
      <c r="F161" s="1090"/>
      <c r="G161" s="1113"/>
      <c r="H161" s="174"/>
    </row>
    <row r="162" spans="1:12" s="151" customFormat="1" ht="13.5">
      <c r="A162" s="173"/>
      <c r="B162" s="1063" t="s">
        <v>73</v>
      </c>
      <c r="C162" s="1120"/>
      <c r="D162" s="1114"/>
      <c r="E162" s="1118" t="s">
        <v>73</v>
      </c>
      <c r="F162" s="1090"/>
      <c r="G162" s="1113"/>
      <c r="H162" s="174"/>
    </row>
    <row r="163" spans="1:12" s="151" customFormat="1">
      <c r="A163" s="173"/>
      <c r="B163" s="402" t="s">
        <v>6</v>
      </c>
      <c r="C163" s="403">
        <v>56329308</v>
      </c>
      <c r="D163" s="396">
        <f>D170</f>
        <v>-35500</v>
      </c>
      <c r="E163" s="404" t="s">
        <v>6</v>
      </c>
      <c r="F163" s="396">
        <f>F165+F170</f>
        <v>2448915</v>
      </c>
      <c r="G163" s="396">
        <f>G170</f>
        <v>35500</v>
      </c>
      <c r="H163" s="225"/>
      <c r="J163" s="205"/>
    </row>
    <row r="164" spans="1:12" s="151" customFormat="1" ht="25.5">
      <c r="A164" s="173"/>
      <c r="B164" s="1310" t="s">
        <v>7</v>
      </c>
      <c r="C164" s="405">
        <v>634928</v>
      </c>
      <c r="D164" s="397"/>
      <c r="E164" s="1311" t="s">
        <v>7</v>
      </c>
      <c r="F164" s="397"/>
      <c r="G164" s="397"/>
      <c r="H164" s="174"/>
      <c r="J164" s="205"/>
    </row>
    <row r="165" spans="1:12" s="151" customFormat="1">
      <c r="A165" s="173"/>
      <c r="B165" s="1310" t="s">
        <v>8</v>
      </c>
      <c r="C165" s="406">
        <v>419409</v>
      </c>
      <c r="D165" s="398"/>
      <c r="E165" s="1311" t="s">
        <v>8</v>
      </c>
      <c r="F165" s="398">
        <f>F166</f>
        <v>1555538</v>
      </c>
      <c r="G165" s="398"/>
      <c r="H165" s="174"/>
      <c r="J165" s="205"/>
    </row>
    <row r="166" spans="1:12" s="151" customFormat="1">
      <c r="A166" s="173"/>
      <c r="B166" s="1312" t="s">
        <v>9</v>
      </c>
      <c r="C166" s="406">
        <v>419409</v>
      </c>
      <c r="D166" s="396"/>
      <c r="E166" s="1313" t="s">
        <v>9</v>
      </c>
      <c r="F166" s="398">
        <f>F167</f>
        <v>1555538</v>
      </c>
      <c r="G166" s="396"/>
      <c r="H166" s="258"/>
      <c r="J166" s="205"/>
    </row>
    <row r="167" spans="1:12" s="151" customFormat="1">
      <c r="A167" s="173"/>
      <c r="B167" s="1314" t="s">
        <v>10</v>
      </c>
      <c r="C167" s="406">
        <v>419409</v>
      </c>
      <c r="D167" s="398"/>
      <c r="E167" s="1315" t="s">
        <v>10</v>
      </c>
      <c r="F167" s="398">
        <f>F168</f>
        <v>1555538</v>
      </c>
      <c r="G167" s="398"/>
      <c r="H167" s="258"/>
      <c r="J167" s="205"/>
    </row>
    <row r="168" spans="1:12" s="151" customFormat="1" ht="25.5">
      <c r="A168" s="173"/>
      <c r="B168" s="1316" t="s">
        <v>11</v>
      </c>
      <c r="C168" s="406">
        <v>419409</v>
      </c>
      <c r="D168" s="398"/>
      <c r="E168" s="1317" t="s">
        <v>11</v>
      </c>
      <c r="F168" s="398">
        <f>F169</f>
        <v>1555538</v>
      </c>
      <c r="G168" s="398"/>
      <c r="H168" s="258"/>
      <c r="J168" s="205"/>
    </row>
    <row r="169" spans="1:12" s="151" customFormat="1" ht="38.25">
      <c r="A169" s="173"/>
      <c r="B169" s="1318" t="s">
        <v>12</v>
      </c>
      <c r="C169" s="406">
        <v>419409</v>
      </c>
      <c r="D169" s="398"/>
      <c r="E169" s="1319" t="s">
        <v>12</v>
      </c>
      <c r="F169" s="398">
        <v>1555538</v>
      </c>
      <c r="G169" s="398"/>
      <c r="H169" s="258"/>
      <c r="J169" s="205"/>
    </row>
    <row r="170" spans="1:12" s="151" customFormat="1">
      <c r="A170" s="173"/>
      <c r="B170" s="1310" t="s">
        <v>14</v>
      </c>
      <c r="C170" s="406">
        <v>55274971</v>
      </c>
      <c r="D170" s="398">
        <f>D171</f>
        <v>-35500</v>
      </c>
      <c r="E170" s="1311" t="s">
        <v>14</v>
      </c>
      <c r="F170" s="398">
        <f>F171</f>
        <v>893377</v>
      </c>
      <c r="G170" s="398">
        <f>G171</f>
        <v>35500</v>
      </c>
      <c r="H170" s="258"/>
      <c r="J170" s="205"/>
    </row>
    <row r="171" spans="1:12" s="151" customFormat="1" ht="25.5">
      <c r="A171" s="173"/>
      <c r="B171" s="1312" t="s">
        <v>15</v>
      </c>
      <c r="C171" s="406">
        <v>55274971</v>
      </c>
      <c r="D171" s="398">
        <v>-35500</v>
      </c>
      <c r="E171" s="1313" t="s">
        <v>15</v>
      </c>
      <c r="F171" s="398">
        <v>893377</v>
      </c>
      <c r="G171" s="398">
        <v>35500</v>
      </c>
      <c r="H171" s="258"/>
      <c r="J171" s="205"/>
    </row>
    <row r="172" spans="1:12" s="259" customFormat="1">
      <c r="A172" s="173"/>
      <c r="B172" s="402" t="s">
        <v>16</v>
      </c>
      <c r="C172" s="403">
        <v>56329308</v>
      </c>
      <c r="D172" s="396">
        <f>D173</f>
        <v>-35500</v>
      </c>
      <c r="E172" s="407" t="s">
        <v>31</v>
      </c>
      <c r="F172" s="396">
        <f>F173+F190</f>
        <v>2448915</v>
      </c>
      <c r="G172" s="396">
        <f>G173</f>
        <v>35500</v>
      </c>
      <c r="H172" s="258"/>
      <c r="I172" s="151"/>
      <c r="K172" s="151"/>
      <c r="L172" s="151"/>
    </row>
    <row r="173" spans="1:12" s="259" customFormat="1">
      <c r="A173" s="173"/>
      <c r="B173" s="1310" t="s">
        <v>17</v>
      </c>
      <c r="C173" s="406">
        <v>53389900</v>
      </c>
      <c r="D173" s="398">
        <f>D174+D177+D182</f>
        <v>-35500</v>
      </c>
      <c r="E173" s="1311" t="s">
        <v>17</v>
      </c>
      <c r="F173" s="398">
        <f>F174+F178</f>
        <v>2447004</v>
      </c>
      <c r="G173" s="398">
        <f>G174+G177+G182</f>
        <v>35500</v>
      </c>
      <c r="H173" s="258"/>
      <c r="I173" s="151"/>
      <c r="K173" s="151"/>
      <c r="L173" s="151"/>
    </row>
    <row r="174" spans="1:12" s="259" customFormat="1">
      <c r="A174" s="173"/>
      <c r="B174" s="1312" t="s">
        <v>18</v>
      </c>
      <c r="C174" s="406">
        <v>31313729</v>
      </c>
      <c r="D174" s="398">
        <f>D175+D176</f>
        <v>-35500</v>
      </c>
      <c r="E174" s="1313" t="s">
        <v>18</v>
      </c>
      <c r="F174" s="398">
        <f>F175+F176</f>
        <v>863077</v>
      </c>
      <c r="G174" s="398">
        <f>G175+G176</f>
        <v>35500</v>
      </c>
      <c r="H174" s="258"/>
      <c r="I174" s="151"/>
      <c r="K174" s="151"/>
      <c r="L174" s="151"/>
    </row>
    <row r="175" spans="1:12" s="151" customFormat="1">
      <c r="A175" s="173"/>
      <c r="B175" s="1314" t="s">
        <v>19</v>
      </c>
      <c r="C175" s="406">
        <v>21381299</v>
      </c>
      <c r="D175" s="398">
        <v>-32030</v>
      </c>
      <c r="E175" s="1315" t="s">
        <v>19</v>
      </c>
      <c r="F175" s="398">
        <v>532311</v>
      </c>
      <c r="G175" s="398">
        <v>32030</v>
      </c>
      <c r="H175" s="258"/>
    </row>
    <row r="176" spans="1:12" s="151" customFormat="1">
      <c r="A176" s="173"/>
      <c r="B176" s="1314" t="s">
        <v>20</v>
      </c>
      <c r="C176" s="406">
        <v>9932430</v>
      </c>
      <c r="D176" s="398">
        <v>-3470</v>
      </c>
      <c r="E176" s="1315" t="s">
        <v>20</v>
      </c>
      <c r="F176" s="398">
        <v>330766</v>
      </c>
      <c r="G176" s="398">
        <v>3470</v>
      </c>
      <c r="H176" s="258"/>
    </row>
    <row r="177" spans="1:8" s="151" customFormat="1">
      <c r="A177" s="173"/>
      <c r="B177" s="1312" t="s">
        <v>264</v>
      </c>
      <c r="C177" s="406">
        <v>9600839</v>
      </c>
      <c r="D177" s="398">
        <f>D178</f>
        <v>0</v>
      </c>
      <c r="E177" s="1313" t="s">
        <v>264</v>
      </c>
      <c r="F177" s="398">
        <f>F178</f>
        <v>1583927</v>
      </c>
      <c r="G177" s="398">
        <f>G178</f>
        <v>0</v>
      </c>
      <c r="H177" s="258"/>
    </row>
    <row r="178" spans="1:8" s="151" customFormat="1">
      <c r="A178" s="173"/>
      <c r="B178" s="1314" t="s">
        <v>21</v>
      </c>
      <c r="C178" s="408">
        <v>9062655</v>
      </c>
      <c r="D178" s="409"/>
      <c r="E178" s="1315" t="s">
        <v>21</v>
      </c>
      <c r="F178" s="409">
        <v>1583927</v>
      </c>
      <c r="G178" s="409"/>
      <c r="H178" s="258"/>
    </row>
    <row r="179" spans="1:8" s="151" customFormat="1">
      <c r="A179" s="173"/>
      <c r="B179" s="1314" t="s">
        <v>257</v>
      </c>
      <c r="C179" s="410">
        <v>538184</v>
      </c>
      <c r="D179" s="411"/>
      <c r="E179" s="1315" t="s">
        <v>257</v>
      </c>
      <c r="F179" s="412"/>
      <c r="G179" s="411"/>
      <c r="H179" s="258"/>
    </row>
    <row r="180" spans="1:8" s="151" customFormat="1" ht="25.5">
      <c r="A180" s="173"/>
      <c r="B180" s="1312" t="s">
        <v>68</v>
      </c>
      <c r="C180" s="410">
        <v>1580097</v>
      </c>
      <c r="D180" s="411"/>
      <c r="E180" s="1313" t="s">
        <v>68</v>
      </c>
      <c r="F180" s="412"/>
      <c r="G180" s="411"/>
      <c r="H180" s="258"/>
    </row>
    <row r="181" spans="1:8" s="151" customFormat="1">
      <c r="A181" s="173"/>
      <c r="B181" s="1314" t="s">
        <v>70</v>
      </c>
      <c r="C181" s="410">
        <v>1580097</v>
      </c>
      <c r="D181" s="411"/>
      <c r="E181" s="1315" t="s">
        <v>70</v>
      </c>
      <c r="F181" s="412"/>
      <c r="G181" s="411"/>
      <c r="H181" s="258"/>
    </row>
    <row r="182" spans="1:8" s="151" customFormat="1" ht="25.5">
      <c r="A182" s="173"/>
      <c r="B182" s="1312" t="s">
        <v>37</v>
      </c>
      <c r="C182" s="410">
        <v>10895235</v>
      </c>
      <c r="D182" s="412">
        <f>D187</f>
        <v>0</v>
      </c>
      <c r="E182" s="1313" t="s">
        <v>37</v>
      </c>
      <c r="F182" s="412"/>
      <c r="G182" s="412">
        <f>G187</f>
        <v>0</v>
      </c>
      <c r="H182" s="258"/>
    </row>
    <row r="183" spans="1:8" s="151" customFormat="1" ht="25.5">
      <c r="A183" s="173"/>
      <c r="B183" s="1314" t="s">
        <v>38</v>
      </c>
      <c r="C183" s="410">
        <v>26593</v>
      </c>
      <c r="D183" s="411"/>
      <c r="E183" s="1315" t="s">
        <v>38</v>
      </c>
      <c r="F183" s="412"/>
      <c r="G183" s="411"/>
      <c r="H183" s="258"/>
    </row>
    <row r="184" spans="1:8" s="151" customFormat="1" ht="25.5">
      <c r="A184" s="173"/>
      <c r="B184" s="1316" t="s">
        <v>22</v>
      </c>
      <c r="C184" s="410">
        <v>374</v>
      </c>
      <c r="D184" s="411"/>
      <c r="E184" s="1317" t="s">
        <v>22</v>
      </c>
      <c r="F184" s="412"/>
      <c r="G184" s="411"/>
      <c r="H184" s="258"/>
    </row>
    <row r="185" spans="1:8" s="151" customFormat="1" ht="25.5">
      <c r="A185" s="173"/>
      <c r="B185" s="1316" t="s">
        <v>39</v>
      </c>
      <c r="C185" s="410">
        <v>26219</v>
      </c>
      <c r="D185" s="411"/>
      <c r="E185" s="1317" t="s">
        <v>39</v>
      </c>
      <c r="F185" s="412"/>
      <c r="G185" s="411"/>
      <c r="H185" s="258"/>
    </row>
    <row r="186" spans="1:8" s="151" customFormat="1" ht="38.25">
      <c r="A186" s="173"/>
      <c r="B186" s="1318" t="s">
        <v>40</v>
      </c>
      <c r="C186" s="410">
        <v>26219</v>
      </c>
      <c r="D186" s="411"/>
      <c r="E186" s="1319" t="s">
        <v>40</v>
      </c>
      <c r="F186" s="412"/>
      <c r="G186" s="411"/>
      <c r="H186" s="258"/>
    </row>
    <row r="187" spans="1:8" s="151" customFormat="1" ht="25.5">
      <c r="A187" s="173"/>
      <c r="B187" s="1314" t="s">
        <v>49</v>
      </c>
      <c r="C187" s="410">
        <v>10868642</v>
      </c>
      <c r="D187" s="412">
        <f>D188</f>
        <v>0</v>
      </c>
      <c r="E187" s="1315" t="s">
        <v>49</v>
      </c>
      <c r="F187" s="412"/>
      <c r="G187" s="412">
        <f>G188</f>
        <v>0</v>
      </c>
      <c r="H187" s="258"/>
    </row>
    <row r="188" spans="1:8" s="151" customFormat="1" ht="25.5">
      <c r="A188" s="173"/>
      <c r="B188" s="1316" t="s">
        <v>258</v>
      </c>
      <c r="C188" s="410">
        <v>7404721</v>
      </c>
      <c r="D188" s="409"/>
      <c r="E188" s="1317" t="s">
        <v>258</v>
      </c>
      <c r="F188" s="412"/>
      <c r="G188" s="409"/>
      <c r="H188" s="258"/>
    </row>
    <row r="189" spans="1:8" s="151" customFormat="1" ht="38.25">
      <c r="A189" s="173"/>
      <c r="B189" s="1316" t="s">
        <v>50</v>
      </c>
      <c r="C189" s="410">
        <v>3463921</v>
      </c>
      <c r="D189" s="411"/>
      <c r="E189" s="1317" t="s">
        <v>50</v>
      </c>
      <c r="F189" s="412"/>
      <c r="G189" s="411"/>
      <c r="H189" s="258"/>
    </row>
    <row r="190" spans="1:8" s="151" customFormat="1">
      <c r="A190" s="173"/>
      <c r="B190" s="1310" t="s">
        <v>23</v>
      </c>
      <c r="C190" s="410">
        <v>2939408</v>
      </c>
      <c r="D190" s="411"/>
      <c r="E190" s="1311" t="s">
        <v>23</v>
      </c>
      <c r="F190" s="412">
        <f>F191</f>
        <v>1911</v>
      </c>
      <c r="G190" s="411"/>
      <c r="H190" s="258"/>
    </row>
    <row r="191" spans="1:8" s="151" customFormat="1">
      <c r="A191" s="173"/>
      <c r="B191" s="1312" t="s">
        <v>24</v>
      </c>
      <c r="C191" s="410">
        <v>2777923</v>
      </c>
      <c r="D191" s="411"/>
      <c r="E191" s="1313" t="s">
        <v>24</v>
      </c>
      <c r="F191" s="412">
        <v>1911</v>
      </c>
      <c r="G191" s="411"/>
      <c r="H191" s="258"/>
    </row>
    <row r="192" spans="1:8" s="151" customFormat="1">
      <c r="A192" s="130"/>
      <c r="B192" s="1312" t="s">
        <v>41</v>
      </c>
      <c r="C192" s="410">
        <v>161485</v>
      </c>
      <c r="D192" s="411"/>
      <c r="E192" s="1313" t="s">
        <v>41</v>
      </c>
      <c r="F192" s="412"/>
      <c r="G192" s="411"/>
      <c r="H192" s="258"/>
    </row>
    <row r="193" spans="1:10" s="151" customFormat="1" ht="25.5">
      <c r="A193" s="130"/>
      <c r="B193" s="1314" t="s">
        <v>42</v>
      </c>
      <c r="C193" s="410">
        <v>161485</v>
      </c>
      <c r="D193" s="411"/>
      <c r="E193" s="1315" t="s">
        <v>42</v>
      </c>
      <c r="F193" s="412"/>
      <c r="G193" s="411"/>
      <c r="H193" s="258"/>
    </row>
    <row r="194" spans="1:10" s="151" customFormat="1" ht="39" thickBot="1">
      <c r="A194" s="130"/>
      <c r="B194" s="1320" t="s">
        <v>90</v>
      </c>
      <c r="C194" s="413">
        <v>161485</v>
      </c>
      <c r="D194" s="414"/>
      <c r="E194" s="1321" t="s">
        <v>90</v>
      </c>
      <c r="F194" s="415"/>
      <c r="G194" s="414"/>
      <c r="H194" s="258"/>
    </row>
    <row r="195" spans="1:10" s="151" customFormat="1" ht="13.5">
      <c r="A195" s="130"/>
      <c r="B195" s="1063" t="s">
        <v>75</v>
      </c>
      <c r="C195" s="1120"/>
      <c r="D195" s="1114"/>
      <c r="E195" s="1063" t="s">
        <v>75</v>
      </c>
      <c r="F195" s="1090"/>
      <c r="G195" s="1113"/>
      <c r="H195" s="258"/>
    </row>
    <row r="196" spans="1:10" s="151" customFormat="1">
      <c r="A196" s="130"/>
      <c r="B196" s="402" t="s">
        <v>6</v>
      </c>
      <c r="C196" s="403">
        <v>61996411</v>
      </c>
      <c r="D196" s="396">
        <f>D203</f>
        <v>-35500</v>
      </c>
      <c r="E196" s="402" t="s">
        <v>6</v>
      </c>
      <c r="F196" s="403">
        <f>F198+F203</f>
        <v>2348915</v>
      </c>
      <c r="G196" s="396">
        <f>G203</f>
        <v>35500</v>
      </c>
      <c r="H196" s="258"/>
    </row>
    <row r="197" spans="1:10" s="151" customFormat="1" ht="25.5">
      <c r="A197" s="130"/>
      <c r="B197" s="1310" t="s">
        <v>7</v>
      </c>
      <c r="C197" s="405">
        <v>634928</v>
      </c>
      <c r="D197" s="397"/>
      <c r="E197" s="1310" t="s">
        <v>7</v>
      </c>
      <c r="F197" s="405"/>
      <c r="G197" s="397"/>
      <c r="H197" s="258"/>
    </row>
    <row r="198" spans="1:10" s="151" customFormat="1">
      <c r="A198" s="130"/>
      <c r="B198" s="1310" t="s">
        <v>8</v>
      </c>
      <c r="C198" s="406">
        <v>419409</v>
      </c>
      <c r="D198" s="398"/>
      <c r="E198" s="1310" t="s">
        <v>8</v>
      </c>
      <c r="F198" s="406">
        <f>F199</f>
        <v>1455538</v>
      </c>
      <c r="G198" s="398"/>
      <c r="H198" s="258"/>
    </row>
    <row r="199" spans="1:10" s="151" customFormat="1">
      <c r="A199" s="130"/>
      <c r="B199" s="1312" t="s">
        <v>9</v>
      </c>
      <c r="C199" s="403">
        <v>419409</v>
      </c>
      <c r="D199" s="396"/>
      <c r="E199" s="1312" t="s">
        <v>9</v>
      </c>
      <c r="F199" s="403">
        <f>F200</f>
        <v>1455538</v>
      </c>
      <c r="G199" s="396"/>
      <c r="H199" s="258"/>
    </row>
    <row r="200" spans="1:10" s="151" customFormat="1">
      <c r="A200" s="130"/>
      <c r="B200" s="1314" t="s">
        <v>10</v>
      </c>
      <c r="C200" s="406">
        <v>419409</v>
      </c>
      <c r="D200" s="398"/>
      <c r="E200" s="1314" t="s">
        <v>10</v>
      </c>
      <c r="F200" s="406">
        <f>F201</f>
        <v>1455538</v>
      </c>
      <c r="G200" s="398"/>
      <c r="H200" s="260"/>
    </row>
    <row r="201" spans="1:10" s="151" customFormat="1" ht="25.5">
      <c r="A201" s="173"/>
      <c r="B201" s="1316" t="s">
        <v>11</v>
      </c>
      <c r="C201" s="406">
        <v>419409</v>
      </c>
      <c r="D201" s="398"/>
      <c r="E201" s="1316" t="s">
        <v>11</v>
      </c>
      <c r="F201" s="406">
        <f>F202</f>
        <v>1455538</v>
      </c>
      <c r="G201" s="398"/>
      <c r="H201" s="258"/>
      <c r="J201" s="205"/>
    </row>
    <row r="202" spans="1:10" s="151" customFormat="1" ht="38.25">
      <c r="A202" s="173"/>
      <c r="B202" s="1318" t="s">
        <v>12</v>
      </c>
      <c r="C202" s="406">
        <v>419409</v>
      </c>
      <c r="D202" s="398"/>
      <c r="E202" s="1318" t="s">
        <v>12</v>
      </c>
      <c r="F202" s="406">
        <v>1455538</v>
      </c>
      <c r="G202" s="398"/>
      <c r="H202" s="258"/>
      <c r="J202" s="205"/>
    </row>
    <row r="203" spans="1:10" s="151" customFormat="1">
      <c r="A203" s="173"/>
      <c r="B203" s="1310" t="s">
        <v>14</v>
      </c>
      <c r="C203" s="406">
        <v>60942074</v>
      </c>
      <c r="D203" s="398">
        <f>D204</f>
        <v>-35500</v>
      </c>
      <c r="E203" s="1310" t="s">
        <v>14</v>
      </c>
      <c r="F203" s="406">
        <f>F204</f>
        <v>893377</v>
      </c>
      <c r="G203" s="398">
        <f>G204</f>
        <v>35500</v>
      </c>
      <c r="H203" s="258"/>
    </row>
    <row r="204" spans="1:10" s="151" customFormat="1" ht="25.5">
      <c r="A204" s="173"/>
      <c r="B204" s="1312" t="s">
        <v>15</v>
      </c>
      <c r="C204" s="406">
        <v>60942074</v>
      </c>
      <c r="D204" s="398">
        <v>-35500</v>
      </c>
      <c r="E204" s="1312" t="s">
        <v>15</v>
      </c>
      <c r="F204" s="406">
        <v>893377</v>
      </c>
      <c r="G204" s="398">
        <v>35500</v>
      </c>
      <c r="H204" s="258"/>
    </row>
    <row r="205" spans="1:10" s="151" customFormat="1">
      <c r="A205" s="173"/>
      <c r="B205" s="402" t="s">
        <v>16</v>
      </c>
      <c r="C205" s="403">
        <v>61996411</v>
      </c>
      <c r="D205" s="396">
        <f>D206</f>
        <v>-35500</v>
      </c>
      <c r="E205" s="402" t="s">
        <v>16</v>
      </c>
      <c r="F205" s="403">
        <f>F206+F223</f>
        <v>2348915</v>
      </c>
      <c r="G205" s="396">
        <f>G206</f>
        <v>35500</v>
      </c>
      <c r="H205" s="258"/>
    </row>
    <row r="206" spans="1:10" s="151" customFormat="1">
      <c r="A206" s="173"/>
      <c r="B206" s="1310" t="s">
        <v>17</v>
      </c>
      <c r="C206" s="406">
        <v>58820107</v>
      </c>
      <c r="D206" s="398">
        <f>D207+D210+D215</f>
        <v>-35500</v>
      </c>
      <c r="E206" s="1310" t="s">
        <v>17</v>
      </c>
      <c r="F206" s="406">
        <f>F207+F211</f>
        <v>2347004</v>
      </c>
      <c r="G206" s="398">
        <f>G207+G210+G215</f>
        <v>35500</v>
      </c>
      <c r="H206" s="258"/>
    </row>
    <row r="207" spans="1:10" s="151" customFormat="1">
      <c r="A207" s="173"/>
      <c r="B207" s="1312" t="s">
        <v>18</v>
      </c>
      <c r="C207" s="406">
        <v>31245850</v>
      </c>
      <c r="D207" s="398">
        <f>D208+D209</f>
        <v>-35500</v>
      </c>
      <c r="E207" s="1312" t="s">
        <v>18</v>
      </c>
      <c r="F207" s="406">
        <f>F208+F209</f>
        <v>863077</v>
      </c>
      <c r="G207" s="398">
        <f>G208+G209</f>
        <v>35500</v>
      </c>
      <c r="H207" s="258"/>
    </row>
    <row r="208" spans="1:10" s="151" customFormat="1">
      <c r="A208" s="173"/>
      <c r="B208" s="1314" t="s">
        <v>19</v>
      </c>
      <c r="C208" s="406">
        <v>21435373</v>
      </c>
      <c r="D208" s="398">
        <v>-32030</v>
      </c>
      <c r="E208" s="1314" t="s">
        <v>19</v>
      </c>
      <c r="F208" s="406">
        <v>532311</v>
      </c>
      <c r="G208" s="398">
        <v>32030</v>
      </c>
      <c r="H208" s="258"/>
    </row>
    <row r="209" spans="1:8" s="151" customFormat="1">
      <c r="A209" s="173"/>
      <c r="B209" s="1314" t="s">
        <v>20</v>
      </c>
      <c r="C209" s="406">
        <v>9810477</v>
      </c>
      <c r="D209" s="398">
        <v>-3470</v>
      </c>
      <c r="E209" s="1314" t="s">
        <v>20</v>
      </c>
      <c r="F209" s="406">
        <v>330766</v>
      </c>
      <c r="G209" s="398">
        <v>3470</v>
      </c>
      <c r="H209" s="258"/>
    </row>
    <row r="210" spans="1:8" s="151" customFormat="1">
      <c r="A210" s="173"/>
      <c r="B210" s="1312" t="s">
        <v>264</v>
      </c>
      <c r="C210" s="406">
        <v>8761247</v>
      </c>
      <c r="D210" s="398">
        <f>D211</f>
        <v>0</v>
      </c>
      <c r="E210" s="1312" t="s">
        <v>264</v>
      </c>
      <c r="F210" s="406">
        <f>F211</f>
        <v>1483927</v>
      </c>
      <c r="G210" s="398">
        <f>G211</f>
        <v>0</v>
      </c>
      <c r="H210" s="258"/>
    </row>
    <row r="211" spans="1:8" s="151" customFormat="1">
      <c r="A211" s="173"/>
      <c r="B211" s="1314" t="s">
        <v>21</v>
      </c>
      <c r="C211" s="408">
        <v>8163783</v>
      </c>
      <c r="D211" s="409"/>
      <c r="E211" s="1314" t="s">
        <v>21</v>
      </c>
      <c r="F211" s="408">
        <v>1483927</v>
      </c>
      <c r="G211" s="409"/>
      <c r="H211" s="258"/>
    </row>
    <row r="212" spans="1:8" s="151" customFormat="1">
      <c r="A212" s="173"/>
      <c r="B212" s="1314" t="s">
        <v>257</v>
      </c>
      <c r="C212" s="410">
        <v>597464</v>
      </c>
      <c r="D212" s="411"/>
      <c r="E212" s="1314" t="s">
        <v>257</v>
      </c>
      <c r="F212" s="410"/>
      <c r="G212" s="411"/>
      <c r="H212" s="258"/>
    </row>
    <row r="213" spans="1:8" s="151" customFormat="1" ht="25.5">
      <c r="A213" s="173"/>
      <c r="B213" s="1312" t="s">
        <v>68</v>
      </c>
      <c r="C213" s="410">
        <v>1434254</v>
      </c>
      <c r="D213" s="411"/>
      <c r="E213" s="1312" t="s">
        <v>68</v>
      </c>
      <c r="F213" s="410"/>
      <c r="G213" s="411"/>
      <c r="H213" s="258"/>
    </row>
    <row r="214" spans="1:8" s="151" customFormat="1">
      <c r="A214" s="173"/>
      <c r="B214" s="1314" t="s">
        <v>70</v>
      </c>
      <c r="C214" s="410">
        <v>1434254</v>
      </c>
      <c r="D214" s="411"/>
      <c r="E214" s="1314" t="s">
        <v>70</v>
      </c>
      <c r="F214" s="410"/>
      <c r="G214" s="411"/>
      <c r="H214" s="258"/>
    </row>
    <row r="215" spans="1:8" s="151" customFormat="1" ht="25.5">
      <c r="A215" s="173"/>
      <c r="B215" s="1312" t="s">
        <v>37</v>
      </c>
      <c r="C215" s="410">
        <v>17378756</v>
      </c>
      <c r="D215" s="412">
        <f>D220</f>
        <v>0</v>
      </c>
      <c r="E215" s="1312" t="s">
        <v>37</v>
      </c>
      <c r="F215" s="410"/>
      <c r="G215" s="412">
        <f>G220</f>
        <v>0</v>
      </c>
      <c r="H215" s="258"/>
    </row>
    <row r="216" spans="1:8" s="151" customFormat="1" ht="25.5">
      <c r="A216" s="173"/>
      <c r="B216" s="1314" t="s">
        <v>38</v>
      </c>
      <c r="C216" s="410">
        <v>374</v>
      </c>
      <c r="D216" s="411"/>
      <c r="E216" s="1314" t="s">
        <v>38</v>
      </c>
      <c r="F216" s="410"/>
      <c r="G216" s="411"/>
      <c r="H216" s="258"/>
    </row>
    <row r="217" spans="1:8" s="151" customFormat="1" ht="25.5">
      <c r="A217" s="173"/>
      <c r="B217" s="1316" t="s">
        <v>22</v>
      </c>
      <c r="C217" s="410">
        <v>374</v>
      </c>
      <c r="D217" s="411"/>
      <c r="E217" s="1316" t="s">
        <v>22</v>
      </c>
      <c r="F217" s="410"/>
      <c r="G217" s="411"/>
      <c r="H217" s="258"/>
    </row>
    <row r="218" spans="1:8" s="151" customFormat="1" ht="25.5">
      <c r="A218" s="130"/>
      <c r="B218" s="1316" t="s">
        <v>39</v>
      </c>
      <c r="C218" s="410"/>
      <c r="D218" s="411"/>
      <c r="E218" s="1316" t="s">
        <v>39</v>
      </c>
      <c r="F218" s="410"/>
      <c r="G218" s="411"/>
      <c r="H218" s="258"/>
    </row>
    <row r="219" spans="1:8" s="151" customFormat="1" ht="38.25">
      <c r="A219" s="130"/>
      <c r="B219" s="1318" t="s">
        <v>40</v>
      </c>
      <c r="C219" s="410"/>
      <c r="D219" s="411"/>
      <c r="E219" s="1318" t="s">
        <v>40</v>
      </c>
      <c r="F219" s="410"/>
      <c r="G219" s="411"/>
      <c r="H219" s="258"/>
    </row>
    <row r="220" spans="1:8" s="151" customFormat="1" ht="25.5">
      <c r="A220" s="130"/>
      <c r="B220" s="1314" t="s">
        <v>49</v>
      </c>
      <c r="C220" s="410">
        <v>17378382</v>
      </c>
      <c r="D220" s="412">
        <f>D221</f>
        <v>0</v>
      </c>
      <c r="E220" s="1314" t="s">
        <v>49</v>
      </c>
      <c r="F220" s="410"/>
      <c r="G220" s="412">
        <f>G221</f>
        <v>0</v>
      </c>
      <c r="H220" s="258"/>
    </row>
    <row r="221" spans="1:8" s="151" customFormat="1" ht="25.5">
      <c r="A221" s="130"/>
      <c r="B221" s="1316" t="s">
        <v>258</v>
      </c>
      <c r="C221" s="410">
        <v>13928861</v>
      </c>
      <c r="D221" s="409"/>
      <c r="E221" s="1316" t="s">
        <v>258</v>
      </c>
      <c r="F221" s="410"/>
      <c r="G221" s="409"/>
      <c r="H221" s="258"/>
    </row>
    <row r="222" spans="1:8" s="151" customFormat="1" ht="38.25">
      <c r="A222" s="130"/>
      <c r="B222" s="1316" t="s">
        <v>50</v>
      </c>
      <c r="C222" s="410">
        <v>3449521</v>
      </c>
      <c r="D222" s="411"/>
      <c r="E222" s="1316" t="s">
        <v>50</v>
      </c>
      <c r="F222" s="410"/>
      <c r="G222" s="411"/>
      <c r="H222" s="258"/>
    </row>
    <row r="223" spans="1:8" s="151" customFormat="1">
      <c r="A223" s="130"/>
      <c r="B223" s="1310" t="s">
        <v>23</v>
      </c>
      <c r="C223" s="410">
        <v>3176304</v>
      </c>
      <c r="D223" s="411"/>
      <c r="E223" s="1310" t="s">
        <v>23</v>
      </c>
      <c r="F223" s="410">
        <f>F224</f>
        <v>1911</v>
      </c>
      <c r="G223" s="411"/>
      <c r="H223" s="258"/>
    </row>
    <row r="224" spans="1:8" s="151" customFormat="1">
      <c r="A224" s="130"/>
      <c r="B224" s="1312" t="s">
        <v>24</v>
      </c>
      <c r="C224" s="410">
        <v>3014819</v>
      </c>
      <c r="D224" s="411"/>
      <c r="E224" s="1312" t="s">
        <v>24</v>
      </c>
      <c r="F224" s="410">
        <v>1911</v>
      </c>
      <c r="G224" s="411"/>
      <c r="H224" s="258"/>
    </row>
    <row r="225" spans="1:10" s="151" customFormat="1">
      <c r="A225" s="130"/>
      <c r="B225" s="1312" t="s">
        <v>41</v>
      </c>
      <c r="C225" s="410">
        <v>161485</v>
      </c>
      <c r="D225" s="411"/>
      <c r="E225" s="1312" t="s">
        <v>41</v>
      </c>
      <c r="F225" s="410"/>
      <c r="G225" s="411"/>
      <c r="H225" s="258"/>
    </row>
    <row r="226" spans="1:10" s="151" customFormat="1" ht="25.5">
      <c r="A226" s="130"/>
      <c r="B226" s="1314" t="s">
        <v>42</v>
      </c>
      <c r="C226" s="410">
        <v>161485</v>
      </c>
      <c r="D226" s="411"/>
      <c r="E226" s="1314" t="s">
        <v>42</v>
      </c>
      <c r="F226" s="410"/>
      <c r="G226" s="411"/>
      <c r="H226" s="258"/>
    </row>
    <row r="227" spans="1:10" s="151" customFormat="1" ht="39" thickBot="1">
      <c r="A227" s="130"/>
      <c r="B227" s="1320" t="s">
        <v>90</v>
      </c>
      <c r="C227" s="413">
        <v>161485</v>
      </c>
      <c r="D227" s="414"/>
      <c r="E227" s="1320" t="s">
        <v>90</v>
      </c>
      <c r="F227" s="413"/>
      <c r="G227" s="414"/>
      <c r="H227" s="258"/>
    </row>
    <row r="228" spans="1:10" s="151" customFormat="1" ht="13.5">
      <c r="A228" s="130"/>
      <c r="B228" s="1063" t="s">
        <v>250</v>
      </c>
      <c r="C228" s="1120"/>
      <c r="D228" s="1114"/>
      <c r="E228" s="1063" t="s">
        <v>250</v>
      </c>
      <c r="F228" s="1090"/>
      <c r="G228" s="1113"/>
      <c r="H228" s="258"/>
    </row>
    <row r="229" spans="1:10" s="151" customFormat="1">
      <c r="A229" s="130"/>
      <c r="B229" s="402" t="s">
        <v>6</v>
      </c>
      <c r="C229" s="403">
        <v>50780120</v>
      </c>
      <c r="D229" s="396">
        <f>D236</f>
        <v>-35500</v>
      </c>
      <c r="E229" s="402" t="s">
        <v>6</v>
      </c>
      <c r="F229" s="403">
        <f>F231+F236</f>
        <v>2293377</v>
      </c>
      <c r="G229" s="396">
        <f>G236</f>
        <v>35500</v>
      </c>
      <c r="H229" s="258"/>
    </row>
    <row r="230" spans="1:10" s="151" customFormat="1" ht="25.5">
      <c r="A230" s="130"/>
      <c r="B230" s="1310" t="s">
        <v>7</v>
      </c>
      <c r="C230" s="405">
        <v>634928</v>
      </c>
      <c r="D230" s="397"/>
      <c r="E230" s="1310" t="s">
        <v>7</v>
      </c>
      <c r="F230" s="405"/>
      <c r="G230" s="397"/>
      <c r="H230" s="258"/>
    </row>
    <row r="231" spans="1:10" s="151" customFormat="1">
      <c r="A231" s="130"/>
      <c r="B231" s="1310" t="s">
        <v>8</v>
      </c>
      <c r="C231" s="406">
        <v>0</v>
      </c>
      <c r="D231" s="398"/>
      <c r="E231" s="1310" t="s">
        <v>8</v>
      </c>
      <c r="F231" s="406">
        <f>F232</f>
        <v>1400000</v>
      </c>
      <c r="G231" s="398"/>
      <c r="H231" s="258"/>
    </row>
    <row r="232" spans="1:10" s="151" customFormat="1">
      <c r="A232" s="130"/>
      <c r="B232" s="1312" t="s">
        <v>9</v>
      </c>
      <c r="C232" s="403">
        <v>0</v>
      </c>
      <c r="D232" s="396"/>
      <c r="E232" s="1312" t="s">
        <v>9</v>
      </c>
      <c r="F232" s="403">
        <f>F233</f>
        <v>1400000</v>
      </c>
      <c r="G232" s="396"/>
      <c r="H232" s="258"/>
    </row>
    <row r="233" spans="1:10" s="151" customFormat="1">
      <c r="A233" s="130"/>
      <c r="B233" s="1314" t="s">
        <v>10</v>
      </c>
      <c r="C233" s="406">
        <v>0</v>
      </c>
      <c r="D233" s="398"/>
      <c r="E233" s="1314" t="s">
        <v>10</v>
      </c>
      <c r="F233" s="406">
        <f>F234</f>
        <v>1400000</v>
      </c>
      <c r="G233" s="398"/>
      <c r="H233" s="258"/>
    </row>
    <row r="234" spans="1:10" s="151" customFormat="1" ht="25.5">
      <c r="A234" s="173"/>
      <c r="B234" s="1316" t="s">
        <v>11</v>
      </c>
      <c r="C234" s="406">
        <v>0</v>
      </c>
      <c r="D234" s="398"/>
      <c r="E234" s="1316" t="s">
        <v>11</v>
      </c>
      <c r="F234" s="406">
        <f>F235</f>
        <v>1400000</v>
      </c>
      <c r="G234" s="398"/>
      <c r="H234" s="258"/>
      <c r="J234" s="205"/>
    </row>
    <row r="235" spans="1:10" s="151" customFormat="1" ht="38.25">
      <c r="A235" s="173"/>
      <c r="B235" s="1318" t="s">
        <v>12</v>
      </c>
      <c r="C235" s="406">
        <v>0</v>
      </c>
      <c r="D235" s="398"/>
      <c r="E235" s="1318" t="s">
        <v>12</v>
      </c>
      <c r="F235" s="406">
        <v>1400000</v>
      </c>
      <c r="G235" s="398"/>
      <c r="H235" s="258"/>
      <c r="J235" s="205"/>
    </row>
    <row r="236" spans="1:10" s="151" customFormat="1">
      <c r="A236" s="173"/>
      <c r="B236" s="1310" t="s">
        <v>14</v>
      </c>
      <c r="C236" s="406">
        <v>50145192</v>
      </c>
      <c r="D236" s="398">
        <f>D237</f>
        <v>-35500</v>
      </c>
      <c r="E236" s="1310" t="s">
        <v>14</v>
      </c>
      <c r="F236" s="406">
        <f>F237</f>
        <v>893377</v>
      </c>
      <c r="G236" s="398">
        <f>G237</f>
        <v>35500</v>
      </c>
      <c r="H236" s="258"/>
    </row>
    <row r="237" spans="1:10" s="151" customFormat="1" ht="25.5">
      <c r="A237" s="173"/>
      <c r="B237" s="1312" t="s">
        <v>15</v>
      </c>
      <c r="C237" s="406">
        <v>50145192</v>
      </c>
      <c r="D237" s="398">
        <v>-35500</v>
      </c>
      <c r="E237" s="1312" t="s">
        <v>15</v>
      </c>
      <c r="F237" s="406">
        <v>893377</v>
      </c>
      <c r="G237" s="398">
        <v>35500</v>
      </c>
      <c r="H237" s="258"/>
    </row>
    <row r="238" spans="1:10" s="151" customFormat="1">
      <c r="A238" s="173"/>
      <c r="B238" s="402" t="s">
        <v>16</v>
      </c>
      <c r="C238" s="403">
        <v>50780120</v>
      </c>
      <c r="D238" s="396">
        <f>D239</f>
        <v>-35500</v>
      </c>
      <c r="E238" s="402" t="s">
        <v>16</v>
      </c>
      <c r="F238" s="403">
        <f>F239+F256</f>
        <v>2293377</v>
      </c>
      <c r="G238" s="396">
        <f>G239</f>
        <v>35500</v>
      </c>
      <c r="H238" s="258"/>
    </row>
    <row r="239" spans="1:10" s="151" customFormat="1">
      <c r="A239" s="173"/>
      <c r="B239" s="1310" t="s">
        <v>17</v>
      </c>
      <c r="C239" s="406">
        <v>47496024</v>
      </c>
      <c r="D239" s="398">
        <f>D240+D243+D248</f>
        <v>-35500</v>
      </c>
      <c r="E239" s="1310" t="s">
        <v>17</v>
      </c>
      <c r="F239" s="406">
        <f>F240+F244</f>
        <v>2291466</v>
      </c>
      <c r="G239" s="398">
        <f>G240+G243+G248</f>
        <v>35500</v>
      </c>
      <c r="H239" s="258"/>
    </row>
    <row r="240" spans="1:10" s="151" customFormat="1">
      <c r="A240" s="173"/>
      <c r="B240" s="1312" t="s">
        <v>18</v>
      </c>
      <c r="C240" s="406">
        <v>31682216</v>
      </c>
      <c r="D240" s="398">
        <f>D241+D242</f>
        <v>-35500</v>
      </c>
      <c r="E240" s="1312" t="s">
        <v>18</v>
      </c>
      <c r="F240" s="406">
        <f>F241+F242</f>
        <v>827523</v>
      </c>
      <c r="G240" s="398">
        <f>G241+G242</f>
        <v>35500</v>
      </c>
      <c r="H240" s="258"/>
    </row>
    <row r="241" spans="1:8" s="151" customFormat="1">
      <c r="A241" s="173"/>
      <c r="B241" s="1314" t="s">
        <v>19</v>
      </c>
      <c r="C241" s="406">
        <v>21621149</v>
      </c>
      <c r="D241" s="398">
        <v>-32030</v>
      </c>
      <c r="E241" s="1314" t="s">
        <v>19</v>
      </c>
      <c r="F241" s="406">
        <v>500046</v>
      </c>
      <c r="G241" s="398">
        <v>32030</v>
      </c>
      <c r="H241" s="258"/>
    </row>
    <row r="242" spans="1:8" s="151" customFormat="1">
      <c r="A242" s="173"/>
      <c r="B242" s="1314" t="s">
        <v>20</v>
      </c>
      <c r="C242" s="406">
        <v>10061067</v>
      </c>
      <c r="D242" s="398">
        <v>-3470</v>
      </c>
      <c r="E242" s="1314" t="s">
        <v>20</v>
      </c>
      <c r="F242" s="406">
        <v>327477</v>
      </c>
      <c r="G242" s="398">
        <v>3470</v>
      </c>
      <c r="H242" s="258"/>
    </row>
    <row r="243" spans="1:8" s="151" customFormat="1">
      <c r="A243" s="173"/>
      <c r="B243" s="1312" t="s">
        <v>264</v>
      </c>
      <c r="C243" s="406">
        <v>8539632</v>
      </c>
      <c r="D243" s="398">
        <f>D244</f>
        <v>0</v>
      </c>
      <c r="E243" s="1312" t="s">
        <v>264</v>
      </c>
      <c r="F243" s="406">
        <f>F244</f>
        <v>1463943</v>
      </c>
      <c r="G243" s="398">
        <f>G244</f>
        <v>0</v>
      </c>
      <c r="H243" s="258"/>
    </row>
    <row r="244" spans="1:8" s="151" customFormat="1">
      <c r="A244" s="173"/>
      <c r="B244" s="1314" t="s">
        <v>21</v>
      </c>
      <c r="C244" s="408">
        <v>7942168</v>
      </c>
      <c r="D244" s="409"/>
      <c r="E244" s="1314" t="s">
        <v>21</v>
      </c>
      <c r="F244" s="408">
        <v>1463943</v>
      </c>
      <c r="G244" s="409"/>
      <c r="H244" s="258"/>
    </row>
    <row r="245" spans="1:8" s="151" customFormat="1">
      <c r="A245" s="173"/>
      <c r="B245" s="1314" t="s">
        <v>257</v>
      </c>
      <c r="C245" s="410">
        <v>597464</v>
      </c>
      <c r="D245" s="411"/>
      <c r="E245" s="1314" t="s">
        <v>257</v>
      </c>
      <c r="F245" s="410"/>
      <c r="G245" s="411"/>
      <c r="H245" s="258"/>
    </row>
    <row r="246" spans="1:8" s="151" customFormat="1" ht="25.5">
      <c r="A246" s="173"/>
      <c r="B246" s="1312" t="s">
        <v>68</v>
      </c>
      <c r="C246" s="410">
        <v>1434254</v>
      </c>
      <c r="D246" s="411"/>
      <c r="E246" s="1312" t="s">
        <v>68</v>
      </c>
      <c r="F246" s="410"/>
      <c r="G246" s="411"/>
      <c r="H246" s="258"/>
    </row>
    <row r="247" spans="1:8" s="151" customFormat="1">
      <c r="A247" s="173"/>
      <c r="B247" s="1314" t="s">
        <v>70</v>
      </c>
      <c r="C247" s="410">
        <v>1434254</v>
      </c>
      <c r="D247" s="411"/>
      <c r="E247" s="1314" t="s">
        <v>70</v>
      </c>
      <c r="F247" s="410"/>
      <c r="G247" s="411"/>
      <c r="H247" s="258"/>
    </row>
    <row r="248" spans="1:8" s="151" customFormat="1" ht="25.5">
      <c r="A248" s="173"/>
      <c r="B248" s="1312" t="s">
        <v>37</v>
      </c>
      <c r="C248" s="410">
        <v>5839922</v>
      </c>
      <c r="D248" s="412">
        <f>D253</f>
        <v>0</v>
      </c>
      <c r="E248" s="1312" t="s">
        <v>37</v>
      </c>
      <c r="F248" s="410"/>
      <c r="G248" s="412">
        <f>G253</f>
        <v>0</v>
      </c>
      <c r="H248" s="258"/>
    </row>
    <row r="249" spans="1:8" s="151" customFormat="1" ht="25.5">
      <c r="A249" s="173"/>
      <c r="B249" s="1314" t="s">
        <v>38</v>
      </c>
      <c r="C249" s="410">
        <v>374</v>
      </c>
      <c r="D249" s="411"/>
      <c r="E249" s="1314" t="s">
        <v>38</v>
      </c>
      <c r="F249" s="410"/>
      <c r="G249" s="411"/>
      <c r="H249" s="258"/>
    </row>
    <row r="250" spans="1:8" s="151" customFormat="1" ht="25.5">
      <c r="A250" s="173"/>
      <c r="B250" s="1316" t="s">
        <v>22</v>
      </c>
      <c r="C250" s="410">
        <v>374</v>
      </c>
      <c r="D250" s="411"/>
      <c r="E250" s="1316" t="s">
        <v>22</v>
      </c>
      <c r="F250" s="410"/>
      <c r="G250" s="411"/>
      <c r="H250" s="258"/>
    </row>
    <row r="251" spans="1:8" s="151" customFormat="1" ht="25.5">
      <c r="A251" s="130"/>
      <c r="B251" s="1316" t="s">
        <v>39</v>
      </c>
      <c r="C251" s="410"/>
      <c r="D251" s="411"/>
      <c r="E251" s="1316" t="s">
        <v>39</v>
      </c>
      <c r="F251" s="410"/>
      <c r="G251" s="411"/>
      <c r="H251" s="258"/>
    </row>
    <row r="252" spans="1:8" s="151" customFormat="1" ht="38.25">
      <c r="A252" s="130"/>
      <c r="B252" s="1318" t="s">
        <v>40</v>
      </c>
      <c r="C252" s="410"/>
      <c r="D252" s="411"/>
      <c r="E252" s="1318" t="s">
        <v>40</v>
      </c>
      <c r="F252" s="410"/>
      <c r="G252" s="411"/>
      <c r="H252" s="258"/>
    </row>
    <row r="253" spans="1:8" s="151" customFormat="1" ht="25.5">
      <c r="A253" s="130"/>
      <c r="B253" s="1314" t="s">
        <v>49</v>
      </c>
      <c r="C253" s="410">
        <v>5839548</v>
      </c>
      <c r="D253" s="412">
        <f>D254</f>
        <v>0</v>
      </c>
      <c r="E253" s="1314" t="s">
        <v>49</v>
      </c>
      <c r="F253" s="410"/>
      <c r="G253" s="412">
        <f>G254</f>
        <v>0</v>
      </c>
      <c r="H253" s="258"/>
    </row>
    <row r="254" spans="1:8" s="151" customFormat="1" ht="25.5">
      <c r="A254" s="130"/>
      <c r="B254" s="1316" t="s">
        <v>258</v>
      </c>
      <c r="C254" s="410">
        <v>2330027</v>
      </c>
      <c r="D254" s="409"/>
      <c r="E254" s="1316" t="s">
        <v>258</v>
      </c>
      <c r="F254" s="410"/>
      <c r="G254" s="409"/>
      <c r="H254" s="258"/>
    </row>
    <row r="255" spans="1:8" s="151" customFormat="1" ht="38.25">
      <c r="A255" s="130"/>
      <c r="B255" s="1316" t="s">
        <v>50</v>
      </c>
      <c r="C255" s="410">
        <v>3509521</v>
      </c>
      <c r="D255" s="411"/>
      <c r="E255" s="1316" t="s">
        <v>50</v>
      </c>
      <c r="F255" s="410"/>
      <c r="G255" s="411"/>
      <c r="H255" s="258"/>
    </row>
    <row r="256" spans="1:8" s="151" customFormat="1">
      <c r="A256" s="130"/>
      <c r="B256" s="1310" t="s">
        <v>23</v>
      </c>
      <c r="C256" s="410">
        <v>3284096</v>
      </c>
      <c r="D256" s="411"/>
      <c r="E256" s="1310" t="s">
        <v>23</v>
      </c>
      <c r="F256" s="410">
        <f>F257</f>
        <v>1911</v>
      </c>
      <c r="G256" s="411"/>
      <c r="H256" s="258"/>
    </row>
    <row r="257" spans="1:8" s="151" customFormat="1">
      <c r="A257" s="130"/>
      <c r="B257" s="1312" t="s">
        <v>24</v>
      </c>
      <c r="C257" s="410">
        <v>3122611</v>
      </c>
      <c r="D257" s="411"/>
      <c r="E257" s="1312" t="s">
        <v>24</v>
      </c>
      <c r="F257" s="410">
        <v>1911</v>
      </c>
      <c r="G257" s="411"/>
      <c r="H257" s="258"/>
    </row>
    <row r="258" spans="1:8" s="151" customFormat="1">
      <c r="A258" s="130"/>
      <c r="B258" s="1312" t="s">
        <v>41</v>
      </c>
      <c r="C258" s="410">
        <v>161485</v>
      </c>
      <c r="D258" s="411"/>
      <c r="E258" s="1312" t="s">
        <v>41</v>
      </c>
      <c r="F258" s="410"/>
      <c r="G258" s="411"/>
      <c r="H258" s="258"/>
    </row>
    <row r="259" spans="1:8" s="151" customFormat="1" ht="25.5">
      <c r="A259" s="130"/>
      <c r="B259" s="1314" t="s">
        <v>42</v>
      </c>
      <c r="C259" s="410">
        <v>161485</v>
      </c>
      <c r="D259" s="411"/>
      <c r="E259" s="1314" t="s">
        <v>42</v>
      </c>
      <c r="F259" s="410"/>
      <c r="G259" s="411"/>
      <c r="H259" s="258"/>
    </row>
    <row r="260" spans="1:8" s="151" customFormat="1" ht="46.5" customHeight="1" thickBot="1">
      <c r="A260" s="130"/>
      <c r="B260" s="1320" t="s">
        <v>90</v>
      </c>
      <c r="C260" s="413">
        <v>161485</v>
      </c>
      <c r="D260" s="414"/>
      <c r="E260" s="1320" t="s">
        <v>90</v>
      </c>
      <c r="F260" s="413"/>
      <c r="G260" s="414"/>
      <c r="H260" s="258"/>
    </row>
    <row r="261" spans="1:8" s="1430" customFormat="1" ht="54" customHeight="1" thickBot="1">
      <c r="A261" s="130"/>
      <c r="B261" s="2046" t="s">
        <v>395</v>
      </c>
      <c r="C261" s="2047"/>
      <c r="D261" s="2047"/>
      <c r="E261" s="2047"/>
      <c r="F261" s="2047"/>
      <c r="G261" s="2048"/>
      <c r="H261" s="1429"/>
    </row>
  </sheetData>
  <mergeCells count="9">
    <mergeCell ref="B155:G155"/>
    <mergeCell ref="B261:G261"/>
    <mergeCell ref="H1:H2"/>
    <mergeCell ref="C1:C2"/>
    <mergeCell ref="D1:D2"/>
    <mergeCell ref="F1:F2"/>
    <mergeCell ref="G1:G2"/>
    <mergeCell ref="B27:G27"/>
    <mergeCell ref="B133:G133"/>
  </mergeCells>
  <pageMargins left="0.23622047244094491" right="0.15748031496062992" top="0.51181102362204722" bottom="0.70866141732283472" header="0.23622047244094491" footer="0.35433070866141736"/>
  <pageSetup paperSize="9" scale="75" firstPageNumber="54" fitToHeight="0" orientation="landscape" r:id="rId1"/>
  <headerFooter alignWithMargins="0">
    <oddFooter>&amp;L&amp;"Times New Roman,Regular"&amp;F&amp;C&amp;P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topLeftCell="A7" zoomScale="70" zoomScaleNormal="70" zoomScalePageLayoutView="80" workbookViewId="0">
      <selection activeCell="A11" sqref="A11:XFD41"/>
    </sheetView>
  </sheetViews>
  <sheetFormatPr defaultColWidth="9.140625" defaultRowHeight="12.75"/>
  <cols>
    <col min="1" max="1" width="5.28515625" style="1" customWidth="1"/>
    <col min="2" max="2" width="54.28515625" style="158" customWidth="1"/>
    <col min="3" max="3" width="15.7109375" style="148" customWidth="1"/>
    <col min="4" max="4" width="15.42578125" style="148" customWidth="1"/>
    <col min="5" max="5" width="50.85546875" style="208" customWidth="1"/>
    <col min="6" max="6" width="14.28515625" style="146" customWidth="1"/>
    <col min="7" max="7" width="15.7109375" style="146" customWidth="1"/>
    <col min="8" max="8" width="16.140625" style="96" customWidth="1"/>
    <col min="9" max="9" width="9.140625" style="13"/>
    <col min="10" max="16384" width="9.140625" style="146"/>
  </cols>
  <sheetData>
    <row r="1" spans="1:8">
      <c r="B1" s="159"/>
      <c r="C1" s="2072" t="s">
        <v>0</v>
      </c>
      <c r="D1" s="2072" t="s">
        <v>1</v>
      </c>
      <c r="E1" s="122"/>
      <c r="F1" s="2072" t="s">
        <v>0</v>
      </c>
      <c r="G1" s="2072" t="s">
        <v>1</v>
      </c>
      <c r="H1" s="2024" t="s">
        <v>56</v>
      </c>
    </row>
    <row r="2" spans="1:8" ht="13.5" thickBot="1">
      <c r="B2" s="160"/>
      <c r="C2" s="2073"/>
      <c r="D2" s="2073"/>
      <c r="E2" s="124"/>
      <c r="F2" s="2073"/>
      <c r="G2" s="2073"/>
      <c r="H2" s="2025"/>
    </row>
    <row r="3" spans="1:8" ht="13.5">
      <c r="B3" s="161"/>
      <c r="C3" s="162"/>
      <c r="D3" s="163"/>
      <c r="E3" s="164"/>
      <c r="F3" s="161"/>
      <c r="G3" s="165"/>
    </row>
    <row r="4" spans="1:8" ht="13.5">
      <c r="B4" s="786" t="s">
        <v>32</v>
      </c>
      <c r="C4" s="162"/>
      <c r="D4" s="163"/>
      <c r="E4" s="164"/>
      <c r="F4" s="161"/>
      <c r="G4" s="165"/>
    </row>
    <row r="5" spans="1:8" s="128" customFormat="1">
      <c r="A5" s="126"/>
      <c r="B5" s="129" t="s">
        <v>394</v>
      </c>
      <c r="C5" s="126"/>
      <c r="D5" s="9"/>
      <c r="E5" s="129" t="s">
        <v>415</v>
      </c>
      <c r="F5" s="127"/>
      <c r="G5" s="9"/>
      <c r="H5" s="11"/>
    </row>
    <row r="6" spans="1:8" s="133" customFormat="1" ht="15.75" customHeight="1">
      <c r="A6" s="166"/>
      <c r="B6" s="41" t="s">
        <v>29</v>
      </c>
      <c r="C6" s="83"/>
      <c r="D6" s="169"/>
      <c r="E6" s="41" t="s">
        <v>29</v>
      </c>
      <c r="F6" s="226"/>
      <c r="G6" s="144"/>
      <c r="H6" s="168"/>
    </row>
    <row r="7" spans="1:8" s="128" customFormat="1">
      <c r="A7" s="130"/>
      <c r="B7" s="1014" t="s">
        <v>64</v>
      </c>
      <c r="C7" s="1015">
        <v>25227825</v>
      </c>
      <c r="D7" s="227">
        <f>D19</f>
        <v>-100000</v>
      </c>
      <c r="E7" s="1014" t="s">
        <v>64</v>
      </c>
      <c r="F7" s="1015">
        <v>25227825</v>
      </c>
      <c r="G7" s="228">
        <f>D7</f>
        <v>-100000</v>
      </c>
      <c r="H7" s="131"/>
    </row>
    <row r="8" spans="1:8" s="128" customFormat="1">
      <c r="A8" s="130"/>
      <c r="B8" s="1014" t="s">
        <v>259</v>
      </c>
      <c r="C8" s="1015">
        <v>27833581</v>
      </c>
      <c r="D8" s="227"/>
      <c r="E8" s="1014" t="s">
        <v>259</v>
      </c>
      <c r="F8" s="1015">
        <v>27833581</v>
      </c>
      <c r="G8" s="228"/>
      <c r="H8" s="131"/>
    </row>
    <row r="9" spans="1:8" s="128" customFormat="1">
      <c r="A9" s="130"/>
      <c r="B9" s="1014" t="s">
        <v>260</v>
      </c>
      <c r="C9" s="1015">
        <v>27833581</v>
      </c>
      <c r="D9" s="167"/>
      <c r="E9" s="1014" t="s">
        <v>260</v>
      </c>
      <c r="F9" s="1015">
        <v>27833581</v>
      </c>
      <c r="G9" s="228"/>
      <c r="H9" s="131"/>
    </row>
    <row r="10" spans="1:8" ht="13.5">
      <c r="A10" s="162"/>
      <c r="B10" s="162"/>
      <c r="C10" s="162"/>
      <c r="D10" s="163"/>
      <c r="E10" s="164"/>
      <c r="F10" s="161"/>
      <c r="G10" s="165"/>
    </row>
    <row r="11" spans="1:8">
      <c r="B11" s="796" t="s">
        <v>287</v>
      </c>
      <c r="C11" s="796"/>
      <c r="D11" s="796"/>
      <c r="E11" s="796"/>
      <c r="F11" s="796"/>
      <c r="G11" s="796"/>
    </row>
    <row r="12" spans="1:8" ht="14.25" thickBot="1">
      <c r="A12" s="162"/>
      <c r="B12" s="162"/>
      <c r="C12" s="162"/>
      <c r="D12" s="163"/>
      <c r="E12" s="164"/>
      <c r="F12" s="161"/>
      <c r="G12" s="165"/>
    </row>
    <row r="13" spans="1:8" ht="25.5">
      <c r="A13" s="213">
        <f>VARAM!A159+1</f>
        <v>36</v>
      </c>
      <c r="B13" s="797" t="s">
        <v>30</v>
      </c>
      <c r="C13" s="801"/>
      <c r="D13" s="798"/>
      <c r="E13" s="797" t="s">
        <v>96</v>
      </c>
      <c r="F13" s="802"/>
      <c r="G13" s="798"/>
      <c r="H13" s="14" t="s">
        <v>58</v>
      </c>
    </row>
    <row r="14" spans="1:8" ht="13.5">
      <c r="A14" s="213"/>
      <c r="B14" s="818" t="s">
        <v>4</v>
      </c>
      <c r="C14" s="819"/>
      <c r="D14" s="820"/>
      <c r="E14" s="818" t="s">
        <v>4</v>
      </c>
      <c r="F14" s="817"/>
      <c r="G14" s="816"/>
    </row>
    <row r="15" spans="1:8" ht="13.5">
      <c r="B15" s="1118" t="s">
        <v>303</v>
      </c>
      <c r="C15" s="1090"/>
      <c r="D15" s="1114"/>
      <c r="E15" s="1119" t="s">
        <v>97</v>
      </c>
      <c r="F15" s="1090"/>
      <c r="G15" s="1113"/>
    </row>
    <row r="16" spans="1:8">
      <c r="B16" s="804" t="s">
        <v>6</v>
      </c>
      <c r="C16" s="813">
        <v>25227825</v>
      </c>
      <c r="D16" s="805">
        <v>-100000</v>
      </c>
      <c r="E16" s="806" t="s">
        <v>6</v>
      </c>
      <c r="F16" s="811">
        <v>48219702</v>
      </c>
      <c r="G16" s="805">
        <v>100000</v>
      </c>
    </row>
    <row r="17" spans="1:9">
      <c r="B17" s="807" t="s">
        <v>92</v>
      </c>
      <c r="C17" s="814">
        <v>25227825</v>
      </c>
      <c r="D17" s="808">
        <v>-100000</v>
      </c>
      <c r="E17" s="809" t="s">
        <v>14</v>
      </c>
      <c r="F17" s="812">
        <v>40971835</v>
      </c>
      <c r="G17" s="808">
        <v>100000</v>
      </c>
    </row>
    <row r="18" spans="1:9">
      <c r="B18" s="807" t="s">
        <v>93</v>
      </c>
      <c r="C18" s="814">
        <v>25227825</v>
      </c>
      <c r="D18" s="808">
        <v>-100000</v>
      </c>
      <c r="E18" s="809" t="s">
        <v>15</v>
      </c>
      <c r="F18" s="812">
        <v>40971835</v>
      </c>
      <c r="G18" s="808">
        <v>100000</v>
      </c>
    </row>
    <row r="19" spans="1:9">
      <c r="B19" s="810" t="s">
        <v>31</v>
      </c>
      <c r="C19" s="813">
        <v>25227825</v>
      </c>
      <c r="D19" s="805">
        <v>-100000</v>
      </c>
      <c r="E19" s="806" t="s">
        <v>16</v>
      </c>
      <c r="F19" s="811">
        <v>48219702</v>
      </c>
      <c r="G19" s="805">
        <v>100000</v>
      </c>
    </row>
    <row r="20" spans="1:9">
      <c r="B20" s="807" t="s">
        <v>91</v>
      </c>
      <c r="C20" s="814">
        <v>25227825</v>
      </c>
      <c r="D20" s="808">
        <v>-100000</v>
      </c>
      <c r="E20" s="809" t="s">
        <v>17</v>
      </c>
      <c r="F20" s="812">
        <v>43182189</v>
      </c>
      <c r="G20" s="808">
        <v>100000</v>
      </c>
    </row>
    <row r="21" spans="1:9" ht="25.5">
      <c r="B21" s="807" t="s">
        <v>305</v>
      </c>
      <c r="C21" s="814">
        <v>25227825</v>
      </c>
      <c r="D21" s="808">
        <v>-100000</v>
      </c>
      <c r="E21" s="815" t="s">
        <v>37</v>
      </c>
      <c r="F21" s="812">
        <v>546458</v>
      </c>
      <c r="G21" s="808">
        <v>100000</v>
      </c>
    </row>
    <row r="22" spans="1:9" ht="25.5">
      <c r="B22" s="807" t="s">
        <v>95</v>
      </c>
      <c r="C22" s="814">
        <v>25227825</v>
      </c>
      <c r="D22" s="808">
        <v>-100000</v>
      </c>
      <c r="E22" s="815" t="s">
        <v>49</v>
      </c>
      <c r="F22" s="812">
        <v>537724</v>
      </c>
      <c r="G22" s="808">
        <v>100000</v>
      </c>
    </row>
    <row r="23" spans="1:9" ht="26.25" thickBot="1">
      <c r="B23" s="807"/>
      <c r="C23" s="814"/>
      <c r="D23" s="808"/>
      <c r="E23" s="815" t="s">
        <v>258</v>
      </c>
      <c r="F23" s="812">
        <v>122425</v>
      </c>
      <c r="G23" s="808">
        <v>100000</v>
      </c>
    </row>
    <row r="24" spans="1:9" ht="36.75" customHeight="1" thickBot="1">
      <c r="B24" s="2088" t="s">
        <v>396</v>
      </c>
      <c r="C24" s="2089"/>
      <c r="D24" s="2089"/>
      <c r="E24" s="2089"/>
      <c r="F24" s="2089"/>
      <c r="G24" s="2090"/>
    </row>
    <row r="25" spans="1:9">
      <c r="B25" s="795"/>
      <c r="C25" s="794"/>
      <c r="D25" s="794"/>
      <c r="E25" s="794"/>
      <c r="F25" s="794"/>
      <c r="G25" s="794"/>
    </row>
    <row r="26" spans="1:9" s="138" customFormat="1">
      <c r="A26" s="793"/>
      <c r="B26" s="2091" t="s">
        <v>289</v>
      </c>
      <c r="C26" s="2092"/>
      <c r="D26" s="2092"/>
      <c r="E26" s="2092"/>
      <c r="F26" s="2092"/>
      <c r="G26" s="2092"/>
      <c r="H26" s="277"/>
      <c r="I26" s="792"/>
    </row>
    <row r="27" spans="1:9" ht="14.25" thickBot="1">
      <c r="A27" s="162"/>
      <c r="B27" s="162"/>
      <c r="C27" s="162"/>
      <c r="D27" s="163"/>
      <c r="E27" s="164"/>
      <c r="F27" s="161"/>
      <c r="G27" s="165"/>
    </row>
    <row r="28" spans="1:9" ht="25.5">
      <c r="A28" s="1">
        <f>A13</f>
        <v>36</v>
      </c>
      <c r="B28" s="797" t="s">
        <v>30</v>
      </c>
      <c r="C28" s="801"/>
      <c r="D28" s="798"/>
      <c r="E28" s="797" t="s">
        <v>96</v>
      </c>
      <c r="F28" s="802"/>
      <c r="G28" s="798"/>
      <c r="H28" s="14" t="s">
        <v>58</v>
      </c>
    </row>
    <row r="29" spans="1:9">
      <c r="B29" s="799" t="s">
        <v>66</v>
      </c>
      <c r="C29" s="800"/>
      <c r="D29" s="799"/>
      <c r="E29" s="799" t="s">
        <v>66</v>
      </c>
      <c r="F29" s="803"/>
      <c r="G29" s="799"/>
    </row>
    <row r="30" spans="1:9">
      <c r="B30" s="1121" t="s">
        <v>67</v>
      </c>
      <c r="C30" s="1122"/>
      <c r="D30" s="1121"/>
      <c r="E30" s="1121" t="s">
        <v>67</v>
      </c>
      <c r="F30" s="1123"/>
      <c r="G30" s="1124"/>
    </row>
    <row r="31" spans="1:9">
      <c r="B31" s="1124" t="s">
        <v>73</v>
      </c>
      <c r="C31" s="1125"/>
      <c r="D31" s="1124"/>
      <c r="E31" s="1124" t="s">
        <v>73</v>
      </c>
      <c r="F31" s="1123"/>
      <c r="G31" s="1124"/>
    </row>
    <row r="32" spans="1:9">
      <c r="B32" s="804" t="s">
        <v>6</v>
      </c>
      <c r="C32" s="813">
        <v>54680004</v>
      </c>
      <c r="D32" s="805">
        <v>-100000</v>
      </c>
      <c r="E32" s="806" t="s">
        <v>6</v>
      </c>
      <c r="F32" s="811">
        <v>174176382</v>
      </c>
      <c r="G32" s="805">
        <v>100000</v>
      </c>
    </row>
    <row r="33" spans="2:7">
      <c r="B33" s="807" t="s">
        <v>92</v>
      </c>
      <c r="C33" s="814">
        <v>54680004</v>
      </c>
      <c r="D33" s="808">
        <v>-100000</v>
      </c>
      <c r="E33" s="809" t="s">
        <v>14</v>
      </c>
      <c r="F33" s="812">
        <f>F34</f>
        <v>166278737</v>
      </c>
      <c r="G33" s="808">
        <v>100000</v>
      </c>
    </row>
    <row r="34" spans="2:7">
      <c r="B34" s="807" t="s">
        <v>93</v>
      </c>
      <c r="C34" s="814">
        <v>54680004</v>
      </c>
      <c r="D34" s="808">
        <v>-100000</v>
      </c>
      <c r="E34" s="809" t="s">
        <v>15</v>
      </c>
      <c r="F34" s="812">
        <v>166278737</v>
      </c>
      <c r="G34" s="808">
        <v>100000</v>
      </c>
    </row>
    <row r="35" spans="2:7">
      <c r="B35" s="810" t="s">
        <v>31</v>
      </c>
      <c r="C35" s="813">
        <v>54680004</v>
      </c>
      <c r="D35" s="805">
        <v>-100000</v>
      </c>
      <c r="E35" s="806" t="s">
        <v>16</v>
      </c>
      <c r="F35" s="811">
        <v>174176382</v>
      </c>
      <c r="G35" s="805">
        <v>100000</v>
      </c>
    </row>
    <row r="36" spans="2:7">
      <c r="B36" s="807" t="s">
        <v>91</v>
      </c>
      <c r="C36" s="814">
        <v>54680004</v>
      </c>
      <c r="D36" s="808">
        <v>-100000</v>
      </c>
      <c r="E36" s="809" t="s">
        <v>17</v>
      </c>
      <c r="F36" s="812">
        <v>168282704</v>
      </c>
      <c r="G36" s="808">
        <v>100000</v>
      </c>
    </row>
    <row r="37" spans="2:7" ht="25.5">
      <c r="B37" s="807" t="s">
        <v>305</v>
      </c>
      <c r="C37" s="814">
        <v>54680004</v>
      </c>
      <c r="D37" s="808">
        <v>-100000</v>
      </c>
      <c r="E37" s="815" t="s">
        <v>37</v>
      </c>
      <c r="F37" s="812">
        <v>37558111</v>
      </c>
      <c r="G37" s="808">
        <v>100000</v>
      </c>
    </row>
    <row r="38" spans="2:7" ht="25.5">
      <c r="B38" s="807" t="s">
        <v>95</v>
      </c>
      <c r="C38" s="814">
        <v>54680004</v>
      </c>
      <c r="D38" s="808">
        <v>-100000</v>
      </c>
      <c r="E38" s="815" t="s">
        <v>49</v>
      </c>
      <c r="F38" s="812">
        <v>35292330</v>
      </c>
      <c r="G38" s="808">
        <v>100000</v>
      </c>
    </row>
    <row r="39" spans="2:7" ht="25.5">
      <c r="B39" s="807"/>
      <c r="C39" s="814"/>
      <c r="D39" s="808"/>
      <c r="E39" s="815" t="s">
        <v>258</v>
      </c>
      <c r="F39" s="812">
        <v>24520908</v>
      </c>
      <c r="G39" s="808">
        <v>100000</v>
      </c>
    </row>
    <row r="40" spans="2:7" ht="13.5" thickBot="1">
      <c r="B40" s="807"/>
      <c r="C40" s="814"/>
      <c r="D40" s="808"/>
      <c r="E40" s="815"/>
      <c r="F40" s="812"/>
      <c r="G40" s="808"/>
    </row>
    <row r="41" spans="2:7" ht="37.5" customHeight="1" thickBot="1">
      <c r="B41" s="2088" t="s">
        <v>396</v>
      </c>
      <c r="C41" s="2089"/>
      <c r="D41" s="2089"/>
      <c r="E41" s="2089"/>
      <c r="F41" s="2089"/>
      <c r="G41" s="2090"/>
    </row>
  </sheetData>
  <mergeCells count="8">
    <mergeCell ref="B41:G41"/>
    <mergeCell ref="B24:G24"/>
    <mergeCell ref="B26:G26"/>
    <mergeCell ref="H1:H2"/>
    <mergeCell ref="C1:C2"/>
    <mergeCell ref="D1:D2"/>
    <mergeCell ref="F1:F2"/>
    <mergeCell ref="G1:G2"/>
  </mergeCells>
  <pageMargins left="0.27559055118110237" right="0.27559055118110237" top="0.39370078740157483" bottom="0.59055118110236227" header="0.19685039370078741" footer="0.35433070866141736"/>
  <pageSetup paperSize="9" scale="75" firstPageNumber="9" fitToHeight="0" orientation="landscape" r:id="rId1"/>
  <headerFooter>
    <oddFooter>&amp;L&amp;"Times New Roman,Regular"&amp;F&amp;C&amp;P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682"/>
  <sheetViews>
    <sheetView topLeftCell="A1663" zoomScale="70" zoomScaleNormal="70" workbookViewId="0">
      <selection activeCell="E1692" sqref="E1692"/>
    </sheetView>
  </sheetViews>
  <sheetFormatPr defaultRowHeight="15"/>
  <cols>
    <col min="1" max="1" width="6.28515625" style="36" customWidth="1"/>
    <col min="2" max="2" width="56.7109375" style="32" customWidth="1"/>
    <col min="3" max="4" width="14.28515625" style="32" customWidth="1"/>
    <col min="5" max="5" width="49.7109375" style="32" customWidth="1"/>
    <col min="6" max="6" width="16" style="32" customWidth="1"/>
    <col min="7" max="7" width="14" style="32" customWidth="1"/>
    <col min="8" max="8" width="16.140625" style="14" customWidth="1"/>
  </cols>
  <sheetData>
    <row r="1" spans="1:9" ht="15" customHeight="1">
      <c r="A1" s="222"/>
      <c r="B1" s="2"/>
      <c r="C1" s="2029" t="s">
        <v>0</v>
      </c>
      <c r="D1" s="2029" t="s">
        <v>1</v>
      </c>
      <c r="E1" s="3"/>
      <c r="F1" s="2029" t="s">
        <v>0</v>
      </c>
      <c r="G1" s="2029" t="s">
        <v>1</v>
      </c>
      <c r="H1" s="2024" t="s">
        <v>56</v>
      </c>
    </row>
    <row r="2" spans="1:9" ht="15.75" customHeight="1" thickBot="1">
      <c r="A2" s="222"/>
      <c r="B2" s="4"/>
      <c r="C2" s="2030"/>
      <c r="D2" s="2030"/>
      <c r="E2" s="5"/>
      <c r="F2" s="2030"/>
      <c r="G2" s="2030"/>
      <c r="H2" s="2025"/>
    </row>
    <row r="3" spans="1:9">
      <c r="A3" s="216"/>
      <c r="B3" s="7"/>
      <c r="C3" s="8"/>
      <c r="D3" s="9"/>
      <c r="E3" s="7"/>
      <c r="F3" s="10"/>
      <c r="G3" s="9"/>
      <c r="H3" s="11"/>
    </row>
    <row r="4" spans="1:9" s="105" customFormat="1">
      <c r="A4" s="216"/>
      <c r="B4" s="101" t="s">
        <v>360</v>
      </c>
      <c r="C4" s="102"/>
      <c r="D4" s="9"/>
      <c r="E4" s="103"/>
      <c r="F4" s="104"/>
      <c r="G4" s="9"/>
      <c r="H4" s="11"/>
    </row>
    <row r="5" spans="1:9" s="128" customFormat="1" ht="12.75">
      <c r="A5" s="978"/>
      <c r="B5" s="129" t="s">
        <v>394</v>
      </c>
      <c r="C5" s="126"/>
      <c r="D5" s="9"/>
      <c r="E5" s="129" t="s">
        <v>415</v>
      </c>
      <c r="F5" s="127"/>
      <c r="G5" s="9"/>
      <c r="H5" s="348"/>
    </row>
    <row r="6" spans="1:9" s="133" customFormat="1" ht="12.75">
      <c r="A6" s="150"/>
      <c r="B6" s="41" t="s">
        <v>29</v>
      </c>
      <c r="C6" s="83"/>
      <c r="D6" s="169"/>
      <c r="E6" s="41" t="s">
        <v>29</v>
      </c>
      <c r="F6" s="226"/>
      <c r="G6" s="144"/>
      <c r="H6" s="349"/>
    </row>
    <row r="7" spans="1:9" s="133" customFormat="1" ht="12.75">
      <c r="A7" s="150"/>
      <c r="B7" s="1014" t="s">
        <v>64</v>
      </c>
      <c r="C7" s="1015">
        <v>25227825</v>
      </c>
      <c r="D7" s="227">
        <f>D25+D85+D139+D207+D267+D324+D393+D473+D543+D573+D635+D700+D768+D1109+D1164+D1219+D1273+D1328+D1383+D1438+D1493+D1550+D1605+D1660</f>
        <v>-16297259</v>
      </c>
      <c r="E7" s="1014" t="s">
        <v>64</v>
      </c>
      <c r="F7" s="1015">
        <v>25227825</v>
      </c>
      <c r="G7" s="228">
        <f>D7</f>
        <v>-16297259</v>
      </c>
      <c r="H7" s="350"/>
      <c r="I7" s="189"/>
    </row>
    <row r="8" spans="1:9" s="133" customFormat="1" ht="12.75">
      <c r="A8" s="150"/>
      <c r="B8" s="1014" t="s">
        <v>259</v>
      </c>
      <c r="C8" s="1015">
        <v>27833581</v>
      </c>
      <c r="D8" s="227"/>
      <c r="E8" s="1014" t="s">
        <v>259</v>
      </c>
      <c r="F8" s="1015">
        <v>27833581</v>
      </c>
      <c r="G8" s="228"/>
      <c r="H8" s="350"/>
      <c r="I8" s="189"/>
    </row>
    <row r="9" spans="1:9" s="133" customFormat="1" ht="12.75">
      <c r="A9" s="150"/>
      <c r="B9" s="1014" t="s">
        <v>260</v>
      </c>
      <c r="C9" s="1015">
        <v>27833581</v>
      </c>
      <c r="D9" s="167"/>
      <c r="E9" s="1014" t="s">
        <v>260</v>
      </c>
      <c r="F9" s="1015">
        <v>27833581</v>
      </c>
      <c r="G9" s="228"/>
      <c r="H9" s="350"/>
      <c r="I9" s="189"/>
    </row>
    <row r="10" spans="1:9" s="105" customFormat="1">
      <c r="A10" s="216"/>
      <c r="B10" s="101"/>
      <c r="C10" s="102"/>
      <c r="D10" s="9"/>
      <c r="E10" s="103"/>
      <c r="F10" s="104"/>
      <c r="G10" s="9"/>
      <c r="H10" s="11"/>
    </row>
    <row r="11" spans="1:9" s="105" customFormat="1">
      <c r="A11" s="216"/>
      <c r="B11" s="101" t="s">
        <v>252</v>
      </c>
      <c r="C11" s="102"/>
      <c r="D11" s="9"/>
      <c r="E11" s="103"/>
      <c r="F11" s="104"/>
      <c r="G11" s="9"/>
      <c r="H11" s="11"/>
    </row>
    <row r="12" spans="1:9" ht="15.75" thickBot="1">
      <c r="A12" s="216"/>
      <c r="B12" s="7"/>
      <c r="C12" s="8"/>
      <c r="D12" s="9"/>
      <c r="E12" s="7"/>
      <c r="F12" s="10"/>
      <c r="G12" s="9"/>
      <c r="H12" s="11"/>
    </row>
    <row r="13" spans="1:9" ht="27">
      <c r="A13" s="979">
        <f>KM!A13+1</f>
        <v>37</v>
      </c>
      <c r="B13" s="88" t="s">
        <v>30</v>
      </c>
      <c r="C13" s="918"/>
      <c r="D13" s="94"/>
      <c r="E13" s="88" t="s">
        <v>360</v>
      </c>
      <c r="F13" s="918"/>
      <c r="G13" s="94"/>
      <c r="H13" s="14" t="s">
        <v>58</v>
      </c>
    </row>
    <row r="14" spans="1:9">
      <c r="A14" s="980"/>
      <c r="B14" s="920" t="s">
        <v>4</v>
      </c>
      <c r="C14" s="921"/>
      <c r="D14" s="922"/>
      <c r="E14" s="920" t="s">
        <v>4</v>
      </c>
      <c r="F14" s="921"/>
      <c r="G14" s="922"/>
      <c r="H14" s="919"/>
    </row>
    <row r="15" spans="1:9">
      <c r="A15" s="174"/>
      <c r="B15" s="1126" t="s">
        <v>29</v>
      </c>
      <c r="C15" s="1127"/>
      <c r="D15" s="1128"/>
      <c r="E15" s="1126" t="s">
        <v>361</v>
      </c>
      <c r="F15" s="1127"/>
      <c r="G15" s="1128"/>
      <c r="H15" s="45"/>
    </row>
    <row r="16" spans="1:9">
      <c r="A16" s="174"/>
      <c r="B16" s="924" t="s">
        <v>6</v>
      </c>
      <c r="C16" s="925">
        <f>C17+C23</f>
        <v>25227825</v>
      </c>
      <c r="D16" s="926">
        <f>D17+D23</f>
        <v>-297259</v>
      </c>
      <c r="E16" s="924" t="s">
        <v>362</v>
      </c>
      <c r="F16" s="925">
        <f>F17+F18+F23</f>
        <v>79824364</v>
      </c>
      <c r="G16" s="926">
        <f>G17+G23</f>
        <v>297259</v>
      </c>
      <c r="H16" s="45"/>
    </row>
    <row r="17" spans="1:8">
      <c r="A17" s="174"/>
      <c r="B17" s="927" t="s">
        <v>80</v>
      </c>
      <c r="C17" s="928"/>
      <c r="D17" s="929"/>
      <c r="E17" s="927" t="s">
        <v>80</v>
      </c>
      <c r="F17" s="928">
        <v>603691</v>
      </c>
      <c r="G17" s="929"/>
      <c r="H17" s="45"/>
    </row>
    <row r="18" spans="1:8">
      <c r="A18" s="174"/>
      <c r="B18" s="927"/>
      <c r="C18" s="928"/>
      <c r="D18" s="929"/>
      <c r="E18" s="930" t="s">
        <v>8</v>
      </c>
      <c r="F18" s="928">
        <f>F19</f>
        <v>92487</v>
      </c>
      <c r="G18" s="929"/>
      <c r="H18" s="45"/>
    </row>
    <row r="19" spans="1:8">
      <c r="A19" s="174"/>
      <c r="B19" s="927"/>
      <c r="C19" s="928"/>
      <c r="D19" s="929"/>
      <c r="E19" s="931" t="s">
        <v>9</v>
      </c>
      <c r="F19" s="928">
        <f>F20</f>
        <v>92487</v>
      </c>
      <c r="G19" s="929"/>
      <c r="H19" s="45"/>
    </row>
    <row r="20" spans="1:8">
      <c r="A20" s="174"/>
      <c r="B20" s="927"/>
      <c r="C20" s="928"/>
      <c r="D20" s="929"/>
      <c r="E20" s="931" t="s">
        <v>10</v>
      </c>
      <c r="F20" s="928">
        <f>F21</f>
        <v>92487</v>
      </c>
      <c r="G20" s="929"/>
      <c r="H20" s="45"/>
    </row>
    <row r="21" spans="1:8" ht="25.5">
      <c r="A21" s="174"/>
      <c r="B21" s="927"/>
      <c r="C21" s="928"/>
      <c r="D21" s="929"/>
      <c r="E21" s="932" t="s">
        <v>11</v>
      </c>
      <c r="F21" s="928">
        <f>F22</f>
        <v>92487</v>
      </c>
      <c r="G21" s="929"/>
      <c r="H21" s="45"/>
    </row>
    <row r="22" spans="1:8" ht="25.5">
      <c r="A22" s="174"/>
      <c r="B22" s="927"/>
      <c r="C22" s="928"/>
      <c r="D22" s="929"/>
      <c r="E22" s="932" t="s">
        <v>12</v>
      </c>
      <c r="F22" s="928">
        <v>92487</v>
      </c>
      <c r="G22" s="929"/>
      <c r="H22" s="45"/>
    </row>
    <row r="23" spans="1:8">
      <c r="A23" s="174"/>
      <c r="B23" s="933" t="s">
        <v>14</v>
      </c>
      <c r="C23" s="928">
        <f>C24</f>
        <v>25227825</v>
      </c>
      <c r="D23" s="929">
        <f>D24</f>
        <v>-297259</v>
      </c>
      <c r="E23" s="932" t="s">
        <v>14</v>
      </c>
      <c r="F23" s="928">
        <f>F24</f>
        <v>79128186</v>
      </c>
      <c r="G23" s="929">
        <f>G24</f>
        <v>297259</v>
      </c>
      <c r="H23" s="45"/>
    </row>
    <row r="24" spans="1:8" ht="25.5">
      <c r="A24" s="174"/>
      <c r="B24" s="931" t="s">
        <v>15</v>
      </c>
      <c r="C24" s="928">
        <v>25227825</v>
      </c>
      <c r="D24" s="929">
        <v>-297259</v>
      </c>
      <c r="E24" s="931" t="s">
        <v>15</v>
      </c>
      <c r="F24" s="928">
        <v>79128186</v>
      </c>
      <c r="G24" s="929">
        <v>297259</v>
      </c>
      <c r="H24" s="45"/>
    </row>
    <row r="25" spans="1:8">
      <c r="A25" s="174"/>
      <c r="B25" s="934" t="s">
        <v>31</v>
      </c>
      <c r="C25" s="925">
        <f>C26</f>
        <v>25227825</v>
      </c>
      <c r="D25" s="926">
        <f>D26</f>
        <v>-297259</v>
      </c>
      <c r="E25" s="934" t="s">
        <v>31</v>
      </c>
      <c r="F25" s="925">
        <f>F26+F36</f>
        <v>79824364</v>
      </c>
      <c r="G25" s="926">
        <f>G26+G36</f>
        <v>297259</v>
      </c>
      <c r="H25" s="45"/>
    </row>
    <row r="26" spans="1:8">
      <c r="A26" s="174"/>
      <c r="B26" s="930" t="s">
        <v>17</v>
      </c>
      <c r="C26" s="935">
        <f>C30+C32</f>
        <v>25227825</v>
      </c>
      <c r="D26" s="936">
        <f>D30+D32</f>
        <v>-297259</v>
      </c>
      <c r="E26" s="930" t="s">
        <v>17</v>
      </c>
      <c r="F26" s="935">
        <f>F27</f>
        <v>77643965</v>
      </c>
      <c r="G26" s="936"/>
      <c r="H26" s="45"/>
    </row>
    <row r="27" spans="1:8">
      <c r="A27" s="174"/>
      <c r="B27" s="931" t="s">
        <v>18</v>
      </c>
      <c r="C27" s="935"/>
      <c r="D27" s="936"/>
      <c r="E27" s="931" t="s">
        <v>18</v>
      </c>
      <c r="F27" s="935">
        <f>F28+F29</f>
        <v>77643965</v>
      </c>
      <c r="G27" s="936"/>
      <c r="H27" s="45"/>
    </row>
    <row r="28" spans="1:8">
      <c r="A28" s="174"/>
      <c r="B28" s="937" t="s">
        <v>19</v>
      </c>
      <c r="C28" s="935"/>
      <c r="D28" s="936"/>
      <c r="E28" s="937" t="s">
        <v>19</v>
      </c>
      <c r="F28" s="935">
        <v>69619598</v>
      </c>
      <c r="G28" s="936"/>
      <c r="H28" s="45"/>
    </row>
    <row r="29" spans="1:8">
      <c r="A29" s="174"/>
      <c r="B29" s="937" t="s">
        <v>20</v>
      </c>
      <c r="C29" s="935"/>
      <c r="D29" s="936"/>
      <c r="E29" s="937" t="s">
        <v>20</v>
      </c>
      <c r="F29" s="935">
        <v>8024367</v>
      </c>
      <c r="G29" s="936"/>
      <c r="H29" s="45"/>
    </row>
    <row r="30" spans="1:8">
      <c r="A30" s="174"/>
      <c r="B30" s="938" t="s">
        <v>264</v>
      </c>
      <c r="C30" s="935">
        <f>C31</f>
        <v>25227825</v>
      </c>
      <c r="D30" s="936">
        <f>D31</f>
        <v>-297259</v>
      </c>
      <c r="E30" s="938" t="s">
        <v>264</v>
      </c>
      <c r="F30" s="935"/>
      <c r="G30" s="936"/>
      <c r="H30" s="45"/>
    </row>
    <row r="31" spans="1:8">
      <c r="A31" s="174"/>
      <c r="B31" s="939" t="s">
        <v>21</v>
      </c>
      <c r="C31" s="928">
        <v>25227825</v>
      </c>
      <c r="D31" s="929">
        <v>-297259</v>
      </c>
      <c r="E31" s="939" t="s">
        <v>21</v>
      </c>
      <c r="F31" s="928"/>
      <c r="G31" s="929"/>
      <c r="H31" s="45"/>
    </row>
    <row r="32" spans="1:8">
      <c r="A32" s="174"/>
      <c r="B32" s="940" t="s">
        <v>363</v>
      </c>
      <c r="C32" s="928"/>
      <c r="D32" s="929"/>
      <c r="E32" s="940" t="s">
        <v>363</v>
      </c>
      <c r="F32" s="928"/>
      <c r="G32" s="929"/>
      <c r="H32" s="45"/>
    </row>
    <row r="33" spans="1:8" ht="25.5">
      <c r="A33" s="174"/>
      <c r="B33" s="932" t="s">
        <v>364</v>
      </c>
      <c r="C33" s="928"/>
      <c r="D33" s="929"/>
      <c r="E33" s="932" t="s">
        <v>364</v>
      </c>
      <c r="F33" s="928"/>
      <c r="G33" s="929"/>
      <c r="H33" s="45"/>
    </row>
    <row r="34" spans="1:8" ht="25.5">
      <c r="A34" s="174"/>
      <c r="B34" s="941" t="s">
        <v>365</v>
      </c>
      <c r="C34" s="928"/>
      <c r="D34" s="942"/>
      <c r="E34" s="941" t="s">
        <v>365</v>
      </c>
      <c r="F34" s="928"/>
      <c r="G34" s="942"/>
      <c r="H34" s="45"/>
    </row>
    <row r="35" spans="1:8" ht="38.25">
      <c r="A35" s="174"/>
      <c r="B35" s="943" t="s">
        <v>366</v>
      </c>
      <c r="C35" s="928"/>
      <c r="D35" s="942"/>
      <c r="E35" s="943" t="s">
        <v>366</v>
      </c>
      <c r="F35" s="928"/>
      <c r="G35" s="942"/>
      <c r="H35" s="45"/>
    </row>
    <row r="36" spans="1:8">
      <c r="A36" s="174"/>
      <c r="B36" s="944" t="s">
        <v>23</v>
      </c>
      <c r="C36" s="945"/>
      <c r="D36" s="47"/>
      <c r="E36" s="944" t="s">
        <v>23</v>
      </c>
      <c r="F36" s="945">
        <f>F37</f>
        <v>2180399</v>
      </c>
      <c r="G36" s="945">
        <f>G37</f>
        <v>297259</v>
      </c>
      <c r="H36" s="45"/>
    </row>
    <row r="37" spans="1:8" ht="15.75" thickBot="1">
      <c r="A37" s="174"/>
      <c r="B37" s="379" t="s">
        <v>24</v>
      </c>
      <c r="C37" s="945"/>
      <c r="D37" s="47"/>
      <c r="E37" s="931" t="s">
        <v>24</v>
      </c>
      <c r="F37" s="945">
        <v>2180399</v>
      </c>
      <c r="G37" s="47">
        <v>297259</v>
      </c>
      <c r="H37" s="45"/>
    </row>
    <row r="38" spans="1:8" ht="178.5" customHeight="1" thickBot="1">
      <c r="A38" s="174"/>
      <c r="B38" s="2093" t="s">
        <v>397</v>
      </c>
      <c r="C38" s="2094"/>
      <c r="D38" s="2094"/>
      <c r="E38" s="2094"/>
      <c r="F38" s="2094"/>
      <c r="G38" s="2095"/>
      <c r="H38" s="45"/>
    </row>
    <row r="39" spans="1:8" ht="15.75">
      <c r="A39" s="174"/>
      <c r="B39" s="45"/>
      <c r="C39" s="45"/>
      <c r="D39" s="45"/>
      <c r="E39" s="43"/>
      <c r="F39" s="917"/>
      <c r="G39" s="43"/>
      <c r="H39" s="45"/>
    </row>
    <row r="40" spans="1:8">
      <c r="A40" s="174"/>
      <c r="B40" s="332" t="s">
        <v>320</v>
      </c>
      <c r="C40" s="13"/>
      <c r="D40" s="916"/>
      <c r="E40" s="332"/>
      <c r="F40" s="13"/>
      <c r="G40" s="916"/>
      <c r="H40" s="45"/>
    </row>
    <row r="41" spans="1:8" ht="15.75" thickBot="1">
      <c r="A41" s="174"/>
      <c r="B41" s="655"/>
      <c r="C41" s="916"/>
      <c r="D41" s="916"/>
      <c r="E41" s="332"/>
      <c r="F41" s="13"/>
      <c r="G41" s="916"/>
      <c r="H41" s="45"/>
    </row>
    <row r="42" spans="1:8" ht="27">
      <c r="A42" s="979">
        <f>A13</f>
        <v>37</v>
      </c>
      <c r="B42" s="976" t="s">
        <v>30</v>
      </c>
      <c r="C42" s="383"/>
      <c r="D42" s="977"/>
      <c r="E42" s="976" t="s">
        <v>360</v>
      </c>
      <c r="F42" s="383"/>
      <c r="G42" s="977"/>
      <c r="H42" s="14" t="s">
        <v>58</v>
      </c>
    </row>
    <row r="43" spans="1:8">
      <c r="A43" s="174"/>
      <c r="B43" s="946" t="s">
        <v>66</v>
      </c>
      <c r="C43" s="947"/>
      <c r="D43" s="948"/>
      <c r="E43" s="946" t="s">
        <v>66</v>
      </c>
      <c r="F43" s="947"/>
      <c r="G43" s="948"/>
      <c r="H43" s="923"/>
    </row>
    <row r="44" spans="1:8">
      <c r="A44" s="174"/>
      <c r="B44" s="1129" t="s">
        <v>67</v>
      </c>
      <c r="C44" s="1110"/>
      <c r="D44" s="1130"/>
      <c r="E44" s="1129" t="s">
        <v>67</v>
      </c>
      <c r="F44" s="1110"/>
      <c r="G44" s="1130"/>
      <c r="H44" s="45"/>
    </row>
    <row r="45" spans="1:8">
      <c r="A45" s="174"/>
      <c r="B45" s="1131" t="s">
        <v>73</v>
      </c>
      <c r="C45" s="1110"/>
      <c r="D45" s="1130"/>
      <c r="E45" s="1131" t="s">
        <v>73</v>
      </c>
      <c r="F45" s="1110"/>
      <c r="G45" s="1130"/>
      <c r="H45" s="45"/>
    </row>
    <row r="46" spans="1:8">
      <c r="A46" s="174"/>
      <c r="B46" s="949" t="s">
        <v>6</v>
      </c>
      <c r="C46" s="968">
        <f>C47+C48+C53</f>
        <v>54680004</v>
      </c>
      <c r="D46" s="950">
        <f>D47+D48+D53</f>
        <v>-297259</v>
      </c>
      <c r="E46" s="949" t="s">
        <v>6</v>
      </c>
      <c r="F46" s="950">
        <f>F47+F48+F53</f>
        <v>1207278369</v>
      </c>
      <c r="G46" s="950">
        <f>G47+G48+G53</f>
        <v>297259</v>
      </c>
      <c r="H46" s="45"/>
    </row>
    <row r="47" spans="1:8">
      <c r="A47" s="174"/>
      <c r="B47" s="951" t="s">
        <v>99</v>
      </c>
      <c r="C47" s="969"/>
      <c r="D47" s="953"/>
      <c r="E47" s="951" t="s">
        <v>99</v>
      </c>
      <c r="F47" s="952">
        <v>15086477</v>
      </c>
      <c r="G47" s="953"/>
      <c r="H47" s="45"/>
    </row>
    <row r="48" spans="1:8">
      <c r="A48" s="174"/>
      <c r="B48" s="954" t="s">
        <v>8</v>
      </c>
      <c r="C48" s="969"/>
      <c r="D48" s="952"/>
      <c r="E48" s="954" t="s">
        <v>8</v>
      </c>
      <c r="F48" s="952">
        <f t="shared" ref="F48:F50" si="0">F49</f>
        <v>92487</v>
      </c>
      <c r="G48" s="952"/>
      <c r="H48" s="45"/>
    </row>
    <row r="49" spans="1:8">
      <c r="A49" s="174"/>
      <c r="B49" s="955" t="s">
        <v>9</v>
      </c>
      <c r="C49" s="969"/>
      <c r="D49" s="952"/>
      <c r="E49" s="955" t="s">
        <v>9</v>
      </c>
      <c r="F49" s="952">
        <f t="shared" si="0"/>
        <v>92487</v>
      </c>
      <c r="G49" s="952"/>
      <c r="H49" s="45"/>
    </row>
    <row r="50" spans="1:8">
      <c r="A50" s="174"/>
      <c r="B50" s="956" t="s">
        <v>10</v>
      </c>
      <c r="C50" s="969"/>
      <c r="D50" s="952"/>
      <c r="E50" s="956" t="s">
        <v>10</v>
      </c>
      <c r="F50" s="952">
        <f t="shared" si="0"/>
        <v>92487</v>
      </c>
      <c r="G50" s="952"/>
      <c r="H50" s="45"/>
    </row>
    <row r="51" spans="1:8" ht="25.5">
      <c r="A51" s="174"/>
      <c r="B51" s="957" t="s">
        <v>11</v>
      </c>
      <c r="C51" s="969"/>
      <c r="D51" s="953"/>
      <c r="E51" s="957" t="s">
        <v>11</v>
      </c>
      <c r="F51" s="952">
        <f>F52</f>
        <v>92487</v>
      </c>
      <c r="G51" s="953"/>
      <c r="H51" s="45"/>
    </row>
    <row r="52" spans="1:8" ht="38.25">
      <c r="A52" s="174"/>
      <c r="B52" s="958" t="s">
        <v>12</v>
      </c>
      <c r="C52" s="969"/>
      <c r="D52" s="953"/>
      <c r="E52" s="958" t="s">
        <v>12</v>
      </c>
      <c r="F52" s="952">
        <f>F22</f>
        <v>92487</v>
      </c>
      <c r="G52" s="953"/>
      <c r="H52" s="45"/>
    </row>
    <row r="53" spans="1:8">
      <c r="A53" s="174"/>
      <c r="B53" s="959" t="s">
        <v>14</v>
      </c>
      <c r="C53" s="970">
        <f>C54</f>
        <v>54680004</v>
      </c>
      <c r="D53" s="960">
        <f>D54</f>
        <v>-297259</v>
      </c>
      <c r="E53" s="959" t="s">
        <v>14</v>
      </c>
      <c r="F53" s="960">
        <f>F54</f>
        <v>1192099405</v>
      </c>
      <c r="G53" s="960">
        <f>G54</f>
        <v>297259</v>
      </c>
      <c r="H53" s="45"/>
    </row>
    <row r="54" spans="1:8" ht="25.5">
      <c r="A54" s="174"/>
      <c r="B54" s="931" t="s">
        <v>15</v>
      </c>
      <c r="C54" s="808">
        <v>54680004</v>
      </c>
      <c r="D54" s="961">
        <v>-297259</v>
      </c>
      <c r="E54" s="931" t="s">
        <v>15</v>
      </c>
      <c r="F54" s="960">
        <v>1192099405</v>
      </c>
      <c r="G54" s="961">
        <v>297259</v>
      </c>
      <c r="H54" s="45"/>
    </row>
    <row r="55" spans="1:8">
      <c r="A55" s="174"/>
      <c r="B55" s="962" t="s">
        <v>31</v>
      </c>
      <c r="C55" s="971">
        <f>C56+C69</f>
        <v>54680004</v>
      </c>
      <c r="D55" s="963">
        <f>D56+D69</f>
        <v>-297259</v>
      </c>
      <c r="E55" s="962" t="s">
        <v>31</v>
      </c>
      <c r="F55" s="963">
        <f>F56+F69</f>
        <v>1189869222</v>
      </c>
      <c r="G55" s="963">
        <f>G56+G69</f>
        <v>297259</v>
      </c>
      <c r="H55" s="45"/>
    </row>
    <row r="56" spans="1:8">
      <c r="A56" s="174"/>
      <c r="B56" s="954" t="s">
        <v>17</v>
      </c>
      <c r="C56" s="969">
        <f>C57+C60+C65+C63</f>
        <v>54680004</v>
      </c>
      <c r="D56" s="952">
        <f>D60</f>
        <v>-297259</v>
      </c>
      <c r="E56" s="954" t="s">
        <v>17</v>
      </c>
      <c r="F56" s="952">
        <f>F57+F60+F65+F63</f>
        <v>1186401774</v>
      </c>
      <c r="G56" s="963"/>
      <c r="H56" s="45"/>
    </row>
    <row r="57" spans="1:8">
      <c r="A57" s="174"/>
      <c r="B57" s="931" t="s">
        <v>18</v>
      </c>
      <c r="C57" s="970"/>
      <c r="D57" s="960"/>
      <c r="E57" s="931" t="s">
        <v>18</v>
      </c>
      <c r="F57" s="960">
        <f>F58+F59</f>
        <v>110169779</v>
      </c>
      <c r="G57" s="960"/>
      <c r="H57" s="45"/>
    </row>
    <row r="58" spans="1:8">
      <c r="A58" s="174"/>
      <c r="B58" s="937" t="s">
        <v>19</v>
      </c>
      <c r="C58" s="970"/>
      <c r="D58" s="961"/>
      <c r="E58" s="937" t="s">
        <v>19</v>
      </c>
      <c r="F58" s="960">
        <v>90016850</v>
      </c>
      <c r="G58" s="961"/>
      <c r="H58" s="45"/>
    </row>
    <row r="59" spans="1:8">
      <c r="A59" s="174"/>
      <c r="B59" s="937" t="s">
        <v>20</v>
      </c>
      <c r="C59" s="970"/>
      <c r="D59" s="961"/>
      <c r="E59" s="937" t="s">
        <v>20</v>
      </c>
      <c r="F59" s="960">
        <v>20152929</v>
      </c>
      <c r="G59" s="961"/>
      <c r="H59" s="45"/>
    </row>
    <row r="60" spans="1:8">
      <c r="A60" s="174"/>
      <c r="B60" s="964" t="s">
        <v>264</v>
      </c>
      <c r="C60" s="970">
        <f>C61</f>
        <v>54680004</v>
      </c>
      <c r="D60" s="960">
        <f>D61</f>
        <v>-297259</v>
      </c>
      <c r="E60" s="964" t="s">
        <v>264</v>
      </c>
      <c r="F60" s="960">
        <f>F61+F62</f>
        <v>1037649217</v>
      </c>
      <c r="G60" s="960"/>
      <c r="H60" s="45"/>
    </row>
    <row r="61" spans="1:8">
      <c r="A61" s="174"/>
      <c r="B61" s="937" t="s">
        <v>21</v>
      </c>
      <c r="C61" s="808">
        <v>54680004</v>
      </c>
      <c r="D61" s="952">
        <v>-297259</v>
      </c>
      <c r="E61" s="937" t="s">
        <v>21</v>
      </c>
      <c r="F61" s="960">
        <v>1036227831</v>
      </c>
      <c r="G61" s="961"/>
      <c r="H61" s="45"/>
    </row>
    <row r="62" spans="1:8">
      <c r="A62" s="174"/>
      <c r="B62" s="937" t="s">
        <v>257</v>
      </c>
      <c r="C62" s="960"/>
      <c r="D62" s="961"/>
      <c r="E62" s="937" t="s">
        <v>257</v>
      </c>
      <c r="F62" s="960">
        <v>1421386</v>
      </c>
      <c r="G62" s="961"/>
      <c r="H62" s="45"/>
    </row>
    <row r="63" spans="1:8" ht="25.5">
      <c r="A63" s="174"/>
      <c r="B63" s="931" t="s">
        <v>68</v>
      </c>
      <c r="C63" s="960"/>
      <c r="D63" s="960"/>
      <c r="E63" s="931" t="s">
        <v>68</v>
      </c>
      <c r="F63" s="960">
        <f>F64</f>
        <v>381341</v>
      </c>
      <c r="G63" s="960"/>
      <c r="H63" s="45"/>
    </row>
    <row r="64" spans="1:8">
      <c r="A64" s="174"/>
      <c r="B64" s="937" t="s">
        <v>70</v>
      </c>
      <c r="C64" s="960"/>
      <c r="D64" s="961"/>
      <c r="E64" s="937" t="s">
        <v>70</v>
      </c>
      <c r="F64" s="960">
        <v>381341</v>
      </c>
      <c r="G64" s="961"/>
      <c r="H64" s="45"/>
    </row>
    <row r="65" spans="1:8" ht="25.5">
      <c r="A65" s="174"/>
      <c r="B65" s="931" t="s">
        <v>37</v>
      </c>
      <c r="C65" s="960"/>
      <c r="D65" s="960"/>
      <c r="E65" s="931" t="s">
        <v>37</v>
      </c>
      <c r="F65" s="960">
        <v>38201437</v>
      </c>
      <c r="G65" s="960"/>
      <c r="H65" s="45"/>
    </row>
    <row r="66" spans="1:8" ht="25.5">
      <c r="A66" s="174"/>
      <c r="B66" s="932" t="s">
        <v>49</v>
      </c>
      <c r="C66" s="960"/>
      <c r="D66" s="960"/>
      <c r="E66" s="932" t="s">
        <v>49</v>
      </c>
      <c r="F66" s="960">
        <v>38201437</v>
      </c>
      <c r="G66" s="960"/>
      <c r="H66" s="45"/>
    </row>
    <row r="67" spans="1:8" ht="25.5">
      <c r="A67" s="174"/>
      <c r="B67" s="943" t="s">
        <v>258</v>
      </c>
      <c r="C67" s="960"/>
      <c r="D67" s="961"/>
      <c r="E67" s="943" t="s">
        <v>258</v>
      </c>
      <c r="F67" s="960">
        <v>2303926</v>
      </c>
      <c r="G67" s="961"/>
      <c r="H67" s="45"/>
    </row>
    <row r="68" spans="1:8" ht="38.25">
      <c r="A68" s="174"/>
      <c r="B68" s="943" t="s">
        <v>50</v>
      </c>
      <c r="C68" s="960"/>
      <c r="D68" s="961"/>
      <c r="E68" s="943" t="s">
        <v>50</v>
      </c>
      <c r="F68" s="960">
        <v>35897511</v>
      </c>
      <c r="G68" s="961"/>
      <c r="H68" s="45"/>
    </row>
    <row r="69" spans="1:8">
      <c r="A69" s="174"/>
      <c r="B69" s="972" t="s">
        <v>23</v>
      </c>
      <c r="C69" s="973"/>
      <c r="D69" s="974"/>
      <c r="E69" s="972" t="s">
        <v>23</v>
      </c>
      <c r="F69" s="973">
        <f>F70</f>
        <v>3467448</v>
      </c>
      <c r="G69" s="974">
        <f>G70</f>
        <v>297259</v>
      </c>
      <c r="H69" s="45"/>
    </row>
    <row r="70" spans="1:8">
      <c r="A70" s="174"/>
      <c r="B70" s="955" t="s">
        <v>24</v>
      </c>
      <c r="C70" s="952"/>
      <c r="D70" s="952"/>
      <c r="E70" s="955" t="s">
        <v>24</v>
      </c>
      <c r="F70" s="952">
        <v>3467448</v>
      </c>
      <c r="G70" s="952">
        <v>297259</v>
      </c>
      <c r="H70" s="45"/>
    </row>
    <row r="71" spans="1:8">
      <c r="A71" s="174"/>
      <c r="B71" s="954" t="s">
        <v>25</v>
      </c>
      <c r="C71" s="975"/>
      <c r="D71" s="975"/>
      <c r="E71" s="954" t="s">
        <v>25</v>
      </c>
      <c r="F71" s="975">
        <f>F46-F55</f>
        <v>17409147</v>
      </c>
      <c r="G71" s="975"/>
      <c r="H71" s="965"/>
    </row>
    <row r="72" spans="1:8">
      <c r="A72" s="174"/>
      <c r="B72" s="954" t="s">
        <v>26</v>
      </c>
      <c r="C72" s="975"/>
      <c r="D72" s="975"/>
      <c r="E72" s="954" t="s">
        <v>26</v>
      </c>
      <c r="F72" s="975">
        <f>F73</f>
        <v>-17409147</v>
      </c>
      <c r="G72" s="975"/>
      <c r="H72" s="965"/>
    </row>
    <row r="73" spans="1:8">
      <c r="A73" s="174"/>
      <c r="B73" s="931" t="s">
        <v>27</v>
      </c>
      <c r="C73" s="936"/>
      <c r="D73" s="936"/>
      <c r="E73" s="931" t="s">
        <v>27</v>
      </c>
      <c r="F73" s="936">
        <f>F74</f>
        <v>-17409147</v>
      </c>
      <c r="G73" s="936"/>
      <c r="H73" s="923"/>
    </row>
    <row r="74" spans="1:8" ht="15.75" thickBot="1">
      <c r="A74" s="174"/>
      <c r="B74" s="967" t="s">
        <v>367</v>
      </c>
      <c r="C74" s="966"/>
      <c r="D74" s="966"/>
      <c r="E74" s="967" t="s">
        <v>367</v>
      </c>
      <c r="F74" s="966">
        <v>-17409147</v>
      </c>
      <c r="G74" s="966"/>
      <c r="H74" s="923"/>
    </row>
    <row r="75" spans="1:8" ht="166.5" customHeight="1" thickBot="1">
      <c r="A75" s="174"/>
      <c r="B75" s="2093" t="s">
        <v>397</v>
      </c>
      <c r="C75" s="2094"/>
      <c r="D75" s="2094"/>
      <c r="E75" s="2094"/>
      <c r="F75" s="2094"/>
      <c r="G75" s="2095"/>
      <c r="H75" s="45"/>
    </row>
    <row r="76" spans="1:8" ht="15.75">
      <c r="A76" s="174"/>
      <c r="B76" s="655"/>
      <c r="C76" s="916"/>
      <c r="D76" s="916"/>
      <c r="E76" s="43"/>
      <c r="F76" s="917"/>
      <c r="G76" s="43"/>
      <c r="H76" s="45"/>
    </row>
    <row r="77" spans="1:8" s="105" customFormat="1">
      <c r="A77" s="6"/>
      <c r="B77" s="101" t="s">
        <v>287</v>
      </c>
      <c r="C77" s="102"/>
      <c r="D77" s="9"/>
      <c r="E77" s="103"/>
      <c r="F77" s="104"/>
      <c r="G77" s="9"/>
      <c r="H77" s="11"/>
    </row>
    <row r="78" spans="1:8" s="1476" customFormat="1" ht="15.75" thickBot="1">
      <c r="A78" s="6"/>
      <c r="B78" s="7"/>
      <c r="C78" s="8"/>
      <c r="D78" s="9"/>
      <c r="E78" s="7"/>
      <c r="F78" s="10"/>
      <c r="G78" s="9"/>
      <c r="H78" s="11"/>
    </row>
    <row r="79" spans="1:8" s="1476" customFormat="1" ht="27">
      <c r="A79" s="1003">
        <f>A13+1</f>
        <v>38</v>
      </c>
      <c r="B79" s="452" t="s">
        <v>30</v>
      </c>
      <c r="C79" s="480"/>
      <c r="D79" s="480"/>
      <c r="E79" s="17" t="s">
        <v>368</v>
      </c>
      <c r="F79" s="17"/>
      <c r="G79" s="18"/>
      <c r="H79" s="1477" t="s">
        <v>58</v>
      </c>
    </row>
    <row r="80" spans="1:8" s="1476" customFormat="1">
      <c r="A80" s="12"/>
      <c r="B80" s="388" t="s">
        <v>4</v>
      </c>
      <c r="C80" s="481"/>
      <c r="D80" s="481"/>
      <c r="E80" s="490" t="s">
        <v>4</v>
      </c>
      <c r="F80" s="21"/>
      <c r="G80" s="22"/>
      <c r="H80" s="23"/>
    </row>
    <row r="81" spans="1:8" s="1476" customFormat="1" ht="27">
      <c r="A81" s="12"/>
      <c r="B81" s="1492" t="s">
        <v>65</v>
      </c>
      <c r="C81" s="1493"/>
      <c r="D81" s="1010"/>
      <c r="E81" s="1011" t="s">
        <v>477</v>
      </c>
      <c r="F81" s="1494"/>
      <c r="G81" s="1013"/>
      <c r="H81" s="23"/>
    </row>
    <row r="82" spans="1:8" s="1476" customFormat="1">
      <c r="A82" s="12"/>
      <c r="B82" s="458" t="s">
        <v>6</v>
      </c>
      <c r="C82" s="439">
        <v>25227825</v>
      </c>
      <c r="D82" s="524">
        <f>-78701</f>
        <v>-78701</v>
      </c>
      <c r="E82" s="491" t="s">
        <v>6</v>
      </c>
      <c r="F82" s="24">
        <f>F83</f>
        <v>182069771</v>
      </c>
      <c r="G82" s="25">
        <v>78701</v>
      </c>
      <c r="H82" s="1477"/>
    </row>
    <row r="83" spans="1:8" s="1476" customFormat="1">
      <c r="A83" s="12"/>
      <c r="B83" s="454" t="s">
        <v>14</v>
      </c>
      <c r="C83" s="438">
        <v>25227825</v>
      </c>
      <c r="D83" s="1409">
        <f t="shared" ref="D83:D88" si="1">-78701</f>
        <v>-78701</v>
      </c>
      <c r="E83" s="492" t="s">
        <v>14</v>
      </c>
      <c r="F83" s="26">
        <f>F84</f>
        <v>182069771</v>
      </c>
      <c r="G83" s="28">
        <v>78701</v>
      </c>
      <c r="H83" s="1477"/>
    </row>
    <row r="84" spans="1:8" s="1476" customFormat="1" ht="25.5">
      <c r="A84" s="12"/>
      <c r="B84" s="1495" t="s">
        <v>15</v>
      </c>
      <c r="C84" s="26">
        <v>25227825</v>
      </c>
      <c r="D84" s="1409">
        <f t="shared" si="1"/>
        <v>-78701</v>
      </c>
      <c r="E84" s="1495" t="s">
        <v>15</v>
      </c>
      <c r="F84" s="26">
        <v>182069771</v>
      </c>
      <c r="G84" s="28">
        <v>78701</v>
      </c>
      <c r="H84" s="1477"/>
    </row>
    <row r="85" spans="1:8" s="1476" customFormat="1">
      <c r="A85" s="12"/>
      <c r="B85" s="458" t="s">
        <v>16</v>
      </c>
      <c r="C85" s="439">
        <v>25227825</v>
      </c>
      <c r="D85" s="524">
        <f t="shared" si="1"/>
        <v>-78701</v>
      </c>
      <c r="E85" s="491" t="s">
        <v>16</v>
      </c>
      <c r="F85" s="24">
        <f>F86</f>
        <v>182069771</v>
      </c>
      <c r="G85" s="25">
        <v>78701</v>
      </c>
      <c r="H85" s="1477"/>
    </row>
    <row r="86" spans="1:8" s="1476" customFormat="1">
      <c r="A86" s="12"/>
      <c r="B86" s="454" t="s">
        <v>17</v>
      </c>
      <c r="C86" s="438">
        <v>25227825</v>
      </c>
      <c r="D86" s="1409">
        <f t="shared" si="1"/>
        <v>-78701</v>
      </c>
      <c r="E86" s="492" t="s">
        <v>17</v>
      </c>
      <c r="F86" s="26">
        <f>F87</f>
        <v>182069771</v>
      </c>
      <c r="G86" s="28">
        <v>78701</v>
      </c>
      <c r="H86" s="1477"/>
    </row>
    <row r="87" spans="1:8" s="1476" customFormat="1">
      <c r="A87" s="12"/>
      <c r="B87" s="455" t="s">
        <v>264</v>
      </c>
      <c r="C87" s="438">
        <v>25227825</v>
      </c>
      <c r="D87" s="1409">
        <f t="shared" si="1"/>
        <v>-78701</v>
      </c>
      <c r="E87" s="478" t="s">
        <v>18</v>
      </c>
      <c r="F87" s="26">
        <f>F88</f>
        <v>182069771</v>
      </c>
      <c r="G87" s="28">
        <v>78701</v>
      </c>
      <c r="H87" s="1477"/>
    </row>
    <row r="88" spans="1:8" s="1476" customFormat="1" ht="15.75" thickBot="1">
      <c r="A88" s="12"/>
      <c r="B88" s="456" t="s">
        <v>21</v>
      </c>
      <c r="C88" s="26">
        <v>25227825</v>
      </c>
      <c r="D88" s="1409">
        <f t="shared" si="1"/>
        <v>-78701</v>
      </c>
      <c r="E88" s="493" t="s">
        <v>19</v>
      </c>
      <c r="F88" s="26">
        <v>182069771</v>
      </c>
      <c r="G88" s="28">
        <v>78701</v>
      </c>
      <c r="H88" s="1477"/>
    </row>
    <row r="89" spans="1:8" s="1196" customFormat="1" ht="32.25" customHeight="1" thickBot="1">
      <c r="A89" s="1195"/>
      <c r="B89" s="2096" t="s">
        <v>478</v>
      </c>
      <c r="C89" s="2097"/>
      <c r="D89" s="2097"/>
      <c r="E89" s="2097"/>
      <c r="F89" s="2097"/>
      <c r="G89" s="2098"/>
      <c r="H89" s="1477"/>
    </row>
    <row r="90" spans="1:8" s="1476" customFormat="1">
      <c r="A90" s="12"/>
      <c r="B90" s="13"/>
      <c r="C90" s="13"/>
      <c r="D90" s="31"/>
      <c r="H90" s="1477"/>
    </row>
    <row r="91" spans="1:8" s="1476" customFormat="1" ht="14.25" customHeight="1">
      <c r="A91" s="1478"/>
      <c r="B91" s="332" t="s">
        <v>310</v>
      </c>
      <c r="C91" s="13"/>
      <c r="D91" s="332"/>
      <c r="E91" s="332"/>
      <c r="H91" s="1477"/>
    </row>
    <row r="92" spans="1:8" s="1476" customFormat="1" ht="14.25" customHeight="1" thickBot="1">
      <c r="A92" s="1478"/>
      <c r="B92" s="13"/>
      <c r="C92" s="13"/>
      <c r="D92" s="531"/>
      <c r="H92" s="1477"/>
    </row>
    <row r="93" spans="1:8" s="1476" customFormat="1" ht="27.75" customHeight="1">
      <c r="A93" s="1003">
        <f>A79</f>
        <v>38</v>
      </c>
      <c r="B93" s="452" t="s">
        <v>30</v>
      </c>
      <c r="C93" s="537"/>
      <c r="D93" s="534"/>
      <c r="E93" s="16" t="s">
        <v>368</v>
      </c>
      <c r="F93" s="503"/>
      <c r="G93" s="495"/>
      <c r="H93" s="1477" t="s">
        <v>58</v>
      </c>
    </row>
    <row r="94" spans="1:8" s="1476" customFormat="1" ht="14.25" customHeight="1">
      <c r="A94" s="1478"/>
      <c r="B94" s="20" t="s">
        <v>66</v>
      </c>
      <c r="C94" s="538"/>
      <c r="D94" s="535"/>
      <c r="E94" s="20" t="s">
        <v>66</v>
      </c>
      <c r="F94" s="504"/>
      <c r="G94" s="496"/>
      <c r="H94" s="1477"/>
    </row>
    <row r="95" spans="1:8" s="1476" customFormat="1" ht="14.25" customHeight="1">
      <c r="A95" s="1478"/>
      <c r="B95" s="1016" t="s">
        <v>67</v>
      </c>
      <c r="C95" s="1494"/>
      <c r="D95" s="1017"/>
      <c r="E95" s="1016" t="s">
        <v>67</v>
      </c>
      <c r="F95" s="1494"/>
      <c r="G95" s="1017"/>
      <c r="H95" s="1477"/>
    </row>
    <row r="96" spans="1:8" s="1476" customFormat="1" ht="14.25" customHeight="1">
      <c r="A96" s="1478"/>
      <c r="B96" s="588" t="s">
        <v>73</v>
      </c>
      <c r="C96" s="520"/>
      <c r="D96" s="474"/>
      <c r="E96" s="588" t="s">
        <v>73</v>
      </c>
      <c r="F96" s="1496"/>
      <c r="G96" s="1497"/>
      <c r="H96" s="1477"/>
    </row>
    <row r="97" spans="1:8" s="1476" customFormat="1" ht="14.25" customHeight="1">
      <c r="A97" s="1478"/>
      <c r="B97" s="458" t="s">
        <v>6</v>
      </c>
      <c r="C97" s="505">
        <v>54680004</v>
      </c>
      <c r="D97" s="471">
        <f>-78701</f>
        <v>-78701</v>
      </c>
      <c r="E97" s="1498" t="s">
        <v>6</v>
      </c>
      <c r="F97" s="1499">
        <v>663073414</v>
      </c>
      <c r="G97" s="25">
        <v>78701</v>
      </c>
      <c r="H97" s="1477"/>
    </row>
    <row r="98" spans="1:8" s="1476" customFormat="1" ht="14.25" customHeight="1">
      <c r="A98" s="1478"/>
      <c r="B98" s="454" t="s">
        <v>14</v>
      </c>
      <c r="C98" s="506">
        <v>54680004</v>
      </c>
      <c r="D98" s="472">
        <f>-78701</f>
        <v>-78701</v>
      </c>
      <c r="E98" s="1500" t="s">
        <v>7</v>
      </c>
      <c r="F98" s="1501">
        <v>1795145</v>
      </c>
      <c r="G98" s="27"/>
      <c r="H98" s="1477"/>
    </row>
    <row r="99" spans="1:8" s="1476" customFormat="1" ht="14.25" customHeight="1">
      <c r="A99" s="1478"/>
      <c r="B99" s="455" t="s">
        <v>15</v>
      </c>
      <c r="C99" s="482">
        <v>54680004</v>
      </c>
      <c r="D99" s="472">
        <f t="shared" ref="D99:D103" si="2">-78701</f>
        <v>-78701</v>
      </c>
      <c r="E99" s="1500" t="s">
        <v>8</v>
      </c>
      <c r="F99" s="1501">
        <v>473414</v>
      </c>
      <c r="G99" s="27"/>
      <c r="H99" s="1477"/>
    </row>
    <row r="100" spans="1:8" s="1476" customFormat="1" ht="14.25" customHeight="1">
      <c r="A100" s="1478"/>
      <c r="B100" s="458" t="s">
        <v>16</v>
      </c>
      <c r="C100" s="505">
        <v>54680004</v>
      </c>
      <c r="D100" s="473">
        <f t="shared" si="2"/>
        <v>-78701</v>
      </c>
      <c r="E100" s="1502" t="s">
        <v>9</v>
      </c>
      <c r="F100" s="1501">
        <v>473414</v>
      </c>
      <c r="G100" s="27"/>
      <c r="H100" s="1477"/>
    </row>
    <row r="101" spans="1:8" s="1476" customFormat="1" ht="14.25" customHeight="1">
      <c r="A101" s="1478"/>
      <c r="B101" s="454" t="s">
        <v>17</v>
      </c>
      <c r="C101" s="506">
        <v>54680004</v>
      </c>
      <c r="D101" s="472">
        <f t="shared" si="2"/>
        <v>-78701</v>
      </c>
      <c r="E101" s="1503" t="s">
        <v>10</v>
      </c>
      <c r="F101" s="1501">
        <v>473414</v>
      </c>
      <c r="G101" s="27"/>
      <c r="H101" s="1477"/>
    </row>
    <row r="102" spans="1:8" s="1476" customFormat="1" ht="14.25" customHeight="1">
      <c r="A102" s="1478"/>
      <c r="B102" s="455" t="s">
        <v>264</v>
      </c>
      <c r="C102" s="506">
        <v>54680004</v>
      </c>
      <c r="D102" s="472">
        <f t="shared" si="2"/>
        <v>-78701</v>
      </c>
      <c r="E102" s="1504" t="s">
        <v>11</v>
      </c>
      <c r="F102" s="1501">
        <v>473414</v>
      </c>
      <c r="G102" s="27"/>
      <c r="H102" s="1477"/>
    </row>
    <row r="103" spans="1:8" s="1476" customFormat="1" ht="14.25" customHeight="1">
      <c r="A103" s="1478"/>
      <c r="B103" s="456" t="s">
        <v>21</v>
      </c>
      <c r="C103" s="26">
        <v>54680004</v>
      </c>
      <c r="D103" s="472">
        <f t="shared" si="2"/>
        <v>-78701</v>
      </c>
      <c r="E103" s="1505" t="s">
        <v>12</v>
      </c>
      <c r="F103" s="1501">
        <v>473414</v>
      </c>
      <c r="G103" s="27"/>
      <c r="H103" s="1477"/>
    </row>
    <row r="104" spans="1:8" s="1476" customFormat="1" ht="14.25" customHeight="1">
      <c r="A104" s="1478"/>
      <c r="B104" s="522"/>
      <c r="C104" s="520"/>
      <c r="D104" s="474"/>
      <c r="E104" s="1500" t="s">
        <v>14</v>
      </c>
      <c r="F104" s="1501">
        <v>660804855</v>
      </c>
      <c r="G104" s="28">
        <v>78701</v>
      </c>
      <c r="H104" s="1477"/>
    </row>
    <row r="105" spans="1:8" s="1476" customFormat="1" ht="14.25" customHeight="1">
      <c r="A105" s="1478"/>
      <c r="B105" s="522"/>
      <c r="C105" s="520"/>
      <c r="D105" s="474"/>
      <c r="E105" s="1502" t="s">
        <v>15</v>
      </c>
      <c r="F105" s="1501">
        <v>660804855</v>
      </c>
      <c r="G105" s="28">
        <v>78701</v>
      </c>
      <c r="H105" s="1477"/>
    </row>
    <row r="106" spans="1:8" s="1476" customFormat="1" ht="14.25" customHeight="1">
      <c r="A106" s="1478"/>
      <c r="B106" s="522"/>
      <c r="C106" s="520"/>
      <c r="D106" s="474"/>
      <c r="E106" s="1498" t="s">
        <v>16</v>
      </c>
      <c r="F106" s="1499">
        <v>663073414</v>
      </c>
      <c r="G106" s="25">
        <v>78701</v>
      </c>
      <c r="H106" s="1477"/>
    </row>
    <row r="107" spans="1:8" s="1476" customFormat="1" ht="14.25" customHeight="1">
      <c r="A107" s="1478"/>
      <c r="B107" s="522"/>
      <c r="C107" s="520"/>
      <c r="D107" s="474"/>
      <c r="E107" s="1500" t="s">
        <v>17</v>
      </c>
      <c r="F107" s="1501">
        <v>483766878</v>
      </c>
      <c r="G107" s="28">
        <v>78701</v>
      </c>
      <c r="H107" s="1477"/>
    </row>
    <row r="108" spans="1:8" s="1476" customFormat="1" ht="14.25" customHeight="1">
      <c r="A108" s="1478"/>
      <c r="B108" s="522"/>
      <c r="C108" s="520"/>
      <c r="D108" s="474"/>
      <c r="E108" s="1502" t="s">
        <v>18</v>
      </c>
      <c r="F108" s="1501">
        <v>457150642</v>
      </c>
      <c r="G108" s="28">
        <v>78701</v>
      </c>
      <c r="H108" s="1477"/>
    </row>
    <row r="109" spans="1:8" s="1476" customFormat="1" ht="14.25" customHeight="1">
      <c r="A109" s="1478"/>
      <c r="B109" s="522"/>
      <c r="C109" s="520"/>
      <c r="D109" s="474"/>
      <c r="E109" s="1503" t="s">
        <v>19</v>
      </c>
      <c r="F109" s="1501">
        <v>204291230</v>
      </c>
      <c r="G109" s="27">
        <v>78701</v>
      </c>
      <c r="H109" s="1477"/>
    </row>
    <row r="110" spans="1:8" s="1476" customFormat="1" ht="14.25" customHeight="1">
      <c r="A110" s="1478"/>
      <c r="B110" s="522"/>
      <c r="C110" s="520"/>
      <c r="D110" s="474"/>
      <c r="E110" s="1503" t="s">
        <v>20</v>
      </c>
      <c r="F110" s="1501">
        <v>252859412</v>
      </c>
      <c r="G110" s="27"/>
      <c r="H110" s="1477"/>
    </row>
    <row r="111" spans="1:8" s="1476" customFormat="1" ht="14.25" customHeight="1">
      <c r="A111" s="1478"/>
      <c r="B111" s="522"/>
      <c r="C111" s="520"/>
      <c r="D111" s="474"/>
      <c r="E111" s="1502" t="s">
        <v>264</v>
      </c>
      <c r="F111" s="1501">
        <v>14503174</v>
      </c>
      <c r="G111" s="473"/>
      <c r="H111" s="1477"/>
    </row>
    <row r="112" spans="1:8" s="1476" customFormat="1" ht="14.25" customHeight="1">
      <c r="A112" s="1478"/>
      <c r="B112" s="522"/>
      <c r="C112" s="520"/>
      <c r="D112" s="474"/>
      <c r="E112" s="1503" t="s">
        <v>21</v>
      </c>
      <c r="F112" s="1501">
        <v>947502</v>
      </c>
      <c r="G112" s="473"/>
      <c r="H112" s="1477"/>
    </row>
    <row r="113" spans="1:8" s="1476" customFormat="1" ht="14.25" customHeight="1">
      <c r="A113" s="1478"/>
      <c r="B113" s="522"/>
      <c r="C113" s="520"/>
      <c r="D113" s="474"/>
      <c r="E113" s="1503" t="s">
        <v>257</v>
      </c>
      <c r="F113" s="1501">
        <v>13555672</v>
      </c>
      <c r="G113" s="473"/>
      <c r="H113" s="1477"/>
    </row>
    <row r="114" spans="1:8" s="1476" customFormat="1" ht="14.25" customHeight="1">
      <c r="A114" s="1478"/>
      <c r="B114" s="522"/>
      <c r="C114" s="520"/>
      <c r="D114" s="474"/>
      <c r="E114" s="1502" t="s">
        <v>68</v>
      </c>
      <c r="F114" s="1501">
        <v>9969612</v>
      </c>
      <c r="G114" s="473"/>
      <c r="H114" s="1477"/>
    </row>
    <row r="115" spans="1:8" s="1476" customFormat="1" ht="14.25" customHeight="1">
      <c r="A115" s="1478"/>
      <c r="B115" s="522"/>
      <c r="C115" s="520"/>
      <c r="D115" s="474"/>
      <c r="E115" s="1503" t="s">
        <v>70</v>
      </c>
      <c r="F115" s="1501">
        <v>9969612</v>
      </c>
      <c r="G115" s="473"/>
      <c r="H115" s="1477"/>
    </row>
    <row r="116" spans="1:8" s="1476" customFormat="1" ht="14.25" customHeight="1">
      <c r="A116" s="1478"/>
      <c r="B116" s="522"/>
      <c r="C116" s="520"/>
      <c r="D116" s="474"/>
      <c r="E116" s="1502" t="s">
        <v>37</v>
      </c>
      <c r="F116" s="1501">
        <v>2143450</v>
      </c>
      <c r="G116" s="473"/>
      <c r="H116" s="1477"/>
    </row>
    <row r="117" spans="1:8" s="1476" customFormat="1" ht="14.25" customHeight="1">
      <c r="A117" s="1478"/>
      <c r="B117" s="522"/>
      <c r="C117" s="520"/>
      <c r="D117" s="474"/>
      <c r="E117" s="1503" t="s">
        <v>38</v>
      </c>
      <c r="F117" s="1501">
        <v>970213</v>
      </c>
      <c r="G117" s="473"/>
      <c r="H117" s="1477"/>
    </row>
    <row r="118" spans="1:8" s="1476" customFormat="1" ht="14.25" customHeight="1">
      <c r="A118" s="1478"/>
      <c r="B118" s="522"/>
      <c r="C118" s="520"/>
      <c r="D118" s="474"/>
      <c r="E118" s="1504" t="s">
        <v>22</v>
      </c>
      <c r="F118" s="1501">
        <v>10069</v>
      </c>
      <c r="G118" s="473"/>
      <c r="H118" s="1477"/>
    </row>
    <row r="119" spans="1:8" s="1476" customFormat="1" ht="14.25" customHeight="1">
      <c r="A119" s="1478"/>
      <c r="B119" s="522"/>
      <c r="C119" s="520"/>
      <c r="D119" s="474"/>
      <c r="E119" s="1503" t="s">
        <v>39</v>
      </c>
      <c r="F119" s="1501">
        <v>960144</v>
      </c>
      <c r="G119" s="473"/>
      <c r="H119" s="1477"/>
    </row>
    <row r="120" spans="1:8" s="1476" customFormat="1" ht="14.25" customHeight="1">
      <c r="A120" s="1478"/>
      <c r="B120" s="522"/>
      <c r="C120" s="520"/>
      <c r="D120" s="474"/>
      <c r="E120" s="1504" t="s">
        <v>40</v>
      </c>
      <c r="F120" s="1501">
        <v>960144</v>
      </c>
      <c r="G120" s="472"/>
      <c r="H120" s="1477"/>
    </row>
    <row r="121" spans="1:8" s="1476" customFormat="1" ht="14.25" customHeight="1">
      <c r="A121" s="1478"/>
      <c r="B121" s="522"/>
      <c r="C121" s="520"/>
      <c r="D121" s="474"/>
      <c r="E121" s="1500" t="s">
        <v>49</v>
      </c>
      <c r="F121" s="1501">
        <v>1173237</v>
      </c>
      <c r="G121" s="472"/>
      <c r="H121" s="1477"/>
    </row>
    <row r="122" spans="1:8" s="1476" customFormat="1" ht="14.25" customHeight="1">
      <c r="A122" s="1478"/>
      <c r="B122" s="522"/>
      <c r="C122" s="520"/>
      <c r="D122" s="474"/>
      <c r="E122" s="1502" t="s">
        <v>258</v>
      </c>
      <c r="F122" s="1501">
        <v>4058</v>
      </c>
      <c r="G122" s="472"/>
      <c r="H122" s="1477"/>
    </row>
    <row r="123" spans="1:8" s="1476" customFormat="1" ht="14.25" customHeight="1">
      <c r="A123" s="1478"/>
      <c r="B123" s="522"/>
      <c r="C123" s="520"/>
      <c r="D123" s="474"/>
      <c r="E123" s="1502" t="s">
        <v>50</v>
      </c>
      <c r="F123" s="1501">
        <v>1169179</v>
      </c>
      <c r="G123" s="472"/>
      <c r="H123" s="1477"/>
    </row>
    <row r="124" spans="1:8" s="1476" customFormat="1" ht="14.25" customHeight="1">
      <c r="A124" s="1478"/>
      <c r="B124" s="522"/>
      <c r="C124" s="520"/>
      <c r="D124" s="474"/>
      <c r="E124" s="1506" t="s">
        <v>479</v>
      </c>
      <c r="F124" s="1501">
        <v>179306536</v>
      </c>
      <c r="G124" s="497"/>
      <c r="H124" s="1477"/>
    </row>
    <row r="125" spans="1:8" s="1476" customFormat="1" ht="14.25" customHeight="1">
      <c r="A125" s="1478"/>
      <c r="B125" s="522"/>
      <c r="C125" s="520"/>
      <c r="D125" s="474"/>
      <c r="E125" s="1506" t="s">
        <v>480</v>
      </c>
      <c r="F125" s="1501">
        <v>179046928</v>
      </c>
      <c r="G125" s="497"/>
      <c r="H125" s="1477"/>
    </row>
    <row r="126" spans="1:8" s="1476" customFormat="1" ht="14.25" customHeight="1">
      <c r="A126" s="1478"/>
      <c r="B126" s="522"/>
      <c r="C126" s="520"/>
      <c r="D126" s="474"/>
      <c r="E126" s="1506" t="s">
        <v>481</v>
      </c>
      <c r="F126" s="1501">
        <v>259608</v>
      </c>
      <c r="G126" s="497"/>
      <c r="H126" s="1477"/>
    </row>
    <row r="127" spans="1:8" s="1476" customFormat="1" ht="14.25" customHeight="1">
      <c r="A127" s="1478"/>
      <c r="B127" s="522"/>
      <c r="C127" s="520"/>
      <c r="D127" s="536"/>
      <c r="E127" s="1503" t="s">
        <v>42</v>
      </c>
      <c r="F127" s="1501">
        <v>259608</v>
      </c>
      <c r="G127" s="497"/>
      <c r="H127" s="1477"/>
    </row>
    <row r="128" spans="1:8" s="1476" customFormat="1" ht="14.25" customHeight="1" thickBot="1">
      <c r="A128" s="1478"/>
      <c r="B128" s="522"/>
      <c r="C128" s="520"/>
      <c r="D128" s="536"/>
      <c r="E128" s="1503" t="s">
        <v>482</v>
      </c>
      <c r="F128" s="1501">
        <v>259608</v>
      </c>
      <c r="G128" s="497"/>
      <c r="H128" s="1477"/>
    </row>
    <row r="129" spans="1:8" s="1196" customFormat="1" ht="37.5" customHeight="1" thickBot="1">
      <c r="A129" s="844"/>
      <c r="B129" s="2026" t="s">
        <v>478</v>
      </c>
      <c r="C129" s="2034"/>
      <c r="D129" s="2034"/>
      <c r="E129" s="2034"/>
      <c r="F129" s="2034"/>
      <c r="G129" s="2035"/>
      <c r="H129" s="1477"/>
    </row>
    <row r="130" spans="1:8" s="1476" customFormat="1">
      <c r="A130" s="1478"/>
      <c r="B130" s="13"/>
      <c r="C130" s="13"/>
      <c r="D130" s="135"/>
      <c r="E130" s="136"/>
      <c r="F130" s="75"/>
      <c r="G130" s="75"/>
      <c r="H130" s="1477"/>
    </row>
    <row r="131" spans="1:8" s="1476" customFormat="1">
      <c r="A131" s="1478"/>
      <c r="B131" s="332" t="s">
        <v>271</v>
      </c>
      <c r="C131" s="581"/>
      <c r="D131" s="581"/>
      <c r="E131" s="581"/>
      <c r="F131" s="1507"/>
      <c r="G131" s="1507"/>
      <c r="H131" s="581"/>
    </row>
    <row r="132" spans="1:8" s="1476" customFormat="1" ht="15.75" thickBot="1">
      <c r="A132" s="1478"/>
      <c r="B132" s="332"/>
      <c r="C132" s="581"/>
      <c r="D132" s="581"/>
      <c r="E132" s="581"/>
      <c r="F132" s="1507"/>
      <c r="G132" s="1507"/>
      <c r="H132" s="581"/>
    </row>
    <row r="133" spans="1:8" s="1476" customFormat="1" ht="27">
      <c r="A133" s="1003">
        <f>A79+1</f>
        <v>39</v>
      </c>
      <c r="B133" s="452" t="s">
        <v>30</v>
      </c>
      <c r="C133" s="1508"/>
      <c r="D133" s="1508"/>
      <c r="E133" s="1509" t="s">
        <v>46</v>
      </c>
      <c r="F133" s="1508"/>
      <c r="G133" s="1508"/>
      <c r="H133" s="33" t="s">
        <v>58</v>
      </c>
    </row>
    <row r="134" spans="1:8" s="1476" customFormat="1">
      <c r="A134" s="1478"/>
      <c r="B134" s="1210" t="s">
        <v>4</v>
      </c>
      <c r="C134" s="1510"/>
      <c r="D134" s="1510"/>
      <c r="E134" s="1210" t="s">
        <v>4</v>
      </c>
      <c r="F134" s="1511"/>
      <c r="G134" s="1510"/>
      <c r="H134" s="585"/>
    </row>
    <row r="135" spans="1:8" s="1476" customFormat="1">
      <c r="A135" s="1478"/>
      <c r="B135" s="1512" t="s">
        <v>29</v>
      </c>
      <c r="C135" s="1513"/>
      <c r="D135" s="1514"/>
      <c r="E135" s="1512" t="s">
        <v>483</v>
      </c>
      <c r="F135" s="1515"/>
      <c r="G135" s="1513"/>
      <c r="H135" s="585"/>
    </row>
    <row r="136" spans="1:8" s="1476" customFormat="1">
      <c r="A136" s="1478"/>
      <c r="B136" s="1236" t="s">
        <v>6</v>
      </c>
      <c r="C136" s="1516">
        <v>25227825</v>
      </c>
      <c r="D136" s="1516">
        <f>D137</f>
        <v>-11180</v>
      </c>
      <c r="E136" s="1517" t="s">
        <v>6</v>
      </c>
      <c r="F136" s="1518">
        <v>159097029</v>
      </c>
      <c r="G136" s="1516">
        <f>G143</f>
        <v>11180</v>
      </c>
      <c r="H136" s="585"/>
    </row>
    <row r="137" spans="1:8" s="1476" customFormat="1" ht="25.5">
      <c r="A137" s="1478"/>
      <c r="B137" s="1210" t="s">
        <v>14</v>
      </c>
      <c r="C137" s="1519">
        <v>25227825</v>
      </c>
      <c r="D137" s="1519">
        <f>D138</f>
        <v>-11180</v>
      </c>
      <c r="E137" s="1520" t="s">
        <v>7</v>
      </c>
      <c r="F137" s="1521">
        <v>1675443</v>
      </c>
      <c r="G137" s="1510"/>
      <c r="H137" s="585"/>
    </row>
    <row r="138" spans="1:8" s="1476" customFormat="1">
      <c r="A138" s="1478"/>
      <c r="B138" s="1210" t="s">
        <v>15</v>
      </c>
      <c r="C138" s="1519">
        <v>25227825</v>
      </c>
      <c r="D138" s="1519">
        <v>-11180</v>
      </c>
      <c r="E138" s="1520" t="s">
        <v>8</v>
      </c>
      <c r="F138" s="1521">
        <v>107503</v>
      </c>
      <c r="G138" s="1510"/>
      <c r="H138" s="585"/>
    </row>
    <row r="139" spans="1:8" s="1476" customFormat="1">
      <c r="A139" s="1478"/>
      <c r="B139" s="1236" t="s">
        <v>16</v>
      </c>
      <c r="C139" s="1516">
        <v>25227825</v>
      </c>
      <c r="D139" s="1516">
        <f>D140</f>
        <v>-11180</v>
      </c>
      <c r="E139" s="1520" t="s">
        <v>9</v>
      </c>
      <c r="F139" s="1521">
        <v>107503</v>
      </c>
      <c r="G139" s="1510"/>
      <c r="H139" s="585"/>
    </row>
    <row r="140" spans="1:8" s="1476" customFormat="1">
      <c r="A140" s="1478"/>
      <c r="B140" s="1210" t="s">
        <v>17</v>
      </c>
      <c r="C140" s="1519">
        <v>25227825</v>
      </c>
      <c r="D140" s="1519">
        <f>D141</f>
        <v>-11180</v>
      </c>
      <c r="E140" s="1520" t="s">
        <v>10</v>
      </c>
      <c r="F140" s="1521">
        <v>107503</v>
      </c>
      <c r="G140" s="1510"/>
      <c r="H140" s="585"/>
    </row>
    <row r="141" spans="1:8" s="1476" customFormat="1" ht="25.5">
      <c r="A141" s="1478"/>
      <c r="B141" s="1210" t="s">
        <v>264</v>
      </c>
      <c r="C141" s="1519">
        <v>25227825</v>
      </c>
      <c r="D141" s="1519">
        <f>D142</f>
        <v>-11180</v>
      </c>
      <c r="E141" s="1520" t="s">
        <v>11</v>
      </c>
      <c r="F141" s="1521">
        <v>107503</v>
      </c>
      <c r="G141" s="1510"/>
      <c r="H141" s="585"/>
    </row>
    <row r="142" spans="1:8" s="1476" customFormat="1" ht="25.5">
      <c r="A142" s="1478"/>
      <c r="B142" s="1210" t="s">
        <v>21</v>
      </c>
      <c r="C142" s="1519">
        <v>25227825</v>
      </c>
      <c r="D142" s="1519">
        <v>-11180</v>
      </c>
      <c r="E142" s="1520" t="s">
        <v>12</v>
      </c>
      <c r="F142" s="1521">
        <v>107503</v>
      </c>
      <c r="G142" s="1510"/>
      <c r="H142" s="585"/>
    </row>
    <row r="143" spans="1:8" s="1476" customFormat="1">
      <c r="A143" s="1478"/>
      <c r="B143" s="1210"/>
      <c r="C143" s="1519"/>
      <c r="D143" s="1510"/>
      <c r="E143" s="1520" t="s">
        <v>14</v>
      </c>
      <c r="F143" s="1521">
        <v>157314083</v>
      </c>
      <c r="G143" s="1519">
        <f>G144</f>
        <v>11180</v>
      </c>
      <c r="H143" s="585"/>
    </row>
    <row r="144" spans="1:8" s="1476" customFormat="1" ht="25.5">
      <c r="A144" s="1478"/>
      <c r="B144" s="1210"/>
      <c r="C144" s="1519"/>
      <c r="D144" s="1510"/>
      <c r="E144" s="1520" t="s">
        <v>15</v>
      </c>
      <c r="F144" s="1521">
        <v>157314083</v>
      </c>
      <c r="G144" s="1519">
        <f>11180</f>
        <v>11180</v>
      </c>
      <c r="H144" s="585"/>
    </row>
    <row r="145" spans="1:8" s="1476" customFormat="1">
      <c r="A145" s="1478"/>
      <c r="B145" s="1210"/>
      <c r="C145" s="1519"/>
      <c r="D145" s="1510"/>
      <c r="E145" s="1517" t="s">
        <v>16</v>
      </c>
      <c r="F145" s="1518">
        <v>159097029</v>
      </c>
      <c r="G145" s="1516">
        <f>G146</f>
        <v>11180</v>
      </c>
      <c r="H145" s="585"/>
    </row>
    <row r="146" spans="1:8" s="1476" customFormat="1">
      <c r="A146" s="1478"/>
      <c r="B146" s="1210"/>
      <c r="C146" s="1519"/>
      <c r="D146" s="1510"/>
      <c r="E146" s="1520" t="s">
        <v>17</v>
      </c>
      <c r="F146" s="1521">
        <v>157301204</v>
      </c>
      <c r="G146" s="1519">
        <f>G147</f>
        <v>11180</v>
      </c>
      <c r="H146" s="585"/>
    </row>
    <row r="147" spans="1:8" s="1476" customFormat="1">
      <c r="A147" s="1478"/>
      <c r="B147" s="1210"/>
      <c r="C147" s="1519"/>
      <c r="D147" s="1510"/>
      <c r="E147" s="1520" t="s">
        <v>18</v>
      </c>
      <c r="F147" s="1521">
        <v>154565849</v>
      </c>
      <c r="G147" s="1519">
        <f>G148+G149</f>
        <v>11180</v>
      </c>
      <c r="H147" s="585"/>
    </row>
    <row r="148" spans="1:8" s="1476" customFormat="1">
      <c r="A148" s="1478"/>
      <c r="B148" s="1210"/>
      <c r="C148" s="1519"/>
      <c r="D148" s="1510"/>
      <c r="E148" s="1520" t="s">
        <v>19</v>
      </c>
      <c r="F148" s="1521">
        <v>128172191</v>
      </c>
      <c r="G148" s="1519">
        <f>11180</f>
        <v>11180</v>
      </c>
      <c r="H148" s="585"/>
    </row>
    <row r="149" spans="1:8" s="1476" customFormat="1">
      <c r="A149" s="1478"/>
      <c r="B149" s="1210"/>
      <c r="C149" s="1519"/>
      <c r="D149" s="1510"/>
      <c r="E149" s="1520" t="s">
        <v>20</v>
      </c>
      <c r="F149" s="1521">
        <v>26393658</v>
      </c>
      <c r="G149" s="1519"/>
      <c r="H149" s="585"/>
    </row>
    <row r="150" spans="1:8" s="1476" customFormat="1">
      <c r="A150" s="1478"/>
      <c r="B150" s="1210"/>
      <c r="C150" s="1519"/>
      <c r="D150" s="1510"/>
      <c r="E150" s="1522" t="s">
        <v>264</v>
      </c>
      <c r="F150" s="1521">
        <v>2515136</v>
      </c>
      <c r="G150" s="1519"/>
      <c r="H150" s="585"/>
    </row>
    <row r="151" spans="1:8" s="1476" customFormat="1">
      <c r="A151" s="1478"/>
      <c r="B151" s="1210"/>
      <c r="C151" s="1519"/>
      <c r="D151" s="1510"/>
      <c r="E151" s="1522" t="s">
        <v>21</v>
      </c>
      <c r="F151" s="1521">
        <v>2481136</v>
      </c>
      <c r="G151" s="1519"/>
      <c r="H151" s="585"/>
    </row>
    <row r="152" spans="1:8" s="1476" customFormat="1">
      <c r="A152" s="1478"/>
      <c r="B152" s="1210"/>
      <c r="C152" s="1519"/>
      <c r="D152" s="1510"/>
      <c r="E152" s="1522" t="s">
        <v>257</v>
      </c>
      <c r="F152" s="1521">
        <v>34000</v>
      </c>
      <c r="G152" s="1519"/>
      <c r="H152" s="585"/>
    </row>
    <row r="153" spans="1:8" s="1476" customFormat="1" ht="25.5">
      <c r="A153" s="1478"/>
      <c r="B153" s="1210"/>
      <c r="C153" s="1519"/>
      <c r="D153" s="1510"/>
      <c r="E153" s="1520" t="s">
        <v>68</v>
      </c>
      <c r="F153" s="1521">
        <v>41819</v>
      </c>
      <c r="G153" s="1519"/>
      <c r="H153" s="585"/>
    </row>
    <row r="154" spans="1:8" s="1476" customFormat="1">
      <c r="A154" s="1478"/>
      <c r="B154" s="1210"/>
      <c r="C154" s="1519"/>
      <c r="D154" s="1510"/>
      <c r="E154" s="1520" t="s">
        <v>70</v>
      </c>
      <c r="F154" s="1521">
        <v>41819</v>
      </c>
      <c r="G154" s="1519"/>
      <c r="H154" s="585"/>
    </row>
    <row r="155" spans="1:8" s="1476" customFormat="1" ht="25.5">
      <c r="A155" s="1478"/>
      <c r="B155" s="1210"/>
      <c r="C155" s="1519"/>
      <c r="D155" s="1510"/>
      <c r="E155" s="1520" t="s">
        <v>37</v>
      </c>
      <c r="F155" s="1521">
        <v>178400</v>
      </c>
      <c r="G155" s="1519"/>
      <c r="H155" s="585"/>
    </row>
    <row r="156" spans="1:8" s="1476" customFormat="1" ht="25.5">
      <c r="A156" s="1478"/>
      <c r="B156" s="1210"/>
      <c r="C156" s="1519"/>
      <c r="D156" s="1510"/>
      <c r="E156" s="1520" t="s">
        <v>49</v>
      </c>
      <c r="F156" s="1521">
        <v>178400</v>
      </c>
      <c r="G156" s="1519"/>
      <c r="H156" s="585"/>
    </row>
    <row r="157" spans="1:8" s="1476" customFormat="1" ht="38.25">
      <c r="A157" s="1478"/>
      <c r="B157" s="1210"/>
      <c r="C157" s="1519"/>
      <c r="D157" s="1510"/>
      <c r="E157" s="1520" t="s">
        <v>50</v>
      </c>
      <c r="F157" s="1521">
        <v>178400</v>
      </c>
      <c r="G157" s="1519"/>
      <c r="H157" s="585"/>
    </row>
    <row r="158" spans="1:8" s="1476" customFormat="1">
      <c r="A158" s="1478"/>
      <c r="B158" s="1210"/>
      <c r="C158" s="1519"/>
      <c r="D158" s="1510"/>
      <c r="E158" s="1520" t="s">
        <v>23</v>
      </c>
      <c r="F158" s="1521">
        <v>1795825</v>
      </c>
      <c r="G158" s="1519"/>
      <c r="H158" s="585"/>
    </row>
    <row r="159" spans="1:8" s="1476" customFormat="1" ht="15.75" thickBot="1">
      <c r="A159" s="1478"/>
      <c r="B159" s="1523"/>
      <c r="C159" s="1524"/>
      <c r="D159" s="1525"/>
      <c r="E159" s="1526" t="s">
        <v>24</v>
      </c>
      <c r="F159" s="1527">
        <v>1795825</v>
      </c>
      <c r="G159" s="1524"/>
      <c r="H159" s="585"/>
    </row>
    <row r="160" spans="1:8" s="1196" customFormat="1" ht="38.25" customHeight="1" thickBot="1">
      <c r="A160" s="844"/>
      <c r="B160" s="2099" t="s">
        <v>484</v>
      </c>
      <c r="C160" s="2100"/>
      <c r="D160" s="2100"/>
      <c r="E160" s="2100"/>
      <c r="F160" s="2100"/>
      <c r="G160" s="2101"/>
      <c r="H160" s="531"/>
    </row>
    <row r="161" spans="1:8" s="1476" customFormat="1">
      <c r="A161" s="1478"/>
      <c r="B161" s="581"/>
      <c r="C161" s="581"/>
      <c r="D161" s="639"/>
      <c r="E161" s="581"/>
      <c r="F161" s="581"/>
      <c r="G161" s="639"/>
      <c r="H161" s="585"/>
    </row>
    <row r="162" spans="1:8" s="1476" customFormat="1">
      <c r="A162" s="1478"/>
      <c r="B162" s="332" t="s">
        <v>320</v>
      </c>
      <c r="C162" s="585"/>
      <c r="D162" s="585"/>
      <c r="E162" s="585"/>
      <c r="F162" s="585"/>
      <c r="G162" s="585"/>
      <c r="H162" s="585"/>
    </row>
    <row r="163" spans="1:8" s="1476" customFormat="1" ht="15.75" thickBot="1">
      <c r="A163" s="1478"/>
      <c r="B163" s="332"/>
      <c r="C163" s="585"/>
      <c r="D163" s="585"/>
      <c r="E163" s="585"/>
      <c r="F163" s="585"/>
      <c r="G163" s="585"/>
      <c r="H163" s="585"/>
    </row>
    <row r="164" spans="1:8" s="1476" customFormat="1" ht="27">
      <c r="A164" s="1003">
        <f>A133</f>
        <v>39</v>
      </c>
      <c r="B164" s="452" t="s">
        <v>30</v>
      </c>
      <c r="C164" s="1508"/>
      <c r="D164" s="1508"/>
      <c r="E164" s="17" t="s">
        <v>46</v>
      </c>
      <c r="F164" s="503"/>
      <c r="G164" s="1528"/>
      <c r="H164" s="82" t="s">
        <v>58</v>
      </c>
    </row>
    <row r="165" spans="1:8" s="1476" customFormat="1">
      <c r="A165" s="1478"/>
      <c r="B165" s="1210" t="s">
        <v>66</v>
      </c>
      <c r="C165" s="1510"/>
      <c r="D165" s="1510"/>
      <c r="E165" s="490" t="s">
        <v>66</v>
      </c>
      <c r="F165" s="1529"/>
      <c r="G165" s="490"/>
      <c r="H165" s="585"/>
    </row>
    <row r="166" spans="1:8" s="1534" customFormat="1" ht="13.5">
      <c r="A166" s="1478"/>
      <c r="B166" s="1530" t="s">
        <v>67</v>
      </c>
      <c r="C166" s="1531"/>
      <c r="D166" s="1514"/>
      <c r="E166" s="1530" t="s">
        <v>67</v>
      </c>
      <c r="F166" s="1532"/>
      <c r="G166" s="1533"/>
      <c r="H166" s="1203"/>
    </row>
    <row r="167" spans="1:8" s="1476" customFormat="1">
      <c r="A167" s="1478"/>
      <c r="B167" s="694" t="s">
        <v>73</v>
      </c>
      <c r="C167" s="1535"/>
      <c r="D167" s="1535"/>
      <c r="E167" s="694" t="s">
        <v>73</v>
      </c>
      <c r="F167" s="1536"/>
      <c r="G167" s="490"/>
      <c r="H167" s="585"/>
    </row>
    <row r="168" spans="1:8" s="1476" customFormat="1">
      <c r="A168" s="1478"/>
      <c r="B168" s="1537" t="s">
        <v>6</v>
      </c>
      <c r="C168" s="1538">
        <v>54680004</v>
      </c>
      <c r="D168" s="1516">
        <f>D169</f>
        <v>-11180</v>
      </c>
      <c r="E168" s="1537" t="s">
        <v>6</v>
      </c>
      <c r="F168" s="1516">
        <f>F169+F170+F176</f>
        <v>379530872</v>
      </c>
      <c r="G168" s="1516">
        <f>G176</f>
        <v>11180</v>
      </c>
      <c r="H168" s="585"/>
    </row>
    <row r="169" spans="1:8" s="1476" customFormat="1" ht="26.25">
      <c r="A169" s="1478"/>
      <c r="B169" s="1539" t="s">
        <v>14</v>
      </c>
      <c r="C169" s="1540">
        <v>54680004</v>
      </c>
      <c r="D169" s="1519">
        <f>D170</f>
        <v>-11180</v>
      </c>
      <c r="E169" s="1210" t="s">
        <v>7</v>
      </c>
      <c r="F169" s="1519">
        <v>5151817</v>
      </c>
      <c r="G169" s="1510"/>
      <c r="H169" s="585"/>
    </row>
    <row r="170" spans="1:8" s="1476" customFormat="1">
      <c r="A170" s="1478"/>
      <c r="B170" s="1539" t="s">
        <v>15</v>
      </c>
      <c r="C170" s="1540">
        <v>54680004</v>
      </c>
      <c r="D170" s="1519">
        <v>-11180</v>
      </c>
      <c r="E170" s="1210" t="s">
        <v>8</v>
      </c>
      <c r="F170" s="1519">
        <v>365648</v>
      </c>
      <c r="G170" s="1510"/>
      <c r="H170" s="585"/>
    </row>
    <row r="171" spans="1:8" s="1476" customFormat="1">
      <c r="A171" s="1478"/>
      <c r="B171" s="1541" t="s">
        <v>16</v>
      </c>
      <c r="C171" s="1538">
        <v>54680004</v>
      </c>
      <c r="D171" s="1516">
        <f>D172</f>
        <v>-11180</v>
      </c>
      <c r="E171" s="1210" t="s">
        <v>9</v>
      </c>
      <c r="F171" s="1519">
        <v>365648</v>
      </c>
      <c r="G171" s="1510"/>
      <c r="H171" s="585"/>
    </row>
    <row r="172" spans="1:8" s="1476" customFormat="1">
      <c r="A172" s="1478"/>
      <c r="B172" s="1539" t="s">
        <v>17</v>
      </c>
      <c r="C172" s="1540">
        <v>54680004</v>
      </c>
      <c r="D172" s="1519">
        <f>D173</f>
        <v>-11180</v>
      </c>
      <c r="E172" s="1210" t="s">
        <v>10</v>
      </c>
      <c r="F172" s="1519">
        <v>365648</v>
      </c>
      <c r="G172" s="1510"/>
      <c r="H172" s="585"/>
    </row>
    <row r="173" spans="1:8" s="1476" customFormat="1" ht="26.25">
      <c r="A173" s="1478"/>
      <c r="B173" s="1539" t="s">
        <v>264</v>
      </c>
      <c r="C173" s="1540">
        <v>54680004</v>
      </c>
      <c r="D173" s="1519">
        <f>D174</f>
        <v>-11180</v>
      </c>
      <c r="E173" s="1210" t="s">
        <v>11</v>
      </c>
      <c r="F173" s="1519">
        <f>F174+F175</f>
        <v>365648</v>
      </c>
      <c r="G173" s="1510"/>
      <c r="H173" s="585"/>
    </row>
    <row r="174" spans="1:8" s="1476" customFormat="1" ht="26.25">
      <c r="A174" s="1478"/>
      <c r="B174" s="1539" t="s">
        <v>21</v>
      </c>
      <c r="C174" s="1540">
        <v>54680004</v>
      </c>
      <c r="D174" s="1519">
        <v>-11180</v>
      </c>
      <c r="E174" s="1210" t="s">
        <v>12</v>
      </c>
      <c r="F174" s="1519">
        <v>120255</v>
      </c>
      <c r="G174" s="1510"/>
      <c r="H174" s="585"/>
    </row>
    <row r="175" spans="1:8" s="1476" customFormat="1" ht="26.25">
      <c r="A175" s="1478"/>
      <c r="B175" s="1535"/>
      <c r="C175" s="1535"/>
      <c r="D175" s="1535"/>
      <c r="E175" s="1210" t="s">
        <v>13</v>
      </c>
      <c r="F175" s="1519">
        <v>245393</v>
      </c>
      <c r="G175" s="1519"/>
      <c r="H175" s="585"/>
    </row>
    <row r="176" spans="1:8" s="1476" customFormat="1">
      <c r="A176" s="1478"/>
      <c r="B176" s="1535"/>
      <c r="C176" s="1535"/>
      <c r="D176" s="1535"/>
      <c r="E176" s="1210" t="s">
        <v>14</v>
      </c>
      <c r="F176" s="1519">
        <f>F177</f>
        <v>374013407</v>
      </c>
      <c r="G176" s="1519">
        <f>G177</f>
        <v>11180</v>
      </c>
      <c r="H176" s="585"/>
    </row>
    <row r="177" spans="1:8" s="1476" customFormat="1" ht="26.25">
      <c r="A177" s="1478"/>
      <c r="B177" s="1542"/>
      <c r="C177" s="1543"/>
      <c r="D177" s="380"/>
      <c r="E177" s="1210" t="s">
        <v>15</v>
      </c>
      <c r="F177" s="1519">
        <v>374013407</v>
      </c>
      <c r="G177" s="1519">
        <f>G178</f>
        <v>11180</v>
      </c>
      <c r="H177" s="585"/>
    </row>
    <row r="178" spans="1:8" s="1476" customFormat="1">
      <c r="A178" s="1478"/>
      <c r="B178" s="1542"/>
      <c r="C178" s="1543"/>
      <c r="D178" s="380"/>
      <c r="E178" s="1236" t="s">
        <v>16</v>
      </c>
      <c r="F178" s="1516">
        <f>F179+F195</f>
        <v>379530872</v>
      </c>
      <c r="G178" s="1516">
        <f>G179</f>
        <v>11180</v>
      </c>
      <c r="H178" s="585"/>
    </row>
    <row r="179" spans="1:8" s="1476" customFormat="1">
      <c r="A179" s="1478"/>
      <c r="B179" s="1542"/>
      <c r="C179" s="1543"/>
      <c r="D179" s="380"/>
      <c r="E179" s="1210" t="s">
        <v>17</v>
      </c>
      <c r="F179" s="1519">
        <f>F180+F183+F186+F188</f>
        <v>357600863</v>
      </c>
      <c r="G179" s="1519">
        <f>G180</f>
        <v>11180</v>
      </c>
      <c r="H179" s="585"/>
    </row>
    <row r="180" spans="1:8" s="1476" customFormat="1">
      <c r="A180" s="1478"/>
      <c r="B180" s="1542"/>
      <c r="C180" s="1543"/>
      <c r="D180" s="380"/>
      <c r="E180" s="1210" t="s">
        <v>18</v>
      </c>
      <c r="F180" s="1519">
        <f>F181+F182</f>
        <v>351598941</v>
      </c>
      <c r="G180" s="1519">
        <f>G181</f>
        <v>11180</v>
      </c>
      <c r="H180" s="585"/>
    </row>
    <row r="181" spans="1:8" s="1476" customFormat="1">
      <c r="A181" s="1478"/>
      <c r="B181" s="1542"/>
      <c r="C181" s="1543"/>
      <c r="D181" s="380"/>
      <c r="E181" s="1210" t="s">
        <v>19</v>
      </c>
      <c r="F181" s="1519">
        <v>253409827</v>
      </c>
      <c r="G181" s="1519">
        <v>11180</v>
      </c>
      <c r="H181" s="585"/>
    </row>
    <row r="182" spans="1:8" s="1476" customFormat="1">
      <c r="A182" s="1478"/>
      <c r="B182" s="1542"/>
      <c r="C182" s="1543"/>
      <c r="D182" s="380"/>
      <c r="E182" s="1210" t="s">
        <v>20</v>
      </c>
      <c r="F182" s="1519">
        <v>98189114</v>
      </c>
      <c r="G182" s="1519"/>
      <c r="H182" s="585"/>
    </row>
    <row r="183" spans="1:8" s="1476" customFormat="1">
      <c r="A183" s="1478"/>
      <c r="B183" s="1542"/>
      <c r="C183" s="1543"/>
      <c r="D183" s="380"/>
      <c r="E183" s="1210" t="s">
        <v>264</v>
      </c>
      <c r="F183" s="1519">
        <f>F184+F185</f>
        <v>5176723</v>
      </c>
      <c r="G183" s="1519"/>
      <c r="H183" s="585"/>
    </row>
    <row r="184" spans="1:8" s="1476" customFormat="1">
      <c r="A184" s="1478"/>
      <c r="B184" s="1542"/>
      <c r="C184" s="1543"/>
      <c r="D184" s="380"/>
      <c r="E184" s="1210" t="s">
        <v>21</v>
      </c>
      <c r="F184" s="1519">
        <v>4926011</v>
      </c>
      <c r="G184" s="1519"/>
      <c r="H184" s="585"/>
    </row>
    <row r="185" spans="1:8" s="1476" customFormat="1">
      <c r="A185" s="1478"/>
      <c r="B185" s="1542"/>
      <c r="C185" s="1543"/>
      <c r="D185" s="380"/>
      <c r="E185" s="1210" t="s">
        <v>257</v>
      </c>
      <c r="F185" s="1519">
        <v>250712</v>
      </c>
      <c r="G185" s="1519"/>
      <c r="H185" s="585"/>
    </row>
    <row r="186" spans="1:8" s="1476" customFormat="1" ht="26.25">
      <c r="A186" s="1478"/>
      <c r="B186" s="1542"/>
      <c r="C186" s="1543"/>
      <c r="D186" s="380"/>
      <c r="E186" s="1210" t="s">
        <v>68</v>
      </c>
      <c r="F186" s="1519">
        <f>F187</f>
        <v>119262</v>
      </c>
      <c r="G186" s="1519"/>
      <c r="H186" s="585"/>
    </row>
    <row r="187" spans="1:8" s="1476" customFormat="1">
      <c r="A187" s="1478"/>
      <c r="B187" s="1542"/>
      <c r="C187" s="1543"/>
      <c r="D187" s="380"/>
      <c r="E187" s="1210" t="s">
        <v>70</v>
      </c>
      <c r="F187" s="1519">
        <v>119262</v>
      </c>
      <c r="G187" s="1519"/>
      <c r="H187" s="585"/>
    </row>
    <row r="188" spans="1:8" s="1476" customFormat="1" ht="25.5">
      <c r="A188" s="1478"/>
      <c r="B188" s="1542"/>
      <c r="C188" s="1543"/>
      <c r="D188" s="380"/>
      <c r="E188" s="1544" t="s">
        <v>37</v>
      </c>
      <c r="F188" s="1519">
        <f>F189+F193</f>
        <v>705937</v>
      </c>
      <c r="G188" s="1519"/>
      <c r="H188" s="585"/>
    </row>
    <row r="189" spans="1:8" s="1476" customFormat="1">
      <c r="A189" s="1478"/>
      <c r="B189" s="1542"/>
      <c r="C189" s="1543"/>
      <c r="D189" s="380"/>
      <c r="E189" s="1210" t="s">
        <v>38</v>
      </c>
      <c r="F189" s="1519">
        <f>F190+F191</f>
        <v>473524</v>
      </c>
      <c r="G189" s="1519"/>
      <c r="H189" s="585"/>
    </row>
    <row r="190" spans="1:8" s="1476" customFormat="1" ht="26.25">
      <c r="A190" s="1478"/>
      <c r="B190" s="1542"/>
      <c r="C190" s="1543"/>
      <c r="D190" s="380"/>
      <c r="E190" s="1210" t="s">
        <v>22</v>
      </c>
      <c r="F190" s="1519">
        <v>110</v>
      </c>
      <c r="G190" s="1519"/>
      <c r="H190" s="585"/>
    </row>
    <row r="191" spans="1:8" s="1476" customFormat="1" ht="26.25">
      <c r="A191" s="1478"/>
      <c r="B191" s="1542"/>
      <c r="C191" s="1543"/>
      <c r="D191" s="380"/>
      <c r="E191" s="1210" t="s">
        <v>39</v>
      </c>
      <c r="F191" s="1519">
        <f>F192</f>
        <v>473414</v>
      </c>
      <c r="G191" s="1519"/>
      <c r="H191" s="585"/>
    </row>
    <row r="192" spans="1:8" s="1476" customFormat="1" ht="26.25">
      <c r="A192" s="1478"/>
      <c r="B192" s="1542"/>
      <c r="C192" s="1543"/>
      <c r="D192" s="380"/>
      <c r="E192" s="1210" t="s">
        <v>40</v>
      </c>
      <c r="F192" s="1519">
        <v>473414</v>
      </c>
      <c r="G192" s="1519"/>
      <c r="H192" s="585"/>
    </row>
    <row r="193" spans="1:8" s="1476" customFormat="1" ht="26.25">
      <c r="A193" s="1478"/>
      <c r="B193" s="1542"/>
      <c r="C193" s="1543"/>
      <c r="D193" s="380"/>
      <c r="E193" s="1210" t="s">
        <v>49</v>
      </c>
      <c r="F193" s="1519">
        <v>232413</v>
      </c>
      <c r="G193" s="1519"/>
      <c r="H193" s="585"/>
    </row>
    <row r="194" spans="1:8" s="1476" customFormat="1" ht="39">
      <c r="A194" s="1478"/>
      <c r="B194" s="694"/>
      <c r="C194" s="1511"/>
      <c r="D194" s="694"/>
      <c r="E194" s="1210" t="s">
        <v>50</v>
      </c>
      <c r="F194" s="1519">
        <v>232413</v>
      </c>
      <c r="G194" s="1519"/>
      <c r="H194" s="585"/>
    </row>
    <row r="195" spans="1:8" s="1476" customFormat="1">
      <c r="A195" s="1478"/>
      <c r="B195" s="1545"/>
      <c r="C195" s="1212"/>
      <c r="D195" s="1212"/>
      <c r="E195" s="1210" t="s">
        <v>23</v>
      </c>
      <c r="F195" s="1519">
        <f>F196</f>
        <v>21930009</v>
      </c>
      <c r="G195" s="1519"/>
      <c r="H195" s="585"/>
    </row>
    <row r="196" spans="1:8" s="1476" customFormat="1" ht="15.75" thickBot="1">
      <c r="A196" s="1478"/>
      <c r="B196" s="1546"/>
      <c r="C196" s="1547"/>
      <c r="D196" s="1548"/>
      <c r="E196" s="1523" t="s">
        <v>24</v>
      </c>
      <c r="F196" s="1524">
        <v>21930009</v>
      </c>
      <c r="G196" s="1524"/>
      <c r="H196" s="585"/>
    </row>
    <row r="197" spans="1:8" s="1196" customFormat="1" ht="34.5" customHeight="1" thickBot="1">
      <c r="A197" s="844"/>
      <c r="B197" s="2102" t="s">
        <v>484</v>
      </c>
      <c r="C197" s="2103"/>
      <c r="D197" s="2103"/>
      <c r="E197" s="2103"/>
      <c r="F197" s="2103"/>
      <c r="G197" s="2104"/>
      <c r="H197" s="531"/>
    </row>
    <row r="198" spans="1:8" s="1476" customFormat="1">
      <c r="A198" s="1478"/>
      <c r="B198" s="581"/>
      <c r="C198" s="581"/>
      <c r="D198" s="639"/>
      <c r="E198" s="581"/>
      <c r="F198" s="581"/>
      <c r="G198" s="639"/>
      <c r="H198" s="585"/>
    </row>
    <row r="199" spans="1:8" s="1476" customFormat="1">
      <c r="A199" s="1478"/>
      <c r="B199" s="332" t="s">
        <v>271</v>
      </c>
      <c r="C199" s="581"/>
      <c r="D199" s="581"/>
      <c r="E199" s="581"/>
      <c r="F199" s="1507"/>
      <c r="G199" s="1507"/>
      <c r="H199" s="581"/>
    </row>
    <row r="200" spans="1:8" s="1476" customFormat="1" ht="15.75" thickBot="1">
      <c r="A200" s="1478"/>
      <c r="B200" s="332"/>
      <c r="C200" s="581"/>
      <c r="D200" s="581"/>
      <c r="E200" s="581"/>
      <c r="F200" s="1507"/>
      <c r="G200" s="1507"/>
      <c r="H200" s="581"/>
    </row>
    <row r="201" spans="1:8" s="1476" customFormat="1" ht="27">
      <c r="A201" s="1003">
        <f>A133+1</f>
        <v>40</v>
      </c>
      <c r="B201" s="452" t="s">
        <v>30</v>
      </c>
      <c r="C201" s="1508"/>
      <c r="D201" s="1508"/>
      <c r="E201" s="1509" t="s">
        <v>46</v>
      </c>
      <c r="F201" s="1508"/>
      <c r="G201" s="1508"/>
      <c r="H201" s="33" t="s">
        <v>58</v>
      </c>
    </row>
    <row r="202" spans="1:8" s="1476" customFormat="1">
      <c r="A202" s="1478"/>
      <c r="B202" s="1210" t="s">
        <v>4</v>
      </c>
      <c r="C202" s="1510"/>
      <c r="D202" s="1510"/>
      <c r="E202" s="1210" t="s">
        <v>4</v>
      </c>
      <c r="F202" s="1511"/>
      <c r="G202" s="1510"/>
      <c r="H202" s="585"/>
    </row>
    <row r="203" spans="1:8" s="1476" customFormat="1">
      <c r="A203" s="1478"/>
      <c r="B203" s="1512" t="s">
        <v>29</v>
      </c>
      <c r="C203" s="1513"/>
      <c r="D203" s="1514"/>
      <c r="E203" s="1512" t="s">
        <v>485</v>
      </c>
      <c r="F203" s="1515"/>
      <c r="G203" s="1513"/>
      <c r="H203" s="585"/>
    </row>
    <row r="204" spans="1:8" s="1476" customFormat="1">
      <c r="A204" s="1478"/>
      <c r="B204" s="1236" t="s">
        <v>6</v>
      </c>
      <c r="C204" s="1516">
        <v>25227825</v>
      </c>
      <c r="D204" s="1516">
        <f>D205</f>
        <v>-4778</v>
      </c>
      <c r="E204" s="1517" t="s">
        <v>6</v>
      </c>
      <c r="F204" s="1518">
        <v>60386037</v>
      </c>
      <c r="G204" s="1516">
        <f>G206</f>
        <v>4778</v>
      </c>
      <c r="H204" s="585"/>
    </row>
    <row r="205" spans="1:8" s="1476" customFormat="1" ht="25.5">
      <c r="A205" s="1478"/>
      <c r="B205" s="1210" t="s">
        <v>14</v>
      </c>
      <c r="C205" s="1519">
        <v>25227825</v>
      </c>
      <c r="D205" s="1519">
        <f>D206</f>
        <v>-4778</v>
      </c>
      <c r="E205" s="1520" t="s">
        <v>7</v>
      </c>
      <c r="F205" s="1521">
        <v>267008</v>
      </c>
      <c r="G205" s="1519"/>
      <c r="H205" s="585"/>
    </row>
    <row r="206" spans="1:8" s="1476" customFormat="1">
      <c r="A206" s="1478"/>
      <c r="B206" s="1210" t="s">
        <v>15</v>
      </c>
      <c r="C206" s="1519">
        <v>25227825</v>
      </c>
      <c r="D206" s="1519">
        <v>-4778</v>
      </c>
      <c r="E206" s="1520" t="s">
        <v>14</v>
      </c>
      <c r="F206" s="1521">
        <v>60119029</v>
      </c>
      <c r="G206" s="1519">
        <f>G207</f>
        <v>4778</v>
      </c>
      <c r="H206" s="585"/>
    </row>
    <row r="207" spans="1:8" s="1476" customFormat="1" ht="25.5">
      <c r="A207" s="1478"/>
      <c r="B207" s="1236" t="s">
        <v>16</v>
      </c>
      <c r="C207" s="1516">
        <v>25227825</v>
      </c>
      <c r="D207" s="1516">
        <f>D208</f>
        <v>-4778</v>
      </c>
      <c r="E207" s="1520" t="s">
        <v>15</v>
      </c>
      <c r="F207" s="1521">
        <v>60119029</v>
      </c>
      <c r="G207" s="1519">
        <f>4778</f>
        <v>4778</v>
      </c>
      <c r="H207" s="585"/>
    </row>
    <row r="208" spans="1:8" s="1476" customFormat="1">
      <c r="A208" s="1478"/>
      <c r="B208" s="1210" t="s">
        <v>17</v>
      </c>
      <c r="C208" s="1519">
        <v>25227825</v>
      </c>
      <c r="D208" s="1519">
        <f>D209</f>
        <v>-4778</v>
      </c>
      <c r="E208" s="1517" t="s">
        <v>16</v>
      </c>
      <c r="F208" s="1518">
        <v>60386037</v>
      </c>
      <c r="G208" s="1516">
        <f>G209</f>
        <v>4778</v>
      </c>
      <c r="H208" s="585"/>
    </row>
    <row r="209" spans="1:8" s="1476" customFormat="1">
      <c r="A209" s="1478"/>
      <c r="B209" s="1210" t="s">
        <v>264</v>
      </c>
      <c r="C209" s="1519">
        <v>25227825</v>
      </c>
      <c r="D209" s="1519">
        <f>D210</f>
        <v>-4778</v>
      </c>
      <c r="E209" s="1520" t="s">
        <v>17</v>
      </c>
      <c r="F209" s="1521">
        <v>49957941</v>
      </c>
      <c r="G209" s="1519">
        <f>G210</f>
        <v>4778</v>
      </c>
      <c r="H209" s="585"/>
    </row>
    <row r="210" spans="1:8" s="1476" customFormat="1">
      <c r="A210" s="1478"/>
      <c r="B210" s="1210" t="s">
        <v>21</v>
      </c>
      <c r="C210" s="1519">
        <v>25227825</v>
      </c>
      <c r="D210" s="1519">
        <v>-4778</v>
      </c>
      <c r="E210" s="1520" t="s">
        <v>18</v>
      </c>
      <c r="F210" s="1521">
        <v>49893928</v>
      </c>
      <c r="G210" s="1519">
        <f>G211</f>
        <v>4778</v>
      </c>
      <c r="H210" s="585"/>
    </row>
    <row r="211" spans="1:8" s="1476" customFormat="1">
      <c r="A211" s="1478"/>
      <c r="B211" s="1210"/>
      <c r="C211" s="1519"/>
      <c r="D211" s="1510"/>
      <c r="E211" s="1520" t="s">
        <v>19</v>
      </c>
      <c r="F211" s="1521">
        <v>42378607</v>
      </c>
      <c r="G211" s="1519">
        <f>4778</f>
        <v>4778</v>
      </c>
      <c r="H211" s="585"/>
    </row>
    <row r="212" spans="1:8" s="1476" customFormat="1">
      <c r="A212" s="1478"/>
      <c r="B212" s="1210"/>
      <c r="C212" s="1519"/>
      <c r="D212" s="1510"/>
      <c r="E212" s="1520" t="s">
        <v>20</v>
      </c>
      <c r="F212" s="1521">
        <v>7515321</v>
      </c>
      <c r="G212" s="1519"/>
      <c r="H212" s="585"/>
    </row>
    <row r="213" spans="1:8" s="1476" customFormat="1">
      <c r="A213" s="1478"/>
      <c r="B213" s="1210"/>
      <c r="C213" s="1519"/>
      <c r="D213" s="1510"/>
      <c r="E213" s="1522" t="s">
        <v>264</v>
      </c>
      <c r="F213" s="1521">
        <v>10000</v>
      </c>
      <c r="G213" s="1519"/>
      <c r="H213" s="585"/>
    </row>
    <row r="214" spans="1:8" s="1476" customFormat="1">
      <c r="A214" s="1478"/>
      <c r="B214" s="1210"/>
      <c r="C214" s="1519"/>
      <c r="D214" s="1510"/>
      <c r="E214" s="1520" t="s">
        <v>21</v>
      </c>
      <c r="F214" s="1521">
        <v>10000</v>
      </c>
      <c r="G214" s="1516"/>
      <c r="H214" s="585"/>
    </row>
    <row r="215" spans="1:8" s="1476" customFormat="1" ht="25.5">
      <c r="A215" s="1478"/>
      <c r="B215" s="1210"/>
      <c r="C215" s="1519"/>
      <c r="D215" s="1510"/>
      <c r="E215" s="1520" t="s">
        <v>37</v>
      </c>
      <c r="F215" s="1521">
        <v>54013</v>
      </c>
      <c r="G215" s="1519"/>
      <c r="H215" s="585"/>
    </row>
    <row r="216" spans="1:8" s="1476" customFormat="1" ht="25.5">
      <c r="A216" s="1478"/>
      <c r="B216" s="1210"/>
      <c r="C216" s="1519"/>
      <c r="D216" s="1510"/>
      <c r="E216" s="1520" t="s">
        <v>49</v>
      </c>
      <c r="F216" s="1521">
        <v>54013</v>
      </c>
      <c r="G216" s="1519"/>
      <c r="H216" s="585"/>
    </row>
    <row r="217" spans="1:8" s="1476" customFormat="1" ht="38.25">
      <c r="A217" s="1478"/>
      <c r="B217" s="1210"/>
      <c r="C217" s="1519"/>
      <c r="D217" s="1510"/>
      <c r="E217" s="1520" t="s">
        <v>50</v>
      </c>
      <c r="F217" s="1521">
        <v>54013</v>
      </c>
      <c r="G217" s="1519"/>
      <c r="H217" s="585"/>
    </row>
    <row r="218" spans="1:8" s="1476" customFormat="1">
      <c r="A218" s="1478"/>
      <c r="B218" s="1210"/>
      <c r="C218" s="1519"/>
      <c r="D218" s="1510"/>
      <c r="E218" s="1520" t="s">
        <v>23</v>
      </c>
      <c r="F218" s="1521">
        <v>10428096</v>
      </c>
      <c r="G218" s="1519"/>
      <c r="H218" s="585"/>
    </row>
    <row r="219" spans="1:8" s="1476" customFormat="1" ht="15.75" thickBot="1">
      <c r="A219" s="1478"/>
      <c r="B219" s="1523"/>
      <c r="C219" s="1524"/>
      <c r="D219" s="1525"/>
      <c r="E219" s="1526" t="s">
        <v>24</v>
      </c>
      <c r="F219" s="1527">
        <v>10428096</v>
      </c>
      <c r="G219" s="1524"/>
      <c r="H219" s="585"/>
    </row>
    <row r="220" spans="1:8" s="1196" customFormat="1" ht="40.5" customHeight="1" thickBot="1">
      <c r="A220" s="844"/>
      <c r="B220" s="2042" t="s">
        <v>574</v>
      </c>
      <c r="C220" s="2043"/>
      <c r="D220" s="2043"/>
      <c r="E220" s="2043"/>
      <c r="F220" s="2043"/>
      <c r="G220" s="2044"/>
      <c r="H220" s="531"/>
    </row>
    <row r="221" spans="1:8" s="1476" customFormat="1">
      <c r="A221" s="1478"/>
      <c r="B221" s="581"/>
      <c r="C221" s="581"/>
      <c r="D221" s="639"/>
      <c r="E221" s="581"/>
      <c r="F221" s="581"/>
      <c r="G221" s="639"/>
      <c r="H221" s="585"/>
    </row>
    <row r="222" spans="1:8" s="1476" customFormat="1">
      <c r="A222" s="1478"/>
      <c r="B222" s="332" t="s">
        <v>320</v>
      </c>
      <c r="C222" s="585"/>
      <c r="D222" s="585"/>
      <c r="E222" s="585"/>
      <c r="F222" s="585"/>
      <c r="G222" s="585"/>
      <c r="H222" s="585"/>
    </row>
    <row r="223" spans="1:8" s="1476" customFormat="1" ht="15.75" thickBot="1">
      <c r="A223" s="1478"/>
      <c r="B223" s="332"/>
      <c r="C223" s="585"/>
      <c r="D223" s="585"/>
      <c r="E223" s="585"/>
      <c r="F223" s="585"/>
      <c r="G223" s="585"/>
      <c r="H223" s="585"/>
    </row>
    <row r="224" spans="1:8" s="1476" customFormat="1" ht="27">
      <c r="A224" s="1003">
        <f>A201</f>
        <v>40</v>
      </c>
      <c r="B224" s="452" t="s">
        <v>30</v>
      </c>
      <c r="C224" s="1508"/>
      <c r="D224" s="1508"/>
      <c r="E224" s="17" t="s">
        <v>46</v>
      </c>
      <c r="F224" s="503"/>
      <c r="G224" s="1528"/>
      <c r="H224" s="82" t="s">
        <v>58</v>
      </c>
    </row>
    <row r="225" spans="1:8" s="1476" customFormat="1">
      <c r="A225" s="1478"/>
      <c r="B225" s="1210" t="s">
        <v>66</v>
      </c>
      <c r="C225" s="1510"/>
      <c r="D225" s="1510"/>
      <c r="E225" s="490" t="s">
        <v>66</v>
      </c>
      <c r="F225" s="1529"/>
      <c r="G225" s="490"/>
      <c r="H225" s="585"/>
    </row>
    <row r="226" spans="1:8" s="1534" customFormat="1" ht="13.5">
      <c r="A226" s="1478"/>
      <c r="B226" s="1530" t="s">
        <v>67</v>
      </c>
      <c r="C226" s="1531"/>
      <c r="D226" s="1514"/>
      <c r="E226" s="1530" t="s">
        <v>67</v>
      </c>
      <c r="F226" s="1532"/>
      <c r="G226" s="1533"/>
      <c r="H226" s="1203"/>
    </row>
    <row r="227" spans="1:8" s="1476" customFormat="1">
      <c r="A227" s="1478"/>
      <c r="B227" s="694" t="s">
        <v>73</v>
      </c>
      <c r="C227" s="1535"/>
      <c r="D227" s="1535"/>
      <c r="E227" s="694" t="s">
        <v>73</v>
      </c>
      <c r="F227" s="1536"/>
      <c r="G227" s="490"/>
      <c r="H227" s="585"/>
    </row>
    <row r="228" spans="1:8" s="1476" customFormat="1">
      <c r="A228" s="1478"/>
      <c r="B228" s="1537" t="s">
        <v>6</v>
      </c>
      <c r="C228" s="1538">
        <v>54680004</v>
      </c>
      <c r="D228" s="1516">
        <f>D229</f>
        <v>-4778</v>
      </c>
      <c r="E228" s="1537" t="s">
        <v>6</v>
      </c>
      <c r="F228" s="1516">
        <f>F229+F230+F236</f>
        <v>379530872</v>
      </c>
      <c r="G228" s="1516">
        <f>G229+G230+G236</f>
        <v>4778</v>
      </c>
      <c r="H228" s="585"/>
    </row>
    <row r="229" spans="1:8" s="1476" customFormat="1" ht="26.25">
      <c r="A229" s="1478"/>
      <c r="B229" s="1539" t="s">
        <v>14</v>
      </c>
      <c r="C229" s="1540">
        <v>54680004</v>
      </c>
      <c r="D229" s="1519">
        <f>D230</f>
        <v>-4778</v>
      </c>
      <c r="E229" s="1210" t="s">
        <v>7</v>
      </c>
      <c r="F229" s="1519">
        <v>5151817</v>
      </c>
      <c r="G229" s="1212"/>
      <c r="H229" s="585"/>
    </row>
    <row r="230" spans="1:8" s="1476" customFormat="1">
      <c r="A230" s="1478"/>
      <c r="B230" s="1539" t="s">
        <v>15</v>
      </c>
      <c r="C230" s="1540">
        <v>54680004</v>
      </c>
      <c r="D230" s="1519">
        <v>-4778</v>
      </c>
      <c r="E230" s="1210" t="s">
        <v>8</v>
      </c>
      <c r="F230" s="1519">
        <v>365648</v>
      </c>
      <c r="G230" s="1212"/>
      <c r="H230" s="585"/>
    </row>
    <row r="231" spans="1:8" s="1476" customFormat="1">
      <c r="A231" s="1478"/>
      <c r="B231" s="1541" t="s">
        <v>16</v>
      </c>
      <c r="C231" s="1538">
        <v>54680004</v>
      </c>
      <c r="D231" s="1516">
        <f>D232</f>
        <v>-4778</v>
      </c>
      <c r="E231" s="1210" t="s">
        <v>9</v>
      </c>
      <c r="F231" s="1519">
        <v>365648</v>
      </c>
      <c r="G231" s="1212"/>
      <c r="H231" s="585"/>
    </row>
    <row r="232" spans="1:8" s="1476" customFormat="1">
      <c r="A232" s="1478"/>
      <c r="B232" s="1539" t="s">
        <v>17</v>
      </c>
      <c r="C232" s="1540">
        <v>54680004</v>
      </c>
      <c r="D232" s="1519">
        <f>D233</f>
        <v>-4778</v>
      </c>
      <c r="E232" s="1210" t="s">
        <v>10</v>
      </c>
      <c r="F232" s="1519">
        <v>365648</v>
      </c>
      <c r="G232" s="1212"/>
      <c r="H232" s="585"/>
    </row>
    <row r="233" spans="1:8" s="1476" customFormat="1" ht="26.25">
      <c r="A233" s="1478"/>
      <c r="B233" s="1539" t="s">
        <v>264</v>
      </c>
      <c r="C233" s="1540">
        <v>54680004</v>
      </c>
      <c r="D233" s="1519">
        <f>D234</f>
        <v>-4778</v>
      </c>
      <c r="E233" s="1210" t="s">
        <v>11</v>
      </c>
      <c r="F233" s="1519">
        <f>F234+F235</f>
        <v>365648</v>
      </c>
      <c r="G233" s="1212"/>
      <c r="H233" s="585"/>
    </row>
    <row r="234" spans="1:8" s="1476" customFormat="1" ht="26.25">
      <c r="A234" s="1478"/>
      <c r="B234" s="1539" t="s">
        <v>21</v>
      </c>
      <c r="C234" s="1540">
        <v>54680004</v>
      </c>
      <c r="D234" s="1519">
        <v>-4778</v>
      </c>
      <c r="E234" s="1210" t="s">
        <v>12</v>
      </c>
      <c r="F234" s="1519">
        <v>120255</v>
      </c>
      <c r="G234" s="1212"/>
      <c r="H234" s="585"/>
    </row>
    <row r="235" spans="1:8" s="1476" customFormat="1" ht="26.25">
      <c r="A235" s="1478"/>
      <c r="B235" s="1535"/>
      <c r="C235" s="1535"/>
      <c r="D235" s="1535"/>
      <c r="E235" s="1210" t="s">
        <v>13</v>
      </c>
      <c r="F235" s="1519">
        <v>245393</v>
      </c>
      <c r="G235" s="1549"/>
      <c r="H235" s="585"/>
    </row>
    <row r="236" spans="1:8" s="1476" customFormat="1">
      <c r="A236" s="1478"/>
      <c r="B236" s="1535"/>
      <c r="C236" s="1535"/>
      <c r="D236" s="1535"/>
      <c r="E236" s="1210" t="s">
        <v>14</v>
      </c>
      <c r="F236" s="1519">
        <f>F237</f>
        <v>374013407</v>
      </c>
      <c r="G236" s="1519">
        <f>G237</f>
        <v>4778</v>
      </c>
      <c r="H236" s="585"/>
    </row>
    <row r="237" spans="1:8" s="1476" customFormat="1" ht="26.25">
      <c r="A237" s="1478"/>
      <c r="B237" s="1542"/>
      <c r="C237" s="1543"/>
      <c r="D237" s="380"/>
      <c r="E237" s="1210" t="s">
        <v>15</v>
      </c>
      <c r="F237" s="1519">
        <v>374013407</v>
      </c>
      <c r="G237" s="1519">
        <v>4778</v>
      </c>
      <c r="H237" s="585"/>
    </row>
    <row r="238" spans="1:8" s="1476" customFormat="1">
      <c r="A238" s="1478"/>
      <c r="B238" s="1542"/>
      <c r="C238" s="1543"/>
      <c r="D238" s="380"/>
      <c r="E238" s="1236" t="s">
        <v>16</v>
      </c>
      <c r="F238" s="1516">
        <f>F239+F255</f>
        <v>379530872</v>
      </c>
      <c r="G238" s="1516">
        <f>G239+G255</f>
        <v>4778</v>
      </c>
      <c r="H238" s="585"/>
    </row>
    <row r="239" spans="1:8" s="1476" customFormat="1">
      <c r="A239" s="1478"/>
      <c r="B239" s="1542"/>
      <c r="C239" s="1543"/>
      <c r="D239" s="380"/>
      <c r="E239" s="1210" t="s">
        <v>17</v>
      </c>
      <c r="F239" s="1519">
        <f>F240+F243+F246+F248</f>
        <v>357600863</v>
      </c>
      <c r="G239" s="1519">
        <f>G240</f>
        <v>4778</v>
      </c>
      <c r="H239" s="585"/>
    </row>
    <row r="240" spans="1:8" s="1476" customFormat="1">
      <c r="A240" s="1478"/>
      <c r="B240" s="1542"/>
      <c r="C240" s="1543"/>
      <c r="D240" s="380"/>
      <c r="E240" s="1210" t="s">
        <v>18</v>
      </c>
      <c r="F240" s="1519">
        <f>F241+F242</f>
        <v>351598941</v>
      </c>
      <c r="G240" s="1519">
        <f>G241</f>
        <v>4778</v>
      </c>
      <c r="H240" s="585"/>
    </row>
    <row r="241" spans="1:8" s="1476" customFormat="1">
      <c r="A241" s="1478"/>
      <c r="B241" s="1542"/>
      <c r="C241" s="1543"/>
      <c r="D241" s="380"/>
      <c r="E241" s="1210" t="s">
        <v>19</v>
      </c>
      <c r="F241" s="1519">
        <v>253409827</v>
      </c>
      <c r="G241" s="1519">
        <v>4778</v>
      </c>
      <c r="H241" s="585"/>
    </row>
    <row r="242" spans="1:8" s="1476" customFormat="1">
      <c r="A242" s="1478"/>
      <c r="B242" s="1542"/>
      <c r="C242" s="1543"/>
      <c r="D242" s="380"/>
      <c r="E242" s="1210" t="s">
        <v>20</v>
      </c>
      <c r="F242" s="1519">
        <v>98189114</v>
      </c>
      <c r="G242" s="1519"/>
      <c r="H242" s="585"/>
    </row>
    <row r="243" spans="1:8" s="1476" customFormat="1">
      <c r="A243" s="1478"/>
      <c r="B243" s="1542"/>
      <c r="C243" s="1543"/>
      <c r="D243" s="380"/>
      <c r="E243" s="1210" t="s">
        <v>264</v>
      </c>
      <c r="F243" s="1519">
        <f>F244+F245</f>
        <v>5176723</v>
      </c>
      <c r="G243" s="1519"/>
      <c r="H243" s="585"/>
    </row>
    <row r="244" spans="1:8" s="1476" customFormat="1">
      <c r="A244" s="1478"/>
      <c r="B244" s="1542"/>
      <c r="C244" s="1543"/>
      <c r="D244" s="380"/>
      <c r="E244" s="1210" t="s">
        <v>21</v>
      </c>
      <c r="F244" s="1519">
        <v>4926011</v>
      </c>
      <c r="G244" s="1519"/>
      <c r="H244" s="585"/>
    </row>
    <row r="245" spans="1:8" s="1476" customFormat="1">
      <c r="A245" s="1478"/>
      <c r="B245" s="1542"/>
      <c r="C245" s="1543"/>
      <c r="D245" s="380"/>
      <c r="E245" s="1210" t="s">
        <v>257</v>
      </c>
      <c r="F245" s="1519">
        <v>250712</v>
      </c>
      <c r="G245" s="1519"/>
      <c r="H245" s="585"/>
    </row>
    <row r="246" spans="1:8" s="1476" customFormat="1" ht="26.25">
      <c r="A246" s="1478"/>
      <c r="B246" s="1542"/>
      <c r="C246" s="1543"/>
      <c r="D246" s="380"/>
      <c r="E246" s="1210" t="s">
        <v>68</v>
      </c>
      <c r="F246" s="1519">
        <f>F247</f>
        <v>119262</v>
      </c>
      <c r="G246" s="1519"/>
      <c r="H246" s="585"/>
    </row>
    <row r="247" spans="1:8" s="1476" customFormat="1">
      <c r="A247" s="1478"/>
      <c r="B247" s="1542"/>
      <c r="C247" s="1543"/>
      <c r="D247" s="380"/>
      <c r="E247" s="1210" t="s">
        <v>70</v>
      </c>
      <c r="F247" s="1519">
        <v>119262</v>
      </c>
      <c r="G247" s="1519"/>
      <c r="H247" s="585"/>
    </row>
    <row r="248" spans="1:8" s="1476" customFormat="1" ht="25.5">
      <c r="A248" s="1478"/>
      <c r="B248" s="1542"/>
      <c r="C248" s="1543"/>
      <c r="D248" s="380"/>
      <c r="E248" s="1544" t="s">
        <v>37</v>
      </c>
      <c r="F248" s="1519">
        <f>F249+F253</f>
        <v>705937</v>
      </c>
      <c r="G248" s="1519"/>
      <c r="H248" s="585"/>
    </row>
    <row r="249" spans="1:8" s="1476" customFormat="1">
      <c r="A249" s="1478"/>
      <c r="B249" s="1542"/>
      <c r="C249" s="1543"/>
      <c r="D249" s="380"/>
      <c r="E249" s="1210" t="s">
        <v>38</v>
      </c>
      <c r="F249" s="1519">
        <f>F250+F251</f>
        <v>473524</v>
      </c>
      <c r="G249" s="1519"/>
      <c r="H249" s="585"/>
    </row>
    <row r="250" spans="1:8" s="1476" customFormat="1" ht="26.25">
      <c r="A250" s="1478"/>
      <c r="B250" s="1542"/>
      <c r="C250" s="1543"/>
      <c r="D250" s="380"/>
      <c r="E250" s="1210" t="s">
        <v>22</v>
      </c>
      <c r="F250" s="1519">
        <v>110</v>
      </c>
      <c r="G250" s="1519"/>
      <c r="H250" s="585"/>
    </row>
    <row r="251" spans="1:8" s="1476" customFormat="1" ht="26.25">
      <c r="A251" s="1478"/>
      <c r="B251" s="1542"/>
      <c r="C251" s="1543"/>
      <c r="D251" s="380"/>
      <c r="E251" s="1210" t="s">
        <v>39</v>
      </c>
      <c r="F251" s="1519">
        <f>F252</f>
        <v>473414</v>
      </c>
      <c r="G251" s="1519"/>
      <c r="H251" s="585"/>
    </row>
    <row r="252" spans="1:8" s="1476" customFormat="1" ht="26.25">
      <c r="A252" s="1478"/>
      <c r="B252" s="1542"/>
      <c r="C252" s="1543"/>
      <c r="D252" s="380"/>
      <c r="E252" s="1210" t="s">
        <v>40</v>
      </c>
      <c r="F252" s="1519">
        <v>473414</v>
      </c>
      <c r="G252" s="1519"/>
      <c r="H252" s="585"/>
    </row>
    <row r="253" spans="1:8" s="1476" customFormat="1" ht="26.25">
      <c r="A253" s="1478"/>
      <c r="B253" s="1542"/>
      <c r="C253" s="1543"/>
      <c r="D253" s="380"/>
      <c r="E253" s="1210" t="s">
        <v>49</v>
      </c>
      <c r="F253" s="1519">
        <v>232413</v>
      </c>
      <c r="G253" s="1519"/>
      <c r="H253" s="585"/>
    </row>
    <row r="254" spans="1:8" s="1476" customFormat="1" ht="39">
      <c r="A254" s="1478"/>
      <c r="B254" s="694"/>
      <c r="C254" s="1511"/>
      <c r="D254" s="694"/>
      <c r="E254" s="1210" t="s">
        <v>50</v>
      </c>
      <c r="F254" s="1519">
        <v>232413</v>
      </c>
      <c r="G254" s="1519"/>
      <c r="H254" s="585"/>
    </row>
    <row r="255" spans="1:8" s="1476" customFormat="1">
      <c r="A255" s="1478"/>
      <c r="B255" s="1550"/>
      <c r="C255" s="1551"/>
      <c r="D255" s="1551"/>
      <c r="E255" s="1552" t="s">
        <v>23</v>
      </c>
      <c r="F255" s="1553">
        <f>F256</f>
        <v>21930009</v>
      </c>
      <c r="G255" s="1553"/>
      <c r="H255" s="585"/>
    </row>
    <row r="256" spans="1:8" s="1476" customFormat="1" ht="15.75" thickBot="1">
      <c r="A256" s="1478"/>
      <c r="B256" s="1546"/>
      <c r="C256" s="1547"/>
      <c r="D256" s="1548"/>
      <c r="E256" s="1523" t="s">
        <v>24</v>
      </c>
      <c r="F256" s="1524">
        <v>21930009</v>
      </c>
      <c r="G256" s="1524"/>
      <c r="H256" s="585"/>
    </row>
    <row r="257" spans="1:8" s="1476" customFormat="1" ht="43.5" customHeight="1" thickBot="1">
      <c r="A257" s="1478"/>
      <c r="B257" s="2042" t="s">
        <v>574</v>
      </c>
      <c r="C257" s="2043"/>
      <c r="D257" s="2043"/>
      <c r="E257" s="2043"/>
      <c r="F257" s="2043"/>
      <c r="G257" s="2044"/>
      <c r="H257" s="585"/>
    </row>
    <row r="258" spans="1:8" s="1476" customFormat="1">
      <c r="A258" s="1478"/>
      <c r="B258" s="581"/>
      <c r="C258" s="581"/>
      <c r="D258" s="639"/>
      <c r="E258" s="581"/>
      <c r="F258" s="581"/>
      <c r="G258" s="639"/>
      <c r="H258" s="585"/>
    </row>
    <row r="259" spans="1:8" s="1476" customFormat="1">
      <c r="A259" s="1478"/>
      <c r="B259" s="332" t="s">
        <v>271</v>
      </c>
      <c r="C259" s="581"/>
      <c r="D259" s="581"/>
      <c r="E259" s="581"/>
      <c r="F259" s="1507"/>
      <c r="G259" s="1507"/>
      <c r="H259" s="581"/>
    </row>
    <row r="260" spans="1:8" s="1476" customFormat="1" ht="15.75" thickBot="1">
      <c r="A260" s="1478"/>
      <c r="B260" s="332"/>
      <c r="C260" s="581"/>
      <c r="D260" s="581"/>
      <c r="E260" s="581"/>
      <c r="F260" s="1507"/>
      <c r="G260" s="1507"/>
      <c r="H260" s="581"/>
    </row>
    <row r="261" spans="1:8" s="1476" customFormat="1" ht="27">
      <c r="A261" s="1003">
        <f>A201+1</f>
        <v>41</v>
      </c>
      <c r="B261" s="489" t="s">
        <v>30</v>
      </c>
      <c r="C261" s="1508"/>
      <c r="D261" s="1508"/>
      <c r="E261" s="1509" t="s">
        <v>46</v>
      </c>
      <c r="F261" s="1508"/>
      <c r="G261" s="1508"/>
      <c r="H261" s="33" t="s">
        <v>58</v>
      </c>
    </row>
    <row r="262" spans="1:8" s="1476" customFormat="1">
      <c r="A262" s="1478"/>
      <c r="B262" s="1210" t="s">
        <v>4</v>
      </c>
      <c r="C262" s="1510"/>
      <c r="D262" s="1510"/>
      <c r="E262" s="1210" t="s">
        <v>4</v>
      </c>
      <c r="F262" s="1511"/>
      <c r="G262" s="1510"/>
      <c r="H262" s="585"/>
    </row>
    <row r="263" spans="1:8" s="1476" customFormat="1">
      <c r="A263" s="1478"/>
      <c r="B263" s="1512" t="s">
        <v>29</v>
      </c>
      <c r="C263" s="1513"/>
      <c r="D263" s="1514"/>
      <c r="E263" s="1512" t="s">
        <v>486</v>
      </c>
      <c r="F263" s="1515"/>
      <c r="G263" s="1513"/>
      <c r="H263" s="585"/>
    </row>
    <row r="264" spans="1:8" s="1476" customFormat="1">
      <c r="A264" s="1478"/>
      <c r="B264" s="1236" t="s">
        <v>6</v>
      </c>
      <c r="C264" s="1516">
        <v>25227825</v>
      </c>
      <c r="D264" s="1516">
        <f>D265</f>
        <v>-62781</v>
      </c>
      <c r="E264" s="1517" t="s">
        <v>6</v>
      </c>
      <c r="F264" s="1518">
        <v>5226223</v>
      </c>
      <c r="G264" s="1516">
        <f>G266</f>
        <v>62781</v>
      </c>
      <c r="H264" s="585"/>
    </row>
    <row r="265" spans="1:8" s="1476" customFormat="1" ht="25.5">
      <c r="A265" s="1478"/>
      <c r="B265" s="1210" t="s">
        <v>14</v>
      </c>
      <c r="C265" s="1519">
        <v>25227825</v>
      </c>
      <c r="D265" s="1519">
        <f>D266</f>
        <v>-62781</v>
      </c>
      <c r="E265" s="1520" t="s">
        <v>7</v>
      </c>
      <c r="F265" s="1521">
        <v>26912</v>
      </c>
      <c r="G265" s="1519"/>
      <c r="H265" s="585"/>
    </row>
    <row r="266" spans="1:8" s="1476" customFormat="1">
      <c r="A266" s="1478"/>
      <c r="B266" s="1210" t="s">
        <v>15</v>
      </c>
      <c r="C266" s="1519">
        <v>25227825</v>
      </c>
      <c r="D266" s="1519">
        <f>-62781</f>
        <v>-62781</v>
      </c>
      <c r="E266" s="1520" t="s">
        <v>14</v>
      </c>
      <c r="F266" s="1521">
        <v>5199311</v>
      </c>
      <c r="G266" s="1519">
        <f>G267</f>
        <v>62781</v>
      </c>
      <c r="H266" s="585"/>
    </row>
    <row r="267" spans="1:8" s="1476" customFormat="1" ht="25.5">
      <c r="A267" s="1478"/>
      <c r="B267" s="1236" t="s">
        <v>16</v>
      </c>
      <c r="C267" s="1516">
        <v>25227825</v>
      </c>
      <c r="D267" s="1516">
        <f>D268</f>
        <v>-62781</v>
      </c>
      <c r="E267" s="1520" t="s">
        <v>15</v>
      </c>
      <c r="F267" s="1521">
        <v>5199311</v>
      </c>
      <c r="G267" s="1519">
        <v>62781</v>
      </c>
      <c r="H267" s="585"/>
    </row>
    <row r="268" spans="1:8" s="1476" customFormat="1">
      <c r="A268" s="1478"/>
      <c r="B268" s="1210" t="s">
        <v>17</v>
      </c>
      <c r="C268" s="1519">
        <v>25227825</v>
      </c>
      <c r="D268" s="1519">
        <f>D269</f>
        <v>-62781</v>
      </c>
      <c r="E268" s="1517" t="s">
        <v>16</v>
      </c>
      <c r="F268" s="1518">
        <v>5226223</v>
      </c>
      <c r="G268" s="1516">
        <f>G269</f>
        <v>62781</v>
      </c>
      <c r="H268" s="585"/>
    </row>
    <row r="269" spans="1:8" s="1476" customFormat="1">
      <c r="A269" s="1478"/>
      <c r="B269" s="1210" t="s">
        <v>264</v>
      </c>
      <c r="C269" s="1519">
        <v>25227825</v>
      </c>
      <c r="D269" s="1519">
        <f>D270</f>
        <v>-62781</v>
      </c>
      <c r="E269" s="1520" t="s">
        <v>17</v>
      </c>
      <c r="F269" s="1521">
        <v>5220768</v>
      </c>
      <c r="G269" s="1519">
        <f>G270</f>
        <v>62781</v>
      </c>
      <c r="H269" s="585"/>
    </row>
    <row r="270" spans="1:8" s="1476" customFormat="1">
      <c r="A270" s="1478"/>
      <c r="B270" s="1210" t="s">
        <v>21</v>
      </c>
      <c r="C270" s="1519">
        <v>25227825</v>
      </c>
      <c r="D270" s="1519">
        <v>-62781</v>
      </c>
      <c r="E270" s="1520" t="s">
        <v>18</v>
      </c>
      <c r="F270" s="1521">
        <v>5145098</v>
      </c>
      <c r="G270" s="1519">
        <f>G271+G272</f>
        <v>62781</v>
      </c>
      <c r="H270" s="585"/>
    </row>
    <row r="271" spans="1:8" s="1476" customFormat="1">
      <c r="A271" s="1478"/>
      <c r="B271" s="1210"/>
      <c r="C271" s="1519"/>
      <c r="D271" s="1510"/>
      <c r="E271" s="1520" t="s">
        <v>19</v>
      </c>
      <c r="F271" s="1521">
        <v>3486987</v>
      </c>
      <c r="G271" s="1519"/>
      <c r="H271" s="585"/>
    </row>
    <row r="272" spans="1:8" s="1476" customFormat="1">
      <c r="A272" s="1478"/>
      <c r="B272" s="1210"/>
      <c r="C272" s="1519"/>
      <c r="D272" s="1510"/>
      <c r="E272" s="1520" t="s">
        <v>20</v>
      </c>
      <c r="F272" s="1521">
        <v>1658111</v>
      </c>
      <c r="G272" s="1519">
        <v>62781</v>
      </c>
      <c r="H272" s="585"/>
    </row>
    <row r="273" spans="1:8" s="1476" customFormat="1">
      <c r="A273" s="1478"/>
      <c r="B273" s="1210"/>
      <c r="C273" s="1519"/>
      <c r="D273" s="1510"/>
      <c r="E273" s="1522" t="s">
        <v>264</v>
      </c>
      <c r="F273" s="1521">
        <v>75670</v>
      </c>
      <c r="G273" s="1519"/>
      <c r="H273" s="585"/>
    </row>
    <row r="274" spans="1:8" s="1476" customFormat="1">
      <c r="A274" s="1478"/>
      <c r="B274" s="1210"/>
      <c r="C274" s="1519"/>
      <c r="D274" s="1510"/>
      <c r="E274" s="1210" t="s">
        <v>257</v>
      </c>
      <c r="F274" s="1521">
        <v>75670</v>
      </c>
      <c r="G274" s="1516"/>
      <c r="H274" s="585"/>
    </row>
    <row r="275" spans="1:8" s="1476" customFormat="1">
      <c r="A275" s="1478"/>
      <c r="B275" s="1210"/>
      <c r="C275" s="1519"/>
      <c r="D275" s="1510"/>
      <c r="E275" s="1520" t="s">
        <v>23</v>
      </c>
      <c r="F275" s="1521">
        <v>5455</v>
      </c>
      <c r="G275" s="1519"/>
      <c r="H275" s="585"/>
    </row>
    <row r="276" spans="1:8" s="1476" customFormat="1" ht="15.75" thickBot="1">
      <c r="A276" s="1478"/>
      <c r="B276" s="1523"/>
      <c r="C276" s="1524"/>
      <c r="D276" s="1525"/>
      <c r="E276" s="1526" t="s">
        <v>24</v>
      </c>
      <c r="F276" s="1527">
        <v>5455</v>
      </c>
      <c r="G276" s="1524"/>
      <c r="H276" s="585"/>
    </row>
    <row r="277" spans="1:8" s="1196" customFormat="1" ht="36" customHeight="1" thickBot="1">
      <c r="A277" s="844"/>
      <c r="B277" s="2042" t="s">
        <v>487</v>
      </c>
      <c r="C277" s="2043"/>
      <c r="D277" s="2043"/>
      <c r="E277" s="2043"/>
      <c r="F277" s="2043"/>
      <c r="G277" s="2044"/>
      <c r="H277" s="531"/>
    </row>
    <row r="278" spans="1:8" s="1476" customFormat="1">
      <c r="A278" s="1478"/>
      <c r="B278" s="581"/>
      <c r="C278" s="581"/>
      <c r="D278" s="639"/>
      <c r="E278" s="581"/>
      <c r="F278" s="581"/>
      <c r="G278" s="639"/>
      <c r="H278" s="585"/>
    </row>
    <row r="279" spans="1:8" s="1476" customFormat="1">
      <c r="A279" s="1478"/>
      <c r="B279" s="332" t="s">
        <v>320</v>
      </c>
      <c r="C279" s="585"/>
      <c r="D279" s="585"/>
      <c r="E279" s="585"/>
      <c r="F279" s="585"/>
      <c r="G279" s="585"/>
      <c r="H279" s="585"/>
    </row>
    <row r="280" spans="1:8" s="1476" customFormat="1" ht="15.75" thickBot="1">
      <c r="A280" s="1478"/>
      <c r="B280" s="332"/>
      <c r="C280" s="585"/>
      <c r="D280" s="585"/>
      <c r="E280" s="585"/>
      <c r="F280" s="585"/>
      <c r="G280" s="585"/>
      <c r="H280" s="585"/>
    </row>
    <row r="281" spans="1:8" s="1476" customFormat="1" ht="27">
      <c r="A281" s="1003">
        <f>A261</f>
        <v>41</v>
      </c>
      <c r="B281" s="489" t="s">
        <v>30</v>
      </c>
      <c r="C281" s="1508"/>
      <c r="D281" s="1508"/>
      <c r="E281" s="17" t="s">
        <v>46</v>
      </c>
      <c r="F281" s="503"/>
      <c r="G281" s="1528"/>
      <c r="H281" s="82" t="s">
        <v>58</v>
      </c>
    </row>
    <row r="282" spans="1:8" s="1476" customFormat="1">
      <c r="A282" s="1478"/>
      <c r="B282" s="1210" t="s">
        <v>66</v>
      </c>
      <c r="C282" s="1510"/>
      <c r="D282" s="1510"/>
      <c r="E282" s="490" t="s">
        <v>66</v>
      </c>
      <c r="F282" s="1529"/>
      <c r="G282" s="490"/>
      <c r="H282" s="585"/>
    </row>
    <row r="283" spans="1:8" s="1534" customFormat="1" ht="13.5">
      <c r="A283" s="1478"/>
      <c r="B283" s="1530" t="s">
        <v>67</v>
      </c>
      <c r="C283" s="1531"/>
      <c r="D283" s="1514"/>
      <c r="E283" s="1530" t="s">
        <v>67</v>
      </c>
      <c r="F283" s="1532"/>
      <c r="G283" s="1533"/>
      <c r="H283" s="1203"/>
    </row>
    <row r="284" spans="1:8" s="1476" customFormat="1">
      <c r="A284" s="1478"/>
      <c r="B284" s="694" t="s">
        <v>73</v>
      </c>
      <c r="C284" s="1535"/>
      <c r="D284" s="1535"/>
      <c r="E284" s="694" t="s">
        <v>73</v>
      </c>
      <c r="F284" s="1536"/>
      <c r="G284" s="490"/>
      <c r="H284" s="585"/>
    </row>
    <row r="285" spans="1:8" s="1476" customFormat="1">
      <c r="A285" s="1478"/>
      <c r="B285" s="1537" t="s">
        <v>6</v>
      </c>
      <c r="C285" s="1538">
        <v>54680004</v>
      </c>
      <c r="D285" s="1516">
        <f>D286</f>
        <v>-62781</v>
      </c>
      <c r="E285" s="1537" t="s">
        <v>6</v>
      </c>
      <c r="F285" s="1516">
        <f>F286+F287+F293</f>
        <v>379530872</v>
      </c>
      <c r="G285" s="1516">
        <f>G286+G287+G293</f>
        <v>62781</v>
      </c>
      <c r="H285" s="585"/>
    </row>
    <row r="286" spans="1:8" s="1476" customFormat="1" ht="26.25">
      <c r="A286" s="1478"/>
      <c r="B286" s="1539" t="s">
        <v>14</v>
      </c>
      <c r="C286" s="1540">
        <v>54680004</v>
      </c>
      <c r="D286" s="1519">
        <f>D287</f>
        <v>-62781</v>
      </c>
      <c r="E286" s="1210" t="s">
        <v>7</v>
      </c>
      <c r="F286" s="1519">
        <v>5151817</v>
      </c>
      <c r="G286" s="1212"/>
      <c r="H286" s="585"/>
    </row>
    <row r="287" spans="1:8" s="1476" customFormat="1">
      <c r="A287" s="1478"/>
      <c r="B287" s="1539" t="s">
        <v>15</v>
      </c>
      <c r="C287" s="1540">
        <v>54680004</v>
      </c>
      <c r="D287" s="1519">
        <v>-62781</v>
      </c>
      <c r="E287" s="1210" t="s">
        <v>8</v>
      </c>
      <c r="F287" s="1519">
        <v>365648</v>
      </c>
      <c r="G287" s="1212"/>
      <c r="H287" s="585"/>
    </row>
    <row r="288" spans="1:8" s="1476" customFormat="1">
      <c r="A288" s="1478"/>
      <c r="B288" s="1541" t="s">
        <v>16</v>
      </c>
      <c r="C288" s="1538">
        <v>54680004</v>
      </c>
      <c r="D288" s="1516">
        <f>D289</f>
        <v>-62781</v>
      </c>
      <c r="E288" s="1210" t="s">
        <v>9</v>
      </c>
      <c r="F288" s="1519">
        <v>365648</v>
      </c>
      <c r="G288" s="1212"/>
      <c r="H288" s="585"/>
    </row>
    <row r="289" spans="1:8" s="1476" customFormat="1">
      <c r="A289" s="1478"/>
      <c r="B289" s="1539" t="s">
        <v>17</v>
      </c>
      <c r="C289" s="1540">
        <v>54680004</v>
      </c>
      <c r="D289" s="1519">
        <f>D290</f>
        <v>-62781</v>
      </c>
      <c r="E289" s="1210" t="s">
        <v>10</v>
      </c>
      <c r="F289" s="1519">
        <v>365648</v>
      </c>
      <c r="G289" s="1212"/>
      <c r="H289" s="585"/>
    </row>
    <row r="290" spans="1:8" s="1476" customFormat="1" ht="26.25">
      <c r="A290" s="1478"/>
      <c r="B290" s="1539" t="s">
        <v>264</v>
      </c>
      <c r="C290" s="1540">
        <v>54680004</v>
      </c>
      <c r="D290" s="1519">
        <f>D291</f>
        <v>-62781</v>
      </c>
      <c r="E290" s="1210" t="s">
        <v>11</v>
      </c>
      <c r="F290" s="1519">
        <f>F291+F292</f>
        <v>365648</v>
      </c>
      <c r="G290" s="1212"/>
      <c r="H290" s="585"/>
    </row>
    <row r="291" spans="1:8" s="1476" customFormat="1" ht="26.25">
      <c r="A291" s="1478"/>
      <c r="B291" s="1539" t="s">
        <v>21</v>
      </c>
      <c r="C291" s="1540">
        <v>54680004</v>
      </c>
      <c r="D291" s="1519">
        <v>-62781</v>
      </c>
      <c r="E291" s="1210" t="s">
        <v>12</v>
      </c>
      <c r="F291" s="1519">
        <v>120255</v>
      </c>
      <c r="G291" s="1212"/>
      <c r="H291" s="585"/>
    </row>
    <row r="292" spans="1:8" s="1476" customFormat="1" ht="26.25">
      <c r="A292" s="1478"/>
      <c r="B292" s="1535"/>
      <c r="C292" s="1535"/>
      <c r="D292" s="1535"/>
      <c r="E292" s="1210" t="s">
        <v>13</v>
      </c>
      <c r="F292" s="1519">
        <v>245393</v>
      </c>
      <c r="G292" s="1549"/>
      <c r="H292" s="585"/>
    </row>
    <row r="293" spans="1:8" s="1476" customFormat="1">
      <c r="A293" s="1478"/>
      <c r="B293" s="1535"/>
      <c r="C293" s="1535"/>
      <c r="D293" s="1535"/>
      <c r="E293" s="1210" t="s">
        <v>14</v>
      </c>
      <c r="F293" s="1519">
        <f>F294</f>
        <v>374013407</v>
      </c>
      <c r="G293" s="1519">
        <f>G294</f>
        <v>62781</v>
      </c>
      <c r="H293" s="585"/>
    </row>
    <row r="294" spans="1:8" s="1476" customFormat="1" ht="26.25">
      <c r="A294" s="1478"/>
      <c r="B294" s="1542"/>
      <c r="C294" s="1543"/>
      <c r="D294" s="380"/>
      <c r="E294" s="1210" t="s">
        <v>15</v>
      </c>
      <c r="F294" s="1519">
        <v>374013407</v>
      </c>
      <c r="G294" s="1519">
        <v>62781</v>
      </c>
      <c r="H294" s="585"/>
    </row>
    <row r="295" spans="1:8" s="1476" customFormat="1">
      <c r="A295" s="1478"/>
      <c r="B295" s="1542"/>
      <c r="C295" s="1543"/>
      <c r="D295" s="380"/>
      <c r="E295" s="1236" t="s">
        <v>16</v>
      </c>
      <c r="F295" s="1516">
        <f>F296+F312</f>
        <v>379530872</v>
      </c>
      <c r="G295" s="1516">
        <f>G296+G312</f>
        <v>62781</v>
      </c>
      <c r="H295" s="585"/>
    </row>
    <row r="296" spans="1:8" s="1476" customFormat="1">
      <c r="A296" s="1478"/>
      <c r="B296" s="1542"/>
      <c r="C296" s="1543"/>
      <c r="D296" s="380"/>
      <c r="E296" s="1210" t="s">
        <v>17</v>
      </c>
      <c r="F296" s="1519">
        <f>F297+F300+F303+F305</f>
        <v>357600863</v>
      </c>
      <c r="G296" s="1519">
        <f>G297</f>
        <v>62781</v>
      </c>
      <c r="H296" s="585"/>
    </row>
    <row r="297" spans="1:8" s="1476" customFormat="1">
      <c r="A297" s="1478"/>
      <c r="B297" s="1542"/>
      <c r="C297" s="1543"/>
      <c r="D297" s="380"/>
      <c r="E297" s="1210" t="s">
        <v>18</v>
      </c>
      <c r="F297" s="1519">
        <f>F298+F299</f>
        <v>351598941</v>
      </c>
      <c r="G297" s="1519">
        <f>G298+G299</f>
        <v>62781</v>
      </c>
      <c r="H297" s="585"/>
    </row>
    <row r="298" spans="1:8" s="1476" customFormat="1">
      <c r="A298" s="1478"/>
      <c r="B298" s="1542"/>
      <c r="C298" s="1543"/>
      <c r="D298" s="380"/>
      <c r="E298" s="1210" t="s">
        <v>19</v>
      </c>
      <c r="F298" s="1519">
        <v>253409827</v>
      </c>
      <c r="G298" s="1519"/>
      <c r="H298" s="585"/>
    </row>
    <row r="299" spans="1:8" s="1476" customFormat="1">
      <c r="A299" s="1478"/>
      <c r="B299" s="1542"/>
      <c r="C299" s="1543"/>
      <c r="D299" s="380"/>
      <c r="E299" s="1210" t="s">
        <v>20</v>
      </c>
      <c r="F299" s="1519">
        <v>98189114</v>
      </c>
      <c r="G299" s="1519">
        <v>62781</v>
      </c>
      <c r="H299" s="585"/>
    </row>
    <row r="300" spans="1:8" s="1476" customFormat="1">
      <c r="A300" s="1478"/>
      <c r="B300" s="1542"/>
      <c r="C300" s="1543"/>
      <c r="D300" s="380"/>
      <c r="E300" s="1210" t="s">
        <v>264</v>
      </c>
      <c r="F300" s="1519">
        <f>F301+F302</f>
        <v>5176723</v>
      </c>
      <c r="G300" s="1519"/>
      <c r="H300" s="585"/>
    </row>
    <row r="301" spans="1:8" s="1476" customFormat="1">
      <c r="A301" s="1478"/>
      <c r="B301" s="1542"/>
      <c r="C301" s="1543"/>
      <c r="D301" s="380"/>
      <c r="E301" s="1210" t="s">
        <v>21</v>
      </c>
      <c r="F301" s="1519">
        <v>4926011</v>
      </c>
      <c r="G301" s="1519"/>
      <c r="H301" s="585"/>
    </row>
    <row r="302" spans="1:8" s="1476" customFormat="1">
      <c r="A302" s="1478"/>
      <c r="B302" s="1542"/>
      <c r="C302" s="1543"/>
      <c r="D302" s="380"/>
      <c r="E302" s="1210" t="s">
        <v>257</v>
      </c>
      <c r="F302" s="1519">
        <v>250712</v>
      </c>
      <c r="G302" s="1519"/>
      <c r="H302" s="585"/>
    </row>
    <row r="303" spans="1:8" s="1476" customFormat="1" ht="26.25">
      <c r="A303" s="1478"/>
      <c r="B303" s="1542"/>
      <c r="C303" s="1543"/>
      <c r="D303" s="380"/>
      <c r="E303" s="1210" t="s">
        <v>68</v>
      </c>
      <c r="F303" s="1519">
        <f>F304</f>
        <v>119262</v>
      </c>
      <c r="G303" s="1519"/>
      <c r="H303" s="585"/>
    </row>
    <row r="304" spans="1:8" s="1476" customFormat="1">
      <c r="A304" s="1478"/>
      <c r="B304" s="1542"/>
      <c r="C304" s="1543"/>
      <c r="D304" s="380"/>
      <c r="E304" s="1210" t="s">
        <v>70</v>
      </c>
      <c r="F304" s="1519">
        <v>119262</v>
      </c>
      <c r="G304" s="1519"/>
      <c r="H304" s="585"/>
    </row>
    <row r="305" spans="1:8" s="1476" customFormat="1" ht="25.5">
      <c r="A305" s="1478"/>
      <c r="B305" s="1542"/>
      <c r="C305" s="1543"/>
      <c r="D305" s="380"/>
      <c r="E305" s="1544" t="s">
        <v>37</v>
      </c>
      <c r="F305" s="1519">
        <f>F306+F310</f>
        <v>705937</v>
      </c>
      <c r="G305" s="1519"/>
      <c r="H305" s="585"/>
    </row>
    <row r="306" spans="1:8" s="1476" customFormat="1">
      <c r="A306" s="1478"/>
      <c r="B306" s="1542"/>
      <c r="C306" s="1543"/>
      <c r="D306" s="380"/>
      <c r="E306" s="1210" t="s">
        <v>38</v>
      </c>
      <c r="F306" s="1519">
        <f>F307+F308</f>
        <v>473524</v>
      </c>
      <c r="G306" s="1519"/>
      <c r="H306" s="585"/>
    </row>
    <row r="307" spans="1:8" s="1476" customFormat="1" ht="26.25">
      <c r="A307" s="1478"/>
      <c r="B307" s="1542"/>
      <c r="C307" s="1543"/>
      <c r="D307" s="380"/>
      <c r="E307" s="1210" t="s">
        <v>22</v>
      </c>
      <c r="F307" s="1519">
        <v>110</v>
      </c>
      <c r="G307" s="1519"/>
      <c r="H307" s="585"/>
    </row>
    <row r="308" spans="1:8" s="1476" customFormat="1" ht="26.25">
      <c r="A308" s="1478"/>
      <c r="B308" s="1542"/>
      <c r="C308" s="1543"/>
      <c r="D308" s="380"/>
      <c r="E308" s="1210" t="s">
        <v>39</v>
      </c>
      <c r="F308" s="1519">
        <f>F309</f>
        <v>473414</v>
      </c>
      <c r="G308" s="1519"/>
      <c r="H308" s="585"/>
    </row>
    <row r="309" spans="1:8" s="1476" customFormat="1" ht="26.25">
      <c r="A309" s="1478"/>
      <c r="B309" s="1542"/>
      <c r="C309" s="1543"/>
      <c r="D309" s="380"/>
      <c r="E309" s="1210" t="s">
        <v>40</v>
      </c>
      <c r="F309" s="1519">
        <v>473414</v>
      </c>
      <c r="G309" s="1519"/>
      <c r="H309" s="585"/>
    </row>
    <row r="310" spans="1:8" s="1476" customFormat="1" ht="26.25">
      <c r="A310" s="1478"/>
      <c r="B310" s="1542"/>
      <c r="C310" s="1543"/>
      <c r="D310" s="380"/>
      <c r="E310" s="1210" t="s">
        <v>49</v>
      </c>
      <c r="F310" s="1519">
        <v>232413</v>
      </c>
      <c r="G310" s="1519"/>
      <c r="H310" s="585"/>
    </row>
    <row r="311" spans="1:8" s="1476" customFormat="1" ht="39">
      <c r="A311" s="1478"/>
      <c r="B311" s="694"/>
      <c r="C311" s="1511"/>
      <c r="D311" s="694"/>
      <c r="E311" s="1210" t="s">
        <v>50</v>
      </c>
      <c r="F311" s="1519">
        <v>232413</v>
      </c>
      <c r="G311" s="1519"/>
      <c r="H311" s="585"/>
    </row>
    <row r="312" spans="1:8" s="1476" customFormat="1">
      <c r="A312" s="1478"/>
      <c r="B312" s="1545"/>
      <c r="C312" s="1212"/>
      <c r="D312" s="1212"/>
      <c r="E312" s="1210" t="s">
        <v>23</v>
      </c>
      <c r="F312" s="1519">
        <f>F313</f>
        <v>21930009</v>
      </c>
      <c r="G312" s="1519"/>
      <c r="H312" s="585"/>
    </row>
    <row r="313" spans="1:8" s="1476" customFormat="1" ht="15.75" thickBot="1">
      <c r="A313" s="1478"/>
      <c r="B313" s="1546"/>
      <c r="C313" s="1547"/>
      <c r="D313" s="1548"/>
      <c r="E313" s="1523" t="s">
        <v>24</v>
      </c>
      <c r="F313" s="1524">
        <v>21930009</v>
      </c>
      <c r="G313" s="1524"/>
      <c r="H313" s="585"/>
    </row>
    <row r="314" spans="1:8" s="1476" customFormat="1" ht="34.5" customHeight="1" thickBot="1">
      <c r="A314" s="1478"/>
      <c r="B314" s="2099" t="s">
        <v>488</v>
      </c>
      <c r="C314" s="2100"/>
      <c r="D314" s="2100"/>
      <c r="E314" s="2100"/>
      <c r="F314" s="2100"/>
      <c r="G314" s="2101"/>
      <c r="H314" s="585"/>
    </row>
    <row r="315" spans="1:8" s="1476" customFormat="1">
      <c r="A315" s="1478"/>
      <c r="B315" s="1479"/>
      <c r="C315" s="1479"/>
      <c r="D315" s="1479"/>
      <c r="E315" s="1479"/>
      <c r="F315" s="1479"/>
      <c r="G315" s="1479"/>
      <c r="H315" s="1477"/>
    </row>
    <row r="316" spans="1:8" s="1476" customFormat="1">
      <c r="A316" s="1478"/>
      <c r="B316" s="332" t="s">
        <v>271</v>
      </c>
      <c r="C316" s="102"/>
      <c r="D316" s="9"/>
      <c r="E316" s="103"/>
      <c r="F316" s="104"/>
      <c r="G316" s="9"/>
      <c r="H316" s="11"/>
    </row>
    <row r="317" spans="1:8" s="1476" customFormat="1" ht="15.75" thickBot="1">
      <c r="A317" s="1478"/>
      <c r="B317" s="101"/>
      <c r="C317" s="102"/>
      <c r="D317" s="9"/>
      <c r="E317" s="103"/>
      <c r="F317" s="104"/>
      <c r="G317" s="9"/>
      <c r="H317" s="11"/>
    </row>
    <row r="318" spans="1:8" s="1476" customFormat="1" ht="27">
      <c r="A318" s="1003">
        <f>A261+1</f>
        <v>42</v>
      </c>
      <c r="B318" s="88" t="s">
        <v>30</v>
      </c>
      <c r="C318" s="918"/>
      <c r="D318" s="94"/>
      <c r="E318" s="88" t="s">
        <v>76</v>
      </c>
      <c r="F318" s="918"/>
      <c r="G318" s="94"/>
      <c r="H318" s="82" t="s">
        <v>58</v>
      </c>
    </row>
    <row r="319" spans="1:8" s="1476" customFormat="1">
      <c r="A319" s="1478"/>
      <c r="B319" s="388" t="s">
        <v>4</v>
      </c>
      <c r="C319" s="1554"/>
      <c r="D319" s="1210"/>
      <c r="E319" s="388" t="s">
        <v>4</v>
      </c>
      <c r="F319" s="1554"/>
      <c r="G319" s="1210"/>
      <c r="H319" s="1477"/>
    </row>
    <row r="320" spans="1:8" s="1476" customFormat="1">
      <c r="A320" s="1478"/>
      <c r="B320" s="1555" t="s">
        <v>29</v>
      </c>
      <c r="C320" s="1556"/>
      <c r="D320" s="1211"/>
      <c r="E320" s="1555" t="s">
        <v>489</v>
      </c>
      <c r="F320" s="1556"/>
      <c r="G320" s="1211"/>
      <c r="H320" s="1477"/>
    </row>
    <row r="321" spans="1:8" s="1476" customFormat="1">
      <c r="A321" s="1478"/>
      <c r="B321" s="1557" t="s">
        <v>6</v>
      </c>
      <c r="C321" s="1558">
        <f>C322</f>
        <v>25227825</v>
      </c>
      <c r="D321" s="378">
        <f>D322</f>
        <v>-1680</v>
      </c>
      <c r="E321" s="1557" t="s">
        <v>362</v>
      </c>
      <c r="F321" s="1558">
        <f>F322+F323</f>
        <v>622006</v>
      </c>
      <c r="G321" s="378">
        <f>G322+G323</f>
        <v>1680</v>
      </c>
      <c r="H321" s="1477"/>
    </row>
    <row r="322" spans="1:8" s="1476" customFormat="1">
      <c r="A322" s="1478"/>
      <c r="B322" s="1559" t="s">
        <v>14</v>
      </c>
      <c r="C322" s="1560">
        <f>C323</f>
        <v>25227825</v>
      </c>
      <c r="D322" s="274">
        <f>D323</f>
        <v>-1680</v>
      </c>
      <c r="E322" s="1561" t="s">
        <v>80</v>
      </c>
      <c r="F322" s="1560">
        <v>18213</v>
      </c>
      <c r="G322" s="274">
        <v>0</v>
      </c>
      <c r="H322" s="1477"/>
    </row>
    <row r="323" spans="1:8" s="1476" customFormat="1">
      <c r="A323" s="1478"/>
      <c r="B323" s="955" t="s">
        <v>15</v>
      </c>
      <c r="C323" s="969">
        <v>25227825</v>
      </c>
      <c r="D323" s="274">
        <v>-1680</v>
      </c>
      <c r="E323" s="20" t="s">
        <v>14</v>
      </c>
      <c r="F323" s="1560">
        <f>F324</f>
        <v>603793</v>
      </c>
      <c r="G323" s="274">
        <f>G324</f>
        <v>1680</v>
      </c>
      <c r="H323" s="1477"/>
    </row>
    <row r="324" spans="1:8" s="1476" customFormat="1" ht="25.5">
      <c r="A324" s="1478"/>
      <c r="B324" s="1562" t="s">
        <v>31</v>
      </c>
      <c r="C324" s="1558">
        <f t="shared" ref="C324:D326" si="3">C325</f>
        <v>25227825</v>
      </c>
      <c r="D324" s="378">
        <f t="shared" si="3"/>
        <v>-1680</v>
      </c>
      <c r="E324" s="955" t="s">
        <v>15</v>
      </c>
      <c r="F324" s="1560">
        <v>603793</v>
      </c>
      <c r="G324" s="274">
        <v>1680</v>
      </c>
      <c r="H324" s="1477"/>
    </row>
    <row r="325" spans="1:8" s="1476" customFormat="1">
      <c r="A325" s="1478"/>
      <c r="B325" s="1563" t="s">
        <v>17</v>
      </c>
      <c r="C325" s="1564">
        <f t="shared" si="3"/>
        <v>25227825</v>
      </c>
      <c r="D325" s="1564">
        <f t="shared" si="3"/>
        <v>-1680</v>
      </c>
      <c r="E325" s="1562" t="s">
        <v>31</v>
      </c>
      <c r="F325" s="1558">
        <f>F326+F330</f>
        <v>622006</v>
      </c>
      <c r="G325" s="378">
        <f>G326+G330</f>
        <v>1680</v>
      </c>
      <c r="H325" s="1477"/>
    </row>
    <row r="326" spans="1:8" s="1476" customFormat="1">
      <c r="A326" s="1478"/>
      <c r="B326" s="1565" t="s">
        <v>264</v>
      </c>
      <c r="C326" s="1564">
        <f t="shared" si="3"/>
        <v>25227825</v>
      </c>
      <c r="D326" s="380">
        <f t="shared" si="3"/>
        <v>-1680</v>
      </c>
      <c r="E326" s="1563" t="s">
        <v>17</v>
      </c>
      <c r="F326" s="1564">
        <f>F327</f>
        <v>617146</v>
      </c>
      <c r="G326" s="380">
        <f>G327</f>
        <v>1680</v>
      </c>
      <c r="H326" s="1477"/>
    </row>
    <row r="327" spans="1:8" s="1476" customFormat="1">
      <c r="A327" s="1478"/>
      <c r="B327" s="1566" t="s">
        <v>21</v>
      </c>
      <c r="C327" s="969">
        <v>25227825</v>
      </c>
      <c r="D327" s="274">
        <v>-1680</v>
      </c>
      <c r="E327" s="955" t="s">
        <v>18</v>
      </c>
      <c r="F327" s="1564">
        <f>F328+F329</f>
        <v>617146</v>
      </c>
      <c r="G327" s="380">
        <f>G328+G329</f>
        <v>1680</v>
      </c>
      <c r="H327" s="1477"/>
    </row>
    <row r="328" spans="1:8" s="1476" customFormat="1">
      <c r="A328" s="1478"/>
      <c r="B328" s="1559"/>
      <c r="C328" s="1567"/>
      <c r="D328" s="1568"/>
      <c r="E328" s="956" t="s">
        <v>19</v>
      </c>
      <c r="F328" s="1560">
        <v>456472</v>
      </c>
      <c r="G328" s="274">
        <v>1680</v>
      </c>
      <c r="H328" s="1477"/>
    </row>
    <row r="329" spans="1:8" s="1476" customFormat="1">
      <c r="A329" s="1478"/>
      <c r="B329" s="955"/>
      <c r="C329" s="952"/>
      <c r="D329" s="1568"/>
      <c r="E329" s="956" t="s">
        <v>20</v>
      </c>
      <c r="F329" s="1560">
        <v>160674</v>
      </c>
      <c r="G329" s="380"/>
      <c r="H329" s="1477"/>
    </row>
    <row r="330" spans="1:8" s="1476" customFormat="1">
      <c r="A330" s="1478"/>
      <c r="B330" s="1562"/>
      <c r="C330" s="1569"/>
      <c r="D330" s="1570"/>
      <c r="E330" s="379" t="s">
        <v>23</v>
      </c>
      <c r="F330" s="380">
        <f>F331</f>
        <v>4860</v>
      </c>
      <c r="G330" s="380"/>
      <c r="H330" s="1477"/>
    </row>
    <row r="331" spans="1:8" s="1476" customFormat="1" ht="15.75" thickBot="1">
      <c r="A331" s="1478"/>
      <c r="B331" s="1563"/>
      <c r="C331" s="1571"/>
      <c r="D331" s="1571"/>
      <c r="E331" s="955" t="s">
        <v>24</v>
      </c>
      <c r="F331" s="380">
        <v>4860</v>
      </c>
      <c r="G331" s="274"/>
      <c r="H331" s="1477"/>
    </row>
    <row r="332" spans="1:8" s="1196" customFormat="1" ht="33.75" customHeight="1" thickBot="1">
      <c r="A332" s="844"/>
      <c r="B332" s="2102" t="s">
        <v>490</v>
      </c>
      <c r="C332" s="2103"/>
      <c r="D332" s="2103"/>
      <c r="E332" s="2103"/>
      <c r="F332" s="2103"/>
      <c r="G332" s="2104"/>
      <c r="H332" s="1477"/>
    </row>
    <row r="333" spans="1:8" s="1476" customFormat="1">
      <c r="A333" s="1478"/>
      <c r="B333" s="366"/>
      <c r="C333" s="1162"/>
      <c r="D333" s="1162"/>
      <c r="E333" s="585"/>
      <c r="F333" s="585"/>
      <c r="G333" s="585"/>
      <c r="H333" s="1477"/>
    </row>
    <row r="334" spans="1:8" s="1476" customFormat="1">
      <c r="A334" s="1478"/>
      <c r="B334" s="2105" t="s">
        <v>286</v>
      </c>
      <c r="C334" s="2105"/>
      <c r="D334" s="2105"/>
      <c r="E334" s="1572"/>
      <c r="F334" s="187"/>
      <c r="G334" s="187"/>
      <c r="H334" s="1477"/>
    </row>
    <row r="335" spans="1:8" s="1476" customFormat="1" ht="15.75" thickBot="1">
      <c r="A335" s="1478"/>
      <c r="B335" s="1573"/>
      <c r="C335" s="1573"/>
      <c r="D335" s="1573"/>
      <c r="E335" s="1572"/>
      <c r="F335" s="187"/>
      <c r="G335" s="187"/>
      <c r="H335" s="1477"/>
    </row>
    <row r="336" spans="1:8" s="1476" customFormat="1" ht="27">
      <c r="A336" s="1003">
        <f>A318</f>
        <v>42</v>
      </c>
      <c r="B336" s="1574" t="s">
        <v>30</v>
      </c>
      <c r="C336" s="688"/>
      <c r="D336" s="689"/>
      <c r="E336" s="1575" t="s">
        <v>76</v>
      </c>
      <c r="F336" s="181"/>
      <c r="G336" s="387"/>
      <c r="H336" s="82" t="s">
        <v>58</v>
      </c>
    </row>
    <row r="337" spans="1:8" s="1476" customFormat="1">
      <c r="A337" s="1478"/>
      <c r="B337" s="1576" t="s">
        <v>66</v>
      </c>
      <c r="C337" s="660"/>
      <c r="D337" s="1577"/>
      <c r="E337" s="1578" t="s">
        <v>66</v>
      </c>
      <c r="F337" s="1579"/>
      <c r="G337" s="1580"/>
      <c r="H337" s="1477"/>
    </row>
    <row r="338" spans="1:8" s="1534" customFormat="1" ht="13.5">
      <c r="A338" s="1478"/>
      <c r="B338" s="1581" t="s">
        <v>67</v>
      </c>
      <c r="C338" s="1533"/>
      <c r="D338" s="1533"/>
      <c r="E338" s="1582" t="s">
        <v>67</v>
      </c>
      <c r="F338" s="1583"/>
      <c r="G338" s="1584"/>
      <c r="H338" s="1477"/>
    </row>
    <row r="339" spans="1:8" s="105" customFormat="1">
      <c r="A339" s="1478"/>
      <c r="B339" s="694" t="s">
        <v>73</v>
      </c>
      <c r="C339" s="707"/>
      <c r="D339" s="707"/>
      <c r="E339" s="1585" t="s">
        <v>73</v>
      </c>
      <c r="F339" s="286"/>
      <c r="G339" s="1522"/>
      <c r="H339" s="1586"/>
    </row>
    <row r="340" spans="1:8" s="1476" customFormat="1">
      <c r="A340" s="1478"/>
      <c r="B340" s="1301" t="s">
        <v>6</v>
      </c>
      <c r="C340" s="1587">
        <f>C341</f>
        <v>54680004</v>
      </c>
      <c r="D340" s="1587">
        <f>D341</f>
        <v>-1680</v>
      </c>
      <c r="E340" s="1301" t="s">
        <v>6</v>
      </c>
      <c r="F340" s="1587">
        <f>SUM(F341,F342,F350)</f>
        <v>281807951</v>
      </c>
      <c r="G340" s="1587">
        <f>SUM(G341,G342,G350)</f>
        <v>1680</v>
      </c>
      <c r="H340" s="1477"/>
    </row>
    <row r="341" spans="1:8" s="1476" customFormat="1" ht="26.25">
      <c r="A341" s="1478"/>
      <c r="B341" s="1588" t="s">
        <v>14</v>
      </c>
      <c r="C341" s="1589">
        <f>C342</f>
        <v>54680004</v>
      </c>
      <c r="D341" s="1590">
        <f>D342</f>
        <v>-1680</v>
      </c>
      <c r="E341" s="1303" t="s">
        <v>7</v>
      </c>
      <c r="F341" s="1589">
        <v>6273747</v>
      </c>
      <c r="G341" s="1590"/>
      <c r="H341" s="1477"/>
    </row>
    <row r="342" spans="1:8" s="1476" customFormat="1">
      <c r="A342" s="1478"/>
      <c r="B342" s="1591" t="s">
        <v>15</v>
      </c>
      <c r="C342" s="1589">
        <v>54680004</v>
      </c>
      <c r="D342" s="1590">
        <f>D323</f>
        <v>-1680</v>
      </c>
      <c r="E342" s="1303" t="s">
        <v>8</v>
      </c>
      <c r="F342" s="1589">
        <f>F343+F347</f>
        <v>1526865</v>
      </c>
      <c r="G342" s="1590"/>
      <c r="H342" s="1477"/>
    </row>
    <row r="343" spans="1:8" s="1476" customFormat="1">
      <c r="A343" s="1478"/>
      <c r="B343" s="1592" t="s">
        <v>16</v>
      </c>
      <c r="C343" s="1593">
        <f t="shared" ref="C343:D345" si="4">C344</f>
        <v>54680004</v>
      </c>
      <c r="D343" s="1587">
        <f t="shared" si="4"/>
        <v>-1680</v>
      </c>
      <c r="E343" s="1594" t="s">
        <v>9</v>
      </c>
      <c r="F343" s="1593">
        <f t="shared" ref="F343:F345" si="5">F344</f>
        <v>1509865</v>
      </c>
      <c r="G343" s="1587"/>
      <c r="H343" s="1477"/>
    </row>
    <row r="344" spans="1:8" s="1476" customFormat="1">
      <c r="A344" s="1478"/>
      <c r="B344" s="1588" t="s">
        <v>17</v>
      </c>
      <c r="C344" s="1589">
        <f t="shared" si="4"/>
        <v>54680004</v>
      </c>
      <c r="D344" s="1590">
        <f t="shared" si="4"/>
        <v>-1680</v>
      </c>
      <c r="E344" s="1595" t="s">
        <v>10</v>
      </c>
      <c r="F344" s="1589">
        <f t="shared" si="5"/>
        <v>1509865</v>
      </c>
      <c r="G344" s="1590"/>
      <c r="H344" s="1477"/>
    </row>
    <row r="345" spans="1:8" s="1476" customFormat="1" ht="26.25">
      <c r="A345" s="1478"/>
      <c r="B345" s="1588" t="s">
        <v>264</v>
      </c>
      <c r="C345" s="1589">
        <f t="shared" si="4"/>
        <v>54680004</v>
      </c>
      <c r="D345" s="1589">
        <f t="shared" si="4"/>
        <v>-1680</v>
      </c>
      <c r="E345" s="1595" t="s">
        <v>11</v>
      </c>
      <c r="F345" s="1589">
        <f t="shared" si="5"/>
        <v>1509865</v>
      </c>
      <c r="G345" s="1590"/>
      <c r="H345" s="1477"/>
    </row>
    <row r="346" spans="1:8" s="1476" customFormat="1" ht="26.25">
      <c r="A346" s="1478"/>
      <c r="B346" s="1591" t="s">
        <v>21</v>
      </c>
      <c r="C346" s="1589">
        <v>54680004</v>
      </c>
      <c r="D346" s="1589">
        <f>D327</f>
        <v>-1680</v>
      </c>
      <c r="E346" s="1596" t="s">
        <v>12</v>
      </c>
      <c r="F346" s="1589">
        <v>1509865</v>
      </c>
      <c r="G346" s="1590"/>
      <c r="H346" s="1477"/>
    </row>
    <row r="347" spans="1:8" s="1476" customFormat="1" ht="26.25">
      <c r="A347" s="1478"/>
      <c r="B347" s="1588"/>
      <c r="C347" s="756"/>
      <c r="D347" s="757"/>
      <c r="E347" s="1588" t="s">
        <v>47</v>
      </c>
      <c r="F347" s="1589">
        <f>F348</f>
        <v>17000</v>
      </c>
      <c r="G347" s="1590"/>
      <c r="H347" s="1477"/>
    </row>
    <row r="348" spans="1:8" s="1476" customFormat="1" ht="39">
      <c r="A348" s="1478"/>
      <c r="B348" s="1588"/>
      <c r="C348" s="757"/>
      <c r="D348" s="757"/>
      <c r="E348" s="1591" t="s">
        <v>48</v>
      </c>
      <c r="F348" s="1589">
        <f>F349</f>
        <v>17000</v>
      </c>
      <c r="G348" s="1590"/>
      <c r="H348" s="1477"/>
    </row>
    <row r="349" spans="1:8" s="1476" customFormat="1" ht="51.75">
      <c r="A349" s="1478"/>
      <c r="B349" s="1588"/>
      <c r="C349" s="757"/>
      <c r="D349" s="757"/>
      <c r="E349" s="1591" t="s">
        <v>87</v>
      </c>
      <c r="F349" s="1589">
        <v>17000</v>
      </c>
      <c r="G349" s="1590"/>
      <c r="H349" s="1477"/>
    </row>
    <row r="350" spans="1:8" s="1476" customFormat="1">
      <c r="A350" s="1478"/>
      <c r="B350" s="1588"/>
      <c r="C350" s="757"/>
      <c r="D350" s="757"/>
      <c r="E350" s="1588" t="s">
        <v>14</v>
      </c>
      <c r="F350" s="1589">
        <f>F351</f>
        <v>274007339</v>
      </c>
      <c r="G350" s="1590">
        <f>G351</f>
        <v>1680</v>
      </c>
      <c r="H350" s="1477"/>
    </row>
    <row r="351" spans="1:8" s="1476" customFormat="1" ht="26.25">
      <c r="A351" s="1478"/>
      <c r="B351" s="1588"/>
      <c r="C351" s="757"/>
      <c r="D351" s="757"/>
      <c r="E351" s="1591" t="s">
        <v>15</v>
      </c>
      <c r="F351" s="1589">
        <v>274007339</v>
      </c>
      <c r="G351" s="1590">
        <f>G324</f>
        <v>1680</v>
      </c>
      <c r="H351" s="1477"/>
    </row>
    <row r="352" spans="1:8" s="1476" customFormat="1">
      <c r="A352" s="1478"/>
      <c r="B352" s="1588"/>
      <c r="C352" s="757"/>
      <c r="D352" s="757"/>
      <c r="E352" s="1592" t="s">
        <v>16</v>
      </c>
      <c r="F352" s="1593">
        <f>F353+F370</f>
        <v>280068880</v>
      </c>
      <c r="G352" s="1587">
        <f>G353+G370</f>
        <v>1680</v>
      </c>
      <c r="H352" s="1477"/>
    </row>
    <row r="353" spans="1:8" s="1476" customFormat="1">
      <c r="A353" s="1478"/>
      <c r="B353" s="1588"/>
      <c r="C353" s="757"/>
      <c r="D353" s="757"/>
      <c r="E353" s="1588" t="s">
        <v>17</v>
      </c>
      <c r="F353" s="1589">
        <f>SUM(F354,F357,F358,F361,F363)</f>
        <v>273683341</v>
      </c>
      <c r="G353" s="1590">
        <f>SUM(G354,G357,G358,G361,G363)</f>
        <v>1680</v>
      </c>
      <c r="H353" s="1477"/>
    </row>
    <row r="354" spans="1:8" s="1476" customFormat="1">
      <c r="A354" s="1478"/>
      <c r="B354" s="1588"/>
      <c r="C354" s="757"/>
      <c r="D354" s="757"/>
      <c r="E354" s="1588" t="s">
        <v>18</v>
      </c>
      <c r="F354" s="1589">
        <f>SUM(F355:F356)</f>
        <v>86165250</v>
      </c>
      <c r="G354" s="1589">
        <f>SUM(G355:G356)</f>
        <v>1680</v>
      </c>
      <c r="H354" s="1477"/>
    </row>
    <row r="355" spans="1:8" s="1476" customFormat="1">
      <c r="A355" s="1478"/>
      <c r="B355" s="1588"/>
      <c r="C355" s="757"/>
      <c r="D355" s="757"/>
      <c r="E355" s="1591" t="s">
        <v>19</v>
      </c>
      <c r="F355" s="1589">
        <v>59497627</v>
      </c>
      <c r="G355" s="1589">
        <f>G328</f>
        <v>1680</v>
      </c>
      <c r="H355" s="1477"/>
    </row>
    <row r="356" spans="1:8" s="1476" customFormat="1">
      <c r="A356" s="1478"/>
      <c r="B356" s="1588"/>
      <c r="C356" s="757"/>
      <c r="D356" s="757"/>
      <c r="E356" s="1591" t="s">
        <v>20</v>
      </c>
      <c r="F356" s="1589">
        <v>26667623</v>
      </c>
      <c r="G356" s="1589"/>
      <c r="H356" s="1477"/>
    </row>
    <row r="357" spans="1:8" s="1476" customFormat="1">
      <c r="A357" s="1478"/>
      <c r="B357" s="1588"/>
      <c r="C357" s="757"/>
      <c r="D357" s="757"/>
      <c r="E357" s="1591" t="s">
        <v>290</v>
      </c>
      <c r="F357" s="1589">
        <v>522407</v>
      </c>
      <c r="G357" s="1589"/>
      <c r="H357" s="1477"/>
    </row>
    <row r="358" spans="1:8" s="1476" customFormat="1">
      <c r="A358" s="1478"/>
      <c r="B358" s="1588"/>
      <c r="C358" s="757"/>
      <c r="D358" s="757"/>
      <c r="E358" s="1588" t="s">
        <v>264</v>
      </c>
      <c r="F358" s="1589">
        <f>SUM(F359:F360)</f>
        <v>42269117</v>
      </c>
      <c r="G358" s="1589"/>
      <c r="H358" s="1477"/>
    </row>
    <row r="359" spans="1:8" s="1476" customFormat="1">
      <c r="A359" s="1478"/>
      <c r="B359" s="1588"/>
      <c r="C359" s="757"/>
      <c r="D359" s="757"/>
      <c r="E359" s="1591" t="s">
        <v>21</v>
      </c>
      <c r="F359" s="1589">
        <v>32335381</v>
      </c>
      <c r="G359" s="1589"/>
      <c r="H359" s="1477"/>
    </row>
    <row r="360" spans="1:8" s="1476" customFormat="1">
      <c r="A360" s="1478"/>
      <c r="B360" s="1588"/>
      <c r="C360" s="757"/>
      <c r="D360" s="757"/>
      <c r="E360" s="1588" t="s">
        <v>257</v>
      </c>
      <c r="F360" s="1589">
        <v>9933736</v>
      </c>
      <c r="G360" s="1590"/>
      <c r="H360" s="1477"/>
    </row>
    <row r="361" spans="1:8" s="1476" customFormat="1" ht="26.25">
      <c r="A361" s="1478"/>
      <c r="B361" s="1588"/>
      <c r="C361" s="757"/>
      <c r="D361" s="757"/>
      <c r="E361" s="1588" t="s">
        <v>68</v>
      </c>
      <c r="F361" s="1589">
        <f>F362</f>
        <v>4201096</v>
      </c>
      <c r="G361" s="1590"/>
      <c r="H361" s="1477"/>
    </row>
    <row r="362" spans="1:8" s="1476" customFormat="1">
      <c r="A362" s="1478"/>
      <c r="B362" s="1588"/>
      <c r="C362" s="757"/>
      <c r="D362" s="757"/>
      <c r="E362" s="1588" t="s">
        <v>70</v>
      </c>
      <c r="F362" s="1589">
        <v>4201096</v>
      </c>
      <c r="G362" s="1590"/>
      <c r="H362" s="1477"/>
    </row>
    <row r="363" spans="1:8" s="1476" customFormat="1" ht="26.25">
      <c r="A363" s="1478"/>
      <c r="B363" s="1588"/>
      <c r="C363" s="757"/>
      <c r="D363" s="757"/>
      <c r="E363" s="1588" t="s">
        <v>37</v>
      </c>
      <c r="F363" s="1589">
        <f>F364+F367</f>
        <v>140525471</v>
      </c>
      <c r="G363" s="1589"/>
      <c r="H363" s="1477"/>
    </row>
    <row r="364" spans="1:8" s="1476" customFormat="1">
      <c r="A364" s="1478"/>
      <c r="B364" s="1588"/>
      <c r="C364" s="757"/>
      <c r="D364" s="757"/>
      <c r="E364" s="1588" t="s">
        <v>38</v>
      </c>
      <c r="F364" s="1589">
        <f>F365</f>
        <v>634082</v>
      </c>
      <c r="G364" s="1589"/>
      <c r="H364" s="1477"/>
    </row>
    <row r="365" spans="1:8" s="1476" customFormat="1" ht="26.25">
      <c r="A365" s="1478"/>
      <c r="B365" s="1588"/>
      <c r="C365" s="757"/>
      <c r="D365" s="757"/>
      <c r="E365" s="1588" t="s">
        <v>39</v>
      </c>
      <c r="F365" s="1589">
        <f>F366</f>
        <v>634082</v>
      </c>
      <c r="G365" s="1589"/>
      <c r="H365" s="1477"/>
    </row>
    <row r="366" spans="1:8" s="1476" customFormat="1" ht="26.25">
      <c r="A366" s="1478"/>
      <c r="B366" s="1588"/>
      <c r="C366" s="757"/>
      <c r="D366" s="757"/>
      <c r="E366" s="1588" t="s">
        <v>40</v>
      </c>
      <c r="F366" s="1589">
        <v>634082</v>
      </c>
      <c r="G366" s="1589"/>
      <c r="H366" s="1477"/>
    </row>
    <row r="367" spans="1:8" s="1476" customFormat="1" ht="26.25">
      <c r="A367" s="1478"/>
      <c r="B367" s="1588"/>
      <c r="C367" s="757"/>
      <c r="D367" s="757"/>
      <c r="E367" s="1588" t="s">
        <v>49</v>
      </c>
      <c r="F367" s="1589">
        <f>SUM(F368:F369)</f>
        <v>139891389</v>
      </c>
      <c r="G367" s="1589"/>
      <c r="H367" s="1477"/>
    </row>
    <row r="368" spans="1:8" s="1476" customFormat="1" ht="26.25">
      <c r="A368" s="1478"/>
      <c r="B368" s="1588"/>
      <c r="C368" s="757"/>
      <c r="D368" s="757"/>
      <c r="E368" s="1588" t="s">
        <v>258</v>
      </c>
      <c r="F368" s="1589">
        <v>32159630</v>
      </c>
      <c r="G368" s="1589"/>
      <c r="H368" s="1477"/>
    </row>
    <row r="369" spans="1:8" s="1476" customFormat="1" ht="39">
      <c r="A369" s="1478"/>
      <c r="B369" s="1588"/>
      <c r="C369" s="757"/>
      <c r="D369" s="757"/>
      <c r="E369" s="1588" t="s">
        <v>50</v>
      </c>
      <c r="F369" s="1589">
        <v>107731759</v>
      </c>
      <c r="G369" s="1589"/>
      <c r="H369" s="1477"/>
    </row>
    <row r="370" spans="1:8" s="1476" customFormat="1">
      <c r="A370" s="1478"/>
      <c r="B370" s="1588"/>
      <c r="C370" s="757"/>
      <c r="D370" s="757"/>
      <c r="E370" s="1588" t="s">
        <v>23</v>
      </c>
      <c r="F370" s="1589">
        <f>SUM(F371:F372)</f>
        <v>6385539</v>
      </c>
      <c r="G370" s="1590"/>
      <c r="H370" s="1477"/>
    </row>
    <row r="371" spans="1:8" s="1476" customFormat="1">
      <c r="A371" s="1478"/>
      <c r="B371" s="1588"/>
      <c r="C371" s="757"/>
      <c r="D371" s="757"/>
      <c r="E371" s="1588" t="s">
        <v>24</v>
      </c>
      <c r="F371" s="1589">
        <v>1899688</v>
      </c>
      <c r="G371" s="1590"/>
      <c r="H371" s="1477"/>
    </row>
    <row r="372" spans="1:8" s="1476" customFormat="1">
      <c r="A372" s="1478"/>
      <c r="B372" s="1588"/>
      <c r="C372" s="757"/>
      <c r="D372" s="757"/>
      <c r="E372" s="1588" t="s">
        <v>41</v>
      </c>
      <c r="F372" s="1589">
        <f>F373</f>
        <v>4485851</v>
      </c>
      <c r="G372" s="1590"/>
      <c r="H372" s="1477"/>
    </row>
    <row r="373" spans="1:8" s="1476" customFormat="1" ht="26.25">
      <c r="A373" s="1478"/>
      <c r="B373" s="1588"/>
      <c r="C373" s="757"/>
      <c r="D373" s="757"/>
      <c r="E373" s="1588" t="s">
        <v>42</v>
      </c>
      <c r="F373" s="1589">
        <f>F374</f>
        <v>4485851</v>
      </c>
      <c r="G373" s="1590"/>
      <c r="H373" s="1477"/>
    </row>
    <row r="374" spans="1:8" s="1476" customFormat="1" ht="26.25">
      <c r="A374" s="1478"/>
      <c r="B374" s="1588"/>
      <c r="C374" s="757"/>
      <c r="D374" s="757"/>
      <c r="E374" s="1588" t="s">
        <v>43</v>
      </c>
      <c r="F374" s="1589">
        <v>4485851</v>
      </c>
      <c r="G374" s="1590"/>
      <c r="H374" s="1477"/>
    </row>
    <row r="375" spans="1:8" s="1476" customFormat="1">
      <c r="A375" s="1478"/>
      <c r="B375" s="1588"/>
      <c r="C375" s="757"/>
      <c r="D375" s="757"/>
      <c r="E375" s="1588" t="s">
        <v>25</v>
      </c>
      <c r="F375" s="1589">
        <f>F376*-1</f>
        <v>1739071</v>
      </c>
      <c r="G375" s="1590"/>
      <c r="H375" s="1477"/>
    </row>
    <row r="376" spans="1:8" s="1476" customFormat="1">
      <c r="A376" s="1478"/>
      <c r="B376" s="1588"/>
      <c r="C376" s="757"/>
      <c r="D376" s="757"/>
      <c r="E376" s="1588" t="s">
        <v>26</v>
      </c>
      <c r="F376" s="1589">
        <v>-1739071</v>
      </c>
      <c r="G376" s="1590"/>
      <c r="H376" s="1477"/>
    </row>
    <row r="377" spans="1:8" s="1476" customFormat="1">
      <c r="A377" s="1478"/>
      <c r="B377" s="1588"/>
      <c r="C377" s="757"/>
      <c r="D377" s="757"/>
      <c r="E377" s="1588" t="s">
        <v>291</v>
      </c>
      <c r="F377" s="1589">
        <f>F378</f>
        <v>-2864071</v>
      </c>
      <c r="G377" s="1590"/>
      <c r="H377" s="1477"/>
    </row>
    <row r="378" spans="1:8" s="1476" customFormat="1">
      <c r="A378" s="1478"/>
      <c r="B378" s="1588"/>
      <c r="C378" s="757"/>
      <c r="D378" s="757"/>
      <c r="E378" s="1588" t="s">
        <v>292</v>
      </c>
      <c r="F378" s="1589">
        <v>-2864071</v>
      </c>
      <c r="G378" s="1590"/>
      <c r="H378" s="1477"/>
    </row>
    <row r="379" spans="1:8" s="1476" customFormat="1">
      <c r="A379" s="1478"/>
      <c r="B379" s="1588"/>
      <c r="C379" s="757"/>
      <c r="D379" s="757"/>
      <c r="E379" s="1588" t="s">
        <v>293</v>
      </c>
      <c r="F379" s="1589">
        <f>F380</f>
        <v>975000</v>
      </c>
      <c r="G379" s="1590"/>
      <c r="H379" s="1477"/>
    </row>
    <row r="380" spans="1:8" s="1476" customFormat="1">
      <c r="A380" s="1478"/>
      <c r="B380" s="1588"/>
      <c r="C380" s="757"/>
      <c r="D380" s="757"/>
      <c r="E380" s="1588" t="s">
        <v>294</v>
      </c>
      <c r="F380" s="1589">
        <v>975000</v>
      </c>
      <c r="G380" s="1590"/>
      <c r="H380" s="1477"/>
    </row>
    <row r="381" spans="1:8" s="1476" customFormat="1">
      <c r="A381" s="1478"/>
      <c r="B381" s="1588"/>
      <c r="C381" s="757"/>
      <c r="D381" s="757"/>
      <c r="E381" s="1588" t="s">
        <v>27</v>
      </c>
      <c r="F381" s="1589">
        <f>F382</f>
        <v>150000</v>
      </c>
      <c r="G381" s="1590"/>
      <c r="H381" s="1477"/>
    </row>
    <row r="382" spans="1:8" s="1476" customFormat="1" ht="27" thickBot="1">
      <c r="A382" s="1478"/>
      <c r="B382" s="1588"/>
      <c r="C382" s="757"/>
      <c r="D382" s="757"/>
      <c r="E382" s="1588" t="s">
        <v>28</v>
      </c>
      <c r="F382" s="1589">
        <v>150000</v>
      </c>
      <c r="G382" s="1590"/>
      <c r="H382" s="1477"/>
    </row>
    <row r="383" spans="1:8" s="1196" customFormat="1" ht="35.25" customHeight="1" thickBot="1">
      <c r="A383" s="844"/>
      <c r="B383" s="2102" t="s">
        <v>490</v>
      </c>
      <c r="C383" s="2103"/>
      <c r="D383" s="2103"/>
      <c r="E383" s="2103"/>
      <c r="F383" s="2103"/>
      <c r="G383" s="2104"/>
      <c r="H383" s="1477"/>
    </row>
    <row r="384" spans="1:8" s="1476" customFormat="1">
      <c r="A384" s="1478"/>
      <c r="B384" s="1479"/>
      <c r="C384" s="1479"/>
      <c r="D384" s="1479"/>
      <c r="E384" s="1479"/>
      <c r="F384" s="1479"/>
      <c r="G384" s="1479"/>
      <c r="H384" s="1477"/>
    </row>
    <row r="385" spans="1:8" s="1476" customFormat="1" ht="15.75">
      <c r="A385" s="1478"/>
      <c r="B385" s="332" t="s">
        <v>271</v>
      </c>
      <c r="C385" s="43"/>
      <c r="D385" s="43"/>
      <c r="E385" s="43"/>
      <c r="F385" s="1597"/>
      <c r="G385" s="43"/>
      <c r="H385" s="1477"/>
    </row>
    <row r="386" spans="1:8" s="1476" customFormat="1" ht="15.75" thickBot="1">
      <c r="A386" s="1478"/>
      <c r="B386" s="366"/>
      <c r="C386" s="1162"/>
      <c r="D386" s="1162"/>
      <c r="E386" s="585"/>
      <c r="F386" s="585"/>
      <c r="G386" s="585"/>
      <c r="H386" s="1477"/>
    </row>
    <row r="387" spans="1:8" s="1476" customFormat="1" ht="27">
      <c r="A387" s="1003">
        <f>A318+1</f>
        <v>43</v>
      </c>
      <c r="B387" s="88" t="s">
        <v>30</v>
      </c>
      <c r="C387" s="918"/>
      <c r="D387" s="94"/>
      <c r="E387" s="88" t="s">
        <v>76</v>
      </c>
      <c r="F387" s="918"/>
      <c r="G387" s="94"/>
      <c r="H387" s="1477" t="s">
        <v>58</v>
      </c>
    </row>
    <row r="388" spans="1:8" s="1476" customFormat="1">
      <c r="A388" s="1478"/>
      <c r="B388" s="388" t="s">
        <v>4</v>
      </c>
      <c r="C388" s="1554"/>
      <c r="D388" s="1210"/>
      <c r="E388" s="388" t="s">
        <v>4</v>
      </c>
      <c r="F388" s="1554"/>
      <c r="G388" s="1210"/>
      <c r="H388" s="1477"/>
    </row>
    <row r="389" spans="1:8" s="1476" customFormat="1">
      <c r="A389" s="1478"/>
      <c r="B389" s="1555" t="s">
        <v>29</v>
      </c>
      <c r="C389" s="1556"/>
      <c r="D389" s="1211"/>
      <c r="E389" s="1555" t="s">
        <v>328</v>
      </c>
      <c r="F389" s="1556"/>
      <c r="G389" s="1211"/>
      <c r="H389" s="1477"/>
    </row>
    <row r="390" spans="1:8" s="1476" customFormat="1">
      <c r="A390" s="1478"/>
      <c r="B390" s="1557" t="s">
        <v>6</v>
      </c>
      <c r="C390" s="1558">
        <f>C391</f>
        <v>25227825</v>
      </c>
      <c r="D390" s="1558">
        <f>D391</f>
        <v>-23341</v>
      </c>
      <c r="E390" s="1557" t="s">
        <v>362</v>
      </c>
      <c r="F390" s="1558">
        <f>F391+F392+F397</f>
        <v>76916987</v>
      </c>
      <c r="G390" s="378">
        <f>G391+G392+G397</f>
        <v>23341</v>
      </c>
      <c r="H390" s="1477"/>
    </row>
    <row r="391" spans="1:8" s="1476" customFormat="1">
      <c r="A391" s="1478"/>
      <c r="B391" s="1559" t="s">
        <v>14</v>
      </c>
      <c r="C391" s="1560">
        <f>C392</f>
        <v>25227825</v>
      </c>
      <c r="D391" s="1560">
        <f>D392</f>
        <v>-23341</v>
      </c>
      <c r="E391" s="1561" t="s">
        <v>80</v>
      </c>
      <c r="F391" s="1560">
        <v>3994013</v>
      </c>
      <c r="G391" s="274"/>
      <c r="H391" s="1477"/>
    </row>
    <row r="392" spans="1:8" s="1476" customFormat="1">
      <c r="A392" s="1478"/>
      <c r="B392" s="955" t="s">
        <v>15</v>
      </c>
      <c r="C392" s="969">
        <v>25227825</v>
      </c>
      <c r="D392" s="969">
        <v>-23341</v>
      </c>
      <c r="E392" s="1563" t="s">
        <v>8</v>
      </c>
      <c r="F392" s="1560">
        <f t="shared" ref="F392:F394" si="6">F393</f>
        <v>7940</v>
      </c>
      <c r="G392" s="274"/>
      <c r="H392" s="1477"/>
    </row>
    <row r="393" spans="1:8" s="1476" customFormat="1">
      <c r="A393" s="1478"/>
      <c r="B393" s="1562" t="s">
        <v>31</v>
      </c>
      <c r="C393" s="1558">
        <f>C394+C410</f>
        <v>25227825</v>
      </c>
      <c r="D393" s="1558">
        <f>D394+D410</f>
        <v>-23341</v>
      </c>
      <c r="E393" s="955" t="s">
        <v>9</v>
      </c>
      <c r="F393" s="1560">
        <f t="shared" si="6"/>
        <v>7940</v>
      </c>
      <c r="G393" s="274"/>
      <c r="H393" s="1477"/>
    </row>
    <row r="394" spans="1:8" s="1476" customFormat="1">
      <c r="A394" s="1478"/>
      <c r="B394" s="1563" t="s">
        <v>17</v>
      </c>
      <c r="C394" s="1564">
        <f>C401+C395+C407</f>
        <v>25227825</v>
      </c>
      <c r="D394" s="1564">
        <f>D401+D395+D407</f>
        <v>-23341</v>
      </c>
      <c r="E394" s="955" t="s">
        <v>10</v>
      </c>
      <c r="F394" s="1560">
        <f t="shared" si="6"/>
        <v>7940</v>
      </c>
      <c r="G394" s="274"/>
      <c r="H394" s="1477"/>
    </row>
    <row r="395" spans="1:8" s="1476" customFormat="1" ht="25.5">
      <c r="A395" s="1478"/>
      <c r="B395" s="1565" t="s">
        <v>264</v>
      </c>
      <c r="C395" s="1564">
        <f>SUM(C396:C406)</f>
        <v>25227825</v>
      </c>
      <c r="D395" s="1564">
        <f>SUM(D396:D406)</f>
        <v>-23341</v>
      </c>
      <c r="E395" s="1598" t="s">
        <v>11</v>
      </c>
      <c r="F395" s="1560">
        <f>F396</f>
        <v>7940</v>
      </c>
      <c r="G395" s="274"/>
      <c r="H395" s="1477"/>
    </row>
    <row r="396" spans="1:8" s="1476" customFormat="1" ht="25.5">
      <c r="A396" s="1478"/>
      <c r="B396" s="1566" t="s">
        <v>21</v>
      </c>
      <c r="C396" s="969">
        <v>25227825</v>
      </c>
      <c r="D396" s="969">
        <v>-23341</v>
      </c>
      <c r="E396" s="1598" t="s">
        <v>12</v>
      </c>
      <c r="F396" s="969">
        <v>7940</v>
      </c>
      <c r="G396" s="274"/>
      <c r="H396" s="1477"/>
    </row>
    <row r="397" spans="1:8" s="1476" customFormat="1">
      <c r="A397" s="1478"/>
      <c r="B397" s="1566"/>
      <c r="C397" s="969"/>
      <c r="D397" s="969"/>
      <c r="E397" s="20" t="s">
        <v>14</v>
      </c>
      <c r="F397" s="1560">
        <f>F398</f>
        <v>72915034</v>
      </c>
      <c r="G397" s="274">
        <f>G398</f>
        <v>23341</v>
      </c>
      <c r="H397" s="1477"/>
    </row>
    <row r="398" spans="1:8" s="1476" customFormat="1" ht="25.5">
      <c r="A398" s="1478"/>
      <c r="B398" s="1566"/>
      <c r="C398" s="969"/>
      <c r="D398" s="969"/>
      <c r="E398" s="955" t="s">
        <v>15</v>
      </c>
      <c r="F398" s="1560">
        <v>72915034</v>
      </c>
      <c r="G398" s="274">
        <v>23341</v>
      </c>
      <c r="H398" s="1477"/>
    </row>
    <row r="399" spans="1:8" s="1476" customFormat="1">
      <c r="A399" s="1478"/>
      <c r="B399" s="1566"/>
      <c r="C399" s="969"/>
      <c r="D399" s="969"/>
      <c r="E399" s="1562" t="s">
        <v>31</v>
      </c>
      <c r="F399" s="1558">
        <f>F400+F410</f>
        <v>76916987</v>
      </c>
      <c r="G399" s="378">
        <f>G400+G410</f>
        <v>23341</v>
      </c>
      <c r="H399" s="1477"/>
    </row>
    <row r="400" spans="1:8" s="1476" customFormat="1">
      <c r="A400" s="1478"/>
      <c r="B400" s="1566"/>
      <c r="C400" s="952"/>
      <c r="D400" s="952"/>
      <c r="E400" s="1563" t="s">
        <v>17</v>
      </c>
      <c r="F400" s="1564">
        <f>F401+F404+F407</f>
        <v>75479160</v>
      </c>
      <c r="G400" s="380">
        <f>G401+G404+G407</f>
        <v>23341</v>
      </c>
      <c r="H400" s="1477"/>
    </row>
    <row r="401" spans="1:8" s="1476" customFormat="1">
      <c r="A401" s="1478"/>
      <c r="B401" s="1566"/>
      <c r="C401" s="952"/>
      <c r="D401" s="952"/>
      <c r="E401" s="955" t="s">
        <v>18</v>
      </c>
      <c r="F401" s="1564">
        <f>F402+F403</f>
        <v>57467428</v>
      </c>
      <c r="G401" s="380">
        <f>G402+G403</f>
        <v>23341</v>
      </c>
      <c r="H401" s="1477"/>
    </row>
    <row r="402" spans="1:8" s="1476" customFormat="1">
      <c r="A402" s="1478"/>
      <c r="B402" s="1566"/>
      <c r="C402" s="952"/>
      <c r="D402" s="952"/>
      <c r="E402" s="956" t="s">
        <v>19</v>
      </c>
      <c r="F402" s="1560">
        <v>43895367</v>
      </c>
      <c r="G402" s="274">
        <v>23341</v>
      </c>
      <c r="H402" s="1477"/>
    </row>
    <row r="403" spans="1:8" s="1476" customFormat="1">
      <c r="A403" s="1478"/>
      <c r="B403" s="1566"/>
      <c r="C403" s="952"/>
      <c r="D403" s="952"/>
      <c r="E403" s="956" t="s">
        <v>20</v>
      </c>
      <c r="F403" s="1560">
        <v>13572061</v>
      </c>
      <c r="G403" s="380"/>
      <c r="H403" s="1477"/>
    </row>
    <row r="404" spans="1:8" s="1476" customFormat="1">
      <c r="A404" s="1478"/>
      <c r="B404" s="1566"/>
      <c r="C404" s="952"/>
      <c r="D404" s="952"/>
      <c r="E404" s="1565" t="s">
        <v>264</v>
      </c>
      <c r="F404" s="1564">
        <f>SUM(F405:F406)</f>
        <v>15190590</v>
      </c>
      <c r="G404" s="380"/>
      <c r="H404" s="1477"/>
    </row>
    <row r="405" spans="1:8" s="1476" customFormat="1">
      <c r="A405" s="1478"/>
      <c r="B405" s="1566"/>
      <c r="C405" s="952"/>
      <c r="D405" s="952"/>
      <c r="E405" s="1566" t="s">
        <v>21</v>
      </c>
      <c r="F405" s="1560">
        <v>5450400</v>
      </c>
      <c r="G405" s="274"/>
      <c r="H405" s="1477"/>
    </row>
    <row r="406" spans="1:8" s="1476" customFormat="1">
      <c r="A406" s="1478"/>
      <c r="B406" s="1566"/>
      <c r="C406" s="952"/>
      <c r="D406" s="952"/>
      <c r="E406" s="1566" t="s">
        <v>257</v>
      </c>
      <c r="F406" s="1560">
        <v>9740190</v>
      </c>
      <c r="G406" s="274"/>
      <c r="H406" s="1477"/>
    </row>
    <row r="407" spans="1:8" s="1476" customFormat="1" ht="26.25">
      <c r="A407" s="1478"/>
      <c r="B407" s="1566"/>
      <c r="C407" s="952"/>
      <c r="D407" s="952"/>
      <c r="E407" s="1599" t="s">
        <v>491</v>
      </c>
      <c r="F407" s="1560">
        <f>F408</f>
        <v>2821142</v>
      </c>
      <c r="G407" s="274"/>
      <c r="H407" s="1477"/>
    </row>
    <row r="408" spans="1:8" s="1476" customFormat="1" ht="25.5">
      <c r="A408" s="1478"/>
      <c r="B408" s="1566"/>
      <c r="C408" s="952"/>
      <c r="D408" s="952"/>
      <c r="E408" s="1600" t="s">
        <v>49</v>
      </c>
      <c r="F408" s="1560">
        <f>F409</f>
        <v>2821142</v>
      </c>
      <c r="G408" s="274"/>
      <c r="H408" s="1477"/>
    </row>
    <row r="409" spans="1:8" s="1476" customFormat="1" ht="51">
      <c r="A409" s="1478"/>
      <c r="B409" s="1566"/>
      <c r="C409" s="952"/>
      <c r="D409" s="952"/>
      <c r="E409" s="1601" t="s">
        <v>492</v>
      </c>
      <c r="F409" s="1560">
        <v>2821142</v>
      </c>
      <c r="G409" s="1602"/>
      <c r="H409" s="1477"/>
    </row>
    <row r="410" spans="1:8" s="1476" customFormat="1">
      <c r="A410" s="1478"/>
      <c r="B410" s="1566"/>
      <c r="C410" s="952"/>
      <c r="D410" s="952"/>
      <c r="E410" s="379" t="s">
        <v>23</v>
      </c>
      <c r="F410" s="380">
        <f>F411</f>
        <v>1437827</v>
      </c>
      <c r="G410" s="380"/>
      <c r="H410" s="1477"/>
    </row>
    <row r="411" spans="1:8" s="1476" customFormat="1" ht="15.75" thickBot="1">
      <c r="A411" s="1478"/>
      <c r="B411" s="1566"/>
      <c r="C411" s="952"/>
      <c r="D411" s="952"/>
      <c r="E411" s="955" t="s">
        <v>24</v>
      </c>
      <c r="F411" s="380">
        <v>1437827</v>
      </c>
      <c r="G411" s="274"/>
      <c r="H411" s="1477"/>
    </row>
    <row r="412" spans="1:8" s="1196" customFormat="1" ht="36" customHeight="1" thickBot="1">
      <c r="A412" s="844"/>
      <c r="B412" s="2039" t="s">
        <v>493</v>
      </c>
      <c r="C412" s="2040"/>
      <c r="D412" s="2040"/>
      <c r="E412" s="2040"/>
      <c r="F412" s="2040"/>
      <c r="G412" s="2041"/>
      <c r="H412" s="1477"/>
    </row>
    <row r="413" spans="1:8" s="1476" customFormat="1">
      <c r="A413" s="1478"/>
      <c r="B413" s="366"/>
      <c r="C413" s="1162"/>
      <c r="D413" s="1162"/>
      <c r="E413" s="585"/>
      <c r="F413" s="585"/>
      <c r="G413" s="585"/>
      <c r="H413" s="1477"/>
    </row>
    <row r="414" spans="1:8" s="1476" customFormat="1">
      <c r="A414" s="1478"/>
      <c r="B414" s="2105" t="s">
        <v>494</v>
      </c>
      <c r="C414" s="2105"/>
      <c r="D414" s="2105"/>
      <c r="E414" s="1572"/>
      <c r="F414" s="187"/>
      <c r="G414" s="187"/>
      <c r="H414" s="1477"/>
    </row>
    <row r="415" spans="1:8" s="1476" customFormat="1" ht="15.75" thickBot="1">
      <c r="A415" s="1478"/>
      <c r="B415" s="1573"/>
      <c r="C415" s="1573"/>
      <c r="D415" s="1573"/>
      <c r="E415" s="1572"/>
      <c r="F415" s="187"/>
      <c r="G415" s="187"/>
      <c r="H415" s="1477"/>
    </row>
    <row r="416" spans="1:8" s="1476" customFormat="1" ht="27">
      <c r="A416" s="1003">
        <f>A387</f>
        <v>43</v>
      </c>
      <c r="B416" s="1574" t="s">
        <v>30</v>
      </c>
      <c r="C416" s="688"/>
      <c r="D416" s="689"/>
      <c r="E416" s="1575" t="s">
        <v>76</v>
      </c>
      <c r="F416" s="181"/>
      <c r="G416" s="387"/>
      <c r="H416" s="1477" t="s">
        <v>58</v>
      </c>
    </row>
    <row r="417" spans="1:8" s="1476" customFormat="1">
      <c r="A417" s="1478"/>
      <c r="B417" s="1576" t="s">
        <v>66</v>
      </c>
      <c r="C417" s="660"/>
      <c r="D417" s="1577"/>
      <c r="E417" s="1578" t="s">
        <v>66</v>
      </c>
      <c r="F417" s="1579"/>
      <c r="G417" s="1580"/>
      <c r="H417" s="1477"/>
    </row>
    <row r="418" spans="1:8" s="1534" customFormat="1" ht="13.5">
      <c r="A418" s="1478"/>
      <c r="B418" s="1581" t="s">
        <v>67</v>
      </c>
      <c r="C418" s="1533"/>
      <c r="D418" s="1533"/>
      <c r="E418" s="1582" t="s">
        <v>67</v>
      </c>
      <c r="F418" s="1583"/>
      <c r="G418" s="1584"/>
      <c r="H418" s="1477"/>
    </row>
    <row r="419" spans="1:8" s="105" customFormat="1">
      <c r="A419" s="1478"/>
      <c r="B419" s="694" t="s">
        <v>73</v>
      </c>
      <c r="C419" s="707"/>
      <c r="D419" s="707"/>
      <c r="E419" s="1585" t="s">
        <v>73</v>
      </c>
      <c r="F419" s="286"/>
      <c r="G419" s="1522"/>
      <c r="H419" s="1586"/>
    </row>
    <row r="420" spans="1:8" s="1476" customFormat="1">
      <c r="A420" s="1478"/>
      <c r="B420" s="1301" t="s">
        <v>6</v>
      </c>
      <c r="C420" s="1603">
        <f>C421</f>
        <v>54680004</v>
      </c>
      <c r="D420" s="1302">
        <f>D421</f>
        <v>-23341</v>
      </c>
      <c r="E420" s="1301" t="s">
        <v>6</v>
      </c>
      <c r="F420" s="1302">
        <f>SUM(F421,F422,F430)</f>
        <v>281807951</v>
      </c>
      <c r="G420" s="1302">
        <f>SUM(G421,G422,G430)</f>
        <v>23341</v>
      </c>
      <c r="H420" s="1477"/>
    </row>
    <row r="421" spans="1:8" s="1476" customFormat="1" ht="26.25">
      <c r="A421" s="1478"/>
      <c r="B421" s="1588" t="s">
        <v>14</v>
      </c>
      <c r="C421" s="756">
        <f>C422</f>
        <v>54680004</v>
      </c>
      <c r="D421" s="757">
        <f>D422</f>
        <v>-23341</v>
      </c>
      <c r="E421" s="1303" t="s">
        <v>7</v>
      </c>
      <c r="F421" s="756">
        <v>6273747</v>
      </c>
      <c r="G421" s="757"/>
      <c r="H421" s="1477"/>
    </row>
    <row r="422" spans="1:8" s="1476" customFormat="1">
      <c r="A422" s="1478"/>
      <c r="B422" s="1591" t="s">
        <v>15</v>
      </c>
      <c r="C422" s="756">
        <v>54680004</v>
      </c>
      <c r="D422" s="757">
        <f>D392</f>
        <v>-23341</v>
      </c>
      <c r="E422" s="1303" t="s">
        <v>8</v>
      </c>
      <c r="F422" s="756">
        <f>F423+F427</f>
        <v>1526865</v>
      </c>
      <c r="G422" s="757"/>
      <c r="H422" s="1477"/>
    </row>
    <row r="423" spans="1:8" s="1476" customFormat="1">
      <c r="A423" s="1478"/>
      <c r="B423" s="1592" t="s">
        <v>16</v>
      </c>
      <c r="C423" s="1603">
        <f t="shared" ref="C423:D425" si="7">C424</f>
        <v>54680004</v>
      </c>
      <c r="D423" s="1302">
        <f t="shared" si="7"/>
        <v>-23341</v>
      </c>
      <c r="E423" s="1594" t="s">
        <v>9</v>
      </c>
      <c r="F423" s="1603">
        <f t="shared" ref="F423:F425" si="8">F424</f>
        <v>1509865</v>
      </c>
      <c r="G423" s="1302"/>
      <c r="H423" s="1477"/>
    </row>
    <row r="424" spans="1:8" s="1476" customFormat="1">
      <c r="A424" s="1478"/>
      <c r="B424" s="1588" t="s">
        <v>17</v>
      </c>
      <c r="C424" s="756">
        <f t="shared" si="7"/>
        <v>54680004</v>
      </c>
      <c r="D424" s="757">
        <f t="shared" si="7"/>
        <v>-23341</v>
      </c>
      <c r="E424" s="1595" t="s">
        <v>10</v>
      </c>
      <c r="F424" s="756">
        <f t="shared" si="8"/>
        <v>1509865</v>
      </c>
      <c r="G424" s="757"/>
      <c r="H424" s="1477"/>
    </row>
    <row r="425" spans="1:8" s="1476" customFormat="1" ht="26.25">
      <c r="A425" s="1478"/>
      <c r="B425" s="1588" t="s">
        <v>264</v>
      </c>
      <c r="C425" s="756">
        <f t="shared" si="7"/>
        <v>54680004</v>
      </c>
      <c r="D425" s="756">
        <f t="shared" si="7"/>
        <v>-23341</v>
      </c>
      <c r="E425" s="1595" t="s">
        <v>11</v>
      </c>
      <c r="F425" s="756">
        <f t="shared" si="8"/>
        <v>1509865</v>
      </c>
      <c r="G425" s="757"/>
      <c r="H425" s="1477"/>
    </row>
    <row r="426" spans="1:8" s="1476" customFormat="1" ht="26.25">
      <c r="A426" s="1478"/>
      <c r="B426" s="1591" t="s">
        <v>21</v>
      </c>
      <c r="C426" s="756">
        <v>54680004</v>
      </c>
      <c r="D426" s="756">
        <f>D396</f>
        <v>-23341</v>
      </c>
      <c r="E426" s="1596" t="s">
        <v>12</v>
      </c>
      <c r="F426" s="756">
        <v>1509865</v>
      </c>
      <c r="G426" s="757"/>
      <c r="H426" s="1477"/>
    </row>
    <row r="427" spans="1:8" s="1476" customFormat="1" ht="26.25">
      <c r="A427" s="1478"/>
      <c r="B427" s="1588"/>
      <c r="C427" s="757"/>
      <c r="D427" s="756"/>
      <c r="E427" s="1588" t="s">
        <v>47</v>
      </c>
      <c r="F427" s="756">
        <f>F428</f>
        <v>17000</v>
      </c>
      <c r="G427" s="757"/>
      <c r="H427" s="1477"/>
    </row>
    <row r="428" spans="1:8" s="1476" customFormat="1" ht="39">
      <c r="A428" s="1478"/>
      <c r="B428" s="1588"/>
      <c r="C428" s="757"/>
      <c r="D428" s="756"/>
      <c r="E428" s="1591" t="s">
        <v>48</v>
      </c>
      <c r="F428" s="756">
        <f>F429</f>
        <v>17000</v>
      </c>
      <c r="G428" s="757"/>
      <c r="H428" s="1477"/>
    </row>
    <row r="429" spans="1:8" s="1476" customFormat="1" ht="51.75">
      <c r="A429" s="1478"/>
      <c r="B429" s="1588"/>
      <c r="C429" s="757"/>
      <c r="D429" s="756"/>
      <c r="E429" s="1591" t="s">
        <v>87</v>
      </c>
      <c r="F429" s="756">
        <v>17000</v>
      </c>
      <c r="G429" s="757"/>
      <c r="H429" s="1477"/>
    </row>
    <row r="430" spans="1:8" s="1476" customFormat="1">
      <c r="A430" s="1478"/>
      <c r="B430" s="1588"/>
      <c r="C430" s="757"/>
      <c r="D430" s="756"/>
      <c r="E430" s="1588" t="s">
        <v>14</v>
      </c>
      <c r="F430" s="756">
        <f>F431</f>
        <v>274007339</v>
      </c>
      <c r="G430" s="757">
        <f>G431</f>
        <v>23341</v>
      </c>
      <c r="H430" s="1477"/>
    </row>
    <row r="431" spans="1:8" s="1476" customFormat="1" ht="26.25">
      <c r="A431" s="1478"/>
      <c r="B431" s="1588"/>
      <c r="C431" s="757"/>
      <c r="D431" s="756"/>
      <c r="E431" s="1591" t="s">
        <v>15</v>
      </c>
      <c r="F431" s="756">
        <v>274007339</v>
      </c>
      <c r="G431" s="757">
        <f>G398</f>
        <v>23341</v>
      </c>
      <c r="H431" s="1477"/>
    </row>
    <row r="432" spans="1:8" s="1476" customFormat="1">
      <c r="A432" s="1478"/>
      <c r="B432" s="1588"/>
      <c r="C432" s="757"/>
      <c r="D432" s="756"/>
      <c r="E432" s="1592" t="s">
        <v>16</v>
      </c>
      <c r="F432" s="1603">
        <f>F433+F450</f>
        <v>280068880</v>
      </c>
      <c r="G432" s="1302">
        <f>G433+G450</f>
        <v>23341</v>
      </c>
      <c r="H432" s="1477"/>
    </row>
    <row r="433" spans="1:8" s="1476" customFormat="1">
      <c r="A433" s="1478"/>
      <c r="B433" s="1588"/>
      <c r="C433" s="757"/>
      <c r="D433" s="756"/>
      <c r="E433" s="1588" t="s">
        <v>17</v>
      </c>
      <c r="F433" s="756">
        <f>SUM(F434,F437,F438,F441,F443)</f>
        <v>273683341</v>
      </c>
      <c r="G433" s="757">
        <f>SUM(G434,G437,G438,G441,G443)</f>
        <v>23341</v>
      </c>
      <c r="H433" s="1477"/>
    </row>
    <row r="434" spans="1:8" s="1476" customFormat="1">
      <c r="A434" s="1478"/>
      <c r="B434" s="1588"/>
      <c r="C434" s="757"/>
      <c r="D434" s="756"/>
      <c r="E434" s="1588" t="s">
        <v>18</v>
      </c>
      <c r="F434" s="756">
        <f>SUM(F435:F436)</f>
        <v>86165250</v>
      </c>
      <c r="G434" s="756">
        <f>SUM(G435:G436)</f>
        <v>23341</v>
      </c>
      <c r="H434" s="1477"/>
    </row>
    <row r="435" spans="1:8" s="1476" customFormat="1">
      <c r="A435" s="1478"/>
      <c r="B435" s="1588"/>
      <c r="C435" s="757"/>
      <c r="D435" s="756"/>
      <c r="E435" s="1591" t="s">
        <v>19</v>
      </c>
      <c r="F435" s="756">
        <v>59497627</v>
      </c>
      <c r="G435" s="756">
        <f>G402</f>
        <v>23341</v>
      </c>
      <c r="H435" s="1477"/>
    </row>
    <row r="436" spans="1:8" s="1476" customFormat="1">
      <c r="A436" s="1478"/>
      <c r="B436" s="1588"/>
      <c r="C436" s="757"/>
      <c r="D436" s="756"/>
      <c r="E436" s="1591" t="s">
        <v>20</v>
      </c>
      <c r="F436" s="756">
        <v>26667623</v>
      </c>
      <c r="G436" s="756"/>
      <c r="H436" s="1477"/>
    </row>
    <row r="437" spans="1:8" s="1476" customFormat="1">
      <c r="A437" s="1478"/>
      <c r="B437" s="1588"/>
      <c r="C437" s="757"/>
      <c r="D437" s="756"/>
      <c r="E437" s="1591" t="s">
        <v>290</v>
      </c>
      <c r="F437" s="756">
        <v>522407</v>
      </c>
      <c r="G437" s="756"/>
      <c r="H437" s="1477"/>
    </row>
    <row r="438" spans="1:8" s="1476" customFormat="1">
      <c r="A438" s="1478"/>
      <c r="B438" s="1588"/>
      <c r="C438" s="757"/>
      <c r="D438" s="756"/>
      <c r="E438" s="1588" t="s">
        <v>264</v>
      </c>
      <c r="F438" s="756">
        <f>SUM(F439:F440)</f>
        <v>42269117</v>
      </c>
      <c r="G438" s="756"/>
      <c r="H438" s="1477"/>
    </row>
    <row r="439" spans="1:8" s="1476" customFormat="1">
      <c r="A439" s="1478"/>
      <c r="B439" s="1588"/>
      <c r="C439" s="757"/>
      <c r="D439" s="756"/>
      <c r="E439" s="1591" t="s">
        <v>21</v>
      </c>
      <c r="F439" s="756">
        <v>32335381</v>
      </c>
      <c r="G439" s="756"/>
      <c r="H439" s="1477"/>
    </row>
    <row r="440" spans="1:8" s="1476" customFormat="1">
      <c r="A440" s="1478"/>
      <c r="B440" s="1588"/>
      <c r="C440" s="757"/>
      <c r="D440" s="756"/>
      <c r="E440" s="1588" t="s">
        <v>257</v>
      </c>
      <c r="F440" s="756">
        <v>9933736</v>
      </c>
      <c r="G440" s="757"/>
      <c r="H440" s="1477"/>
    </row>
    <row r="441" spans="1:8" s="1476" customFormat="1" ht="26.25">
      <c r="A441" s="1478"/>
      <c r="B441" s="1588"/>
      <c r="C441" s="757"/>
      <c r="D441" s="756"/>
      <c r="E441" s="1588" t="s">
        <v>68</v>
      </c>
      <c r="F441" s="756">
        <f>F442</f>
        <v>4201096</v>
      </c>
      <c r="G441" s="757"/>
      <c r="H441" s="1477"/>
    </row>
    <row r="442" spans="1:8" s="1476" customFormat="1">
      <c r="A442" s="1478"/>
      <c r="B442" s="1588"/>
      <c r="C442" s="757"/>
      <c r="D442" s="756"/>
      <c r="E442" s="1588" t="s">
        <v>70</v>
      </c>
      <c r="F442" s="756">
        <v>4201096</v>
      </c>
      <c r="G442" s="757"/>
      <c r="H442" s="1477"/>
    </row>
    <row r="443" spans="1:8" s="1476" customFormat="1" ht="26.25">
      <c r="A443" s="1478"/>
      <c r="B443" s="1588"/>
      <c r="C443" s="757"/>
      <c r="D443" s="756"/>
      <c r="E443" s="1588" t="s">
        <v>37</v>
      </c>
      <c r="F443" s="756">
        <f>F444+F447</f>
        <v>140525471</v>
      </c>
      <c r="G443" s="756"/>
      <c r="H443" s="1477"/>
    </row>
    <row r="444" spans="1:8" s="1476" customFormat="1">
      <c r="A444" s="1478"/>
      <c r="B444" s="1588"/>
      <c r="C444" s="757"/>
      <c r="D444" s="756"/>
      <c r="E444" s="1588" t="s">
        <v>38</v>
      </c>
      <c r="F444" s="756">
        <f>F445</f>
        <v>634082</v>
      </c>
      <c r="G444" s="756"/>
      <c r="H444" s="1477"/>
    </row>
    <row r="445" spans="1:8" s="1476" customFormat="1" ht="26.25">
      <c r="A445" s="1478"/>
      <c r="B445" s="1588"/>
      <c r="C445" s="757"/>
      <c r="D445" s="756"/>
      <c r="E445" s="1588" t="s">
        <v>39</v>
      </c>
      <c r="F445" s="756">
        <f>F446</f>
        <v>634082</v>
      </c>
      <c r="G445" s="756"/>
      <c r="H445" s="1477"/>
    </row>
    <row r="446" spans="1:8" s="1476" customFormat="1" ht="26.25">
      <c r="A446" s="1478"/>
      <c r="B446" s="1588"/>
      <c r="C446" s="757"/>
      <c r="D446" s="756"/>
      <c r="E446" s="1588" t="s">
        <v>40</v>
      </c>
      <c r="F446" s="756">
        <v>634082</v>
      </c>
      <c r="G446" s="756"/>
      <c r="H446" s="1477"/>
    </row>
    <row r="447" spans="1:8" s="1476" customFormat="1" ht="26.25">
      <c r="A447" s="1478"/>
      <c r="B447" s="1588"/>
      <c r="C447" s="757"/>
      <c r="D447" s="756"/>
      <c r="E447" s="1588" t="s">
        <v>49</v>
      </c>
      <c r="F447" s="756">
        <f>SUM(F448:F449)</f>
        <v>139891389</v>
      </c>
      <c r="G447" s="756"/>
      <c r="H447" s="1477"/>
    </row>
    <row r="448" spans="1:8" s="1476" customFormat="1" ht="26.25">
      <c r="A448" s="1478"/>
      <c r="B448" s="1588"/>
      <c r="C448" s="757"/>
      <c r="D448" s="756"/>
      <c r="E448" s="1588" t="s">
        <v>258</v>
      </c>
      <c r="F448" s="756">
        <v>32159630</v>
      </c>
      <c r="G448" s="756"/>
      <c r="H448" s="1477"/>
    </row>
    <row r="449" spans="1:8" s="1476" customFormat="1" ht="39">
      <c r="A449" s="1478"/>
      <c r="B449" s="1588"/>
      <c r="C449" s="757"/>
      <c r="D449" s="756"/>
      <c r="E449" s="1588" t="s">
        <v>50</v>
      </c>
      <c r="F449" s="756">
        <v>107731759</v>
      </c>
      <c r="G449" s="756"/>
      <c r="H449" s="1477"/>
    </row>
    <row r="450" spans="1:8" s="1476" customFormat="1">
      <c r="A450" s="1478"/>
      <c r="B450" s="1588"/>
      <c r="C450" s="757"/>
      <c r="D450" s="756"/>
      <c r="E450" s="1588" t="s">
        <v>23</v>
      </c>
      <c r="F450" s="756">
        <f>SUM(F451:F452)</f>
        <v>6385539</v>
      </c>
      <c r="G450" s="757"/>
      <c r="H450" s="1477"/>
    </row>
    <row r="451" spans="1:8" s="1476" customFormat="1">
      <c r="A451" s="1478"/>
      <c r="B451" s="1588"/>
      <c r="C451" s="757"/>
      <c r="D451" s="756"/>
      <c r="E451" s="1588" t="s">
        <v>24</v>
      </c>
      <c r="F451" s="756">
        <v>1899688</v>
      </c>
      <c r="G451" s="757"/>
      <c r="H451" s="1477"/>
    </row>
    <row r="452" spans="1:8" s="1476" customFormat="1">
      <c r="A452" s="1478"/>
      <c r="B452" s="1588"/>
      <c r="C452" s="757"/>
      <c r="D452" s="756"/>
      <c r="E452" s="1588" t="s">
        <v>41</v>
      </c>
      <c r="F452" s="756">
        <f>F453</f>
        <v>4485851</v>
      </c>
      <c r="G452" s="757"/>
      <c r="H452" s="1477"/>
    </row>
    <row r="453" spans="1:8" s="1476" customFormat="1" ht="26.25">
      <c r="A453" s="1478"/>
      <c r="B453" s="1588"/>
      <c r="C453" s="757"/>
      <c r="D453" s="756"/>
      <c r="E453" s="1588" t="s">
        <v>42</v>
      </c>
      <c r="F453" s="756">
        <f>F454</f>
        <v>4485851</v>
      </c>
      <c r="G453" s="757"/>
      <c r="H453" s="1477"/>
    </row>
    <row r="454" spans="1:8" s="1476" customFormat="1" ht="26.25">
      <c r="A454" s="1478"/>
      <c r="B454" s="1588"/>
      <c r="C454" s="757"/>
      <c r="D454" s="756"/>
      <c r="E454" s="1588" t="s">
        <v>43</v>
      </c>
      <c r="F454" s="756">
        <v>4485851</v>
      </c>
      <c r="G454" s="757"/>
      <c r="H454" s="1477"/>
    </row>
    <row r="455" spans="1:8" s="1476" customFormat="1">
      <c r="A455" s="1478"/>
      <c r="B455" s="1588"/>
      <c r="C455" s="757"/>
      <c r="D455" s="756"/>
      <c r="E455" s="1588" t="s">
        <v>25</v>
      </c>
      <c r="F455" s="756">
        <f>F456*-1</f>
        <v>1739071</v>
      </c>
      <c r="G455" s="757"/>
      <c r="H455" s="1477"/>
    </row>
    <row r="456" spans="1:8" s="1476" customFormat="1">
      <c r="A456" s="1478"/>
      <c r="B456" s="1588"/>
      <c r="C456" s="757"/>
      <c r="D456" s="756"/>
      <c r="E456" s="1588" t="s">
        <v>26</v>
      </c>
      <c r="F456" s="756">
        <v>-1739071</v>
      </c>
      <c r="G456" s="757"/>
      <c r="H456" s="1477"/>
    </row>
    <row r="457" spans="1:8" s="1476" customFormat="1">
      <c r="A457" s="1478"/>
      <c r="B457" s="1588"/>
      <c r="C457" s="757"/>
      <c r="D457" s="756"/>
      <c r="E457" s="1588" t="s">
        <v>291</v>
      </c>
      <c r="F457" s="756">
        <f>F458</f>
        <v>-2864071</v>
      </c>
      <c r="G457" s="757"/>
      <c r="H457" s="1477"/>
    </row>
    <row r="458" spans="1:8" s="1476" customFormat="1">
      <c r="A458" s="1478"/>
      <c r="B458" s="1588"/>
      <c r="C458" s="757"/>
      <c r="D458" s="756"/>
      <c r="E458" s="1588" t="s">
        <v>292</v>
      </c>
      <c r="F458" s="756">
        <v>-2864071</v>
      </c>
      <c r="G458" s="757"/>
      <c r="H458" s="1477"/>
    </row>
    <row r="459" spans="1:8" s="1476" customFormat="1">
      <c r="A459" s="1478"/>
      <c r="B459" s="1588"/>
      <c r="C459" s="757"/>
      <c r="D459" s="756"/>
      <c r="E459" s="1588" t="s">
        <v>293</v>
      </c>
      <c r="F459" s="756">
        <f>F460</f>
        <v>975000</v>
      </c>
      <c r="G459" s="757"/>
      <c r="H459" s="1477"/>
    </row>
    <row r="460" spans="1:8" s="1476" customFormat="1">
      <c r="A460" s="1478"/>
      <c r="B460" s="1588"/>
      <c r="C460" s="757"/>
      <c r="D460" s="756"/>
      <c r="E460" s="1588" t="s">
        <v>294</v>
      </c>
      <c r="F460" s="756">
        <v>975000</v>
      </c>
      <c r="G460" s="757"/>
      <c r="H460" s="1477"/>
    </row>
    <row r="461" spans="1:8" s="1476" customFormat="1">
      <c r="A461" s="1478"/>
      <c r="B461" s="1588"/>
      <c r="C461" s="757"/>
      <c r="D461" s="756"/>
      <c r="E461" s="1588" t="s">
        <v>27</v>
      </c>
      <c r="F461" s="756">
        <f>F462</f>
        <v>150000</v>
      </c>
      <c r="G461" s="757"/>
      <c r="H461" s="1477"/>
    </row>
    <row r="462" spans="1:8" s="1476" customFormat="1" ht="27" thickBot="1">
      <c r="A462" s="1478"/>
      <c r="B462" s="1588"/>
      <c r="C462" s="757"/>
      <c r="D462" s="756"/>
      <c r="E462" s="1588" t="s">
        <v>28</v>
      </c>
      <c r="F462" s="756">
        <v>150000</v>
      </c>
      <c r="G462" s="757"/>
      <c r="H462" s="1477"/>
    </row>
    <row r="463" spans="1:8" s="1196" customFormat="1" ht="40.5" customHeight="1" thickBot="1">
      <c r="A463" s="844"/>
      <c r="B463" s="2102" t="s">
        <v>493</v>
      </c>
      <c r="C463" s="2103"/>
      <c r="D463" s="2103"/>
      <c r="E463" s="2103"/>
      <c r="F463" s="2103"/>
      <c r="G463" s="2104"/>
      <c r="H463" s="1477"/>
    </row>
    <row r="464" spans="1:8" s="1476" customFormat="1">
      <c r="A464" s="1478"/>
      <c r="B464" s="1479"/>
      <c r="C464" s="1479"/>
      <c r="D464" s="1479"/>
      <c r="E464" s="1479"/>
      <c r="F464" s="1479"/>
      <c r="G464" s="1479"/>
      <c r="H464" s="1477"/>
    </row>
    <row r="465" spans="1:8" s="1476" customFormat="1" ht="15.75">
      <c r="A465" s="1478"/>
      <c r="B465" s="332" t="s">
        <v>271</v>
      </c>
      <c r="C465" s="43"/>
      <c r="D465" s="43"/>
      <c r="E465" s="43"/>
      <c r="F465" s="1597"/>
      <c r="G465" s="43"/>
      <c r="H465" s="1477"/>
    </row>
    <row r="466" spans="1:8" s="1476" customFormat="1" ht="15.75" thickBot="1">
      <c r="A466" s="1478"/>
      <c r="B466" s="366"/>
      <c r="C466" s="1162"/>
      <c r="D466" s="1162"/>
      <c r="E466" s="585"/>
      <c r="F466" s="585"/>
      <c r="G466" s="585"/>
      <c r="H466" s="1477"/>
    </row>
    <row r="467" spans="1:8" s="1476" customFormat="1" ht="27">
      <c r="A467" s="1003">
        <f>A387+1</f>
        <v>44</v>
      </c>
      <c r="B467" s="88" t="s">
        <v>30</v>
      </c>
      <c r="C467" s="918"/>
      <c r="D467" s="94"/>
      <c r="E467" s="88" t="s">
        <v>76</v>
      </c>
      <c r="F467" s="918"/>
      <c r="G467" s="94"/>
      <c r="H467" s="1477" t="s">
        <v>58</v>
      </c>
    </row>
    <row r="468" spans="1:8" s="1476" customFormat="1">
      <c r="A468" s="1478"/>
      <c r="B468" s="388" t="s">
        <v>4</v>
      </c>
      <c r="C468" s="1554"/>
      <c r="D468" s="1210"/>
      <c r="E468" s="388" t="s">
        <v>4</v>
      </c>
      <c r="F468" s="1554"/>
      <c r="G468" s="1210"/>
      <c r="H468" s="1477"/>
    </row>
    <row r="469" spans="1:8" s="1476" customFormat="1">
      <c r="A469" s="1478"/>
      <c r="B469" s="1555" t="s">
        <v>29</v>
      </c>
      <c r="C469" s="1556"/>
      <c r="D469" s="1211"/>
      <c r="E469" s="1555" t="s">
        <v>495</v>
      </c>
      <c r="F469" s="1556"/>
      <c r="G469" s="1211"/>
      <c r="H469" s="1477"/>
    </row>
    <row r="470" spans="1:8" s="1476" customFormat="1">
      <c r="A470" s="1478"/>
      <c r="B470" s="1557" t="s">
        <v>6</v>
      </c>
      <c r="C470" s="1558">
        <f>C471</f>
        <v>25227825</v>
      </c>
      <c r="D470" s="1558">
        <f>D471</f>
        <v>-8008</v>
      </c>
      <c r="E470" s="1557" t="s">
        <v>362</v>
      </c>
      <c r="F470" s="1558">
        <f>F472+F471</f>
        <v>2146182</v>
      </c>
      <c r="G470" s="378">
        <f>G472+G471</f>
        <v>8008</v>
      </c>
      <c r="H470" s="1477"/>
    </row>
    <row r="471" spans="1:8" s="1476" customFormat="1">
      <c r="A471" s="1478"/>
      <c r="B471" s="1559" t="s">
        <v>14</v>
      </c>
      <c r="C471" s="1560">
        <f>C472</f>
        <v>25227825</v>
      </c>
      <c r="D471" s="274">
        <f>D472</f>
        <v>-8008</v>
      </c>
      <c r="E471" s="1561" t="s">
        <v>80</v>
      </c>
      <c r="F471" s="1560">
        <v>78936</v>
      </c>
      <c r="G471" s="274"/>
      <c r="H471" s="1477"/>
    </row>
    <row r="472" spans="1:8" s="1476" customFormat="1">
      <c r="A472" s="1478"/>
      <c r="B472" s="955" t="s">
        <v>15</v>
      </c>
      <c r="C472" s="969">
        <v>25227825</v>
      </c>
      <c r="D472" s="274">
        <v>-8008</v>
      </c>
      <c r="E472" s="20" t="s">
        <v>14</v>
      </c>
      <c r="F472" s="1560">
        <f>F473</f>
        <v>2067246</v>
      </c>
      <c r="G472" s="274">
        <f>G473</f>
        <v>8008</v>
      </c>
      <c r="H472" s="1477"/>
    </row>
    <row r="473" spans="1:8" s="1476" customFormat="1" ht="25.5">
      <c r="A473" s="1478"/>
      <c r="B473" s="1562" t="s">
        <v>31</v>
      </c>
      <c r="C473" s="1558">
        <f>C474</f>
        <v>25227825</v>
      </c>
      <c r="D473" s="1558">
        <f>D474</f>
        <v>-8008</v>
      </c>
      <c r="E473" s="955" t="s">
        <v>15</v>
      </c>
      <c r="F473" s="1560">
        <v>2067246</v>
      </c>
      <c r="G473" s="274">
        <v>8008</v>
      </c>
      <c r="H473" s="1477"/>
    </row>
    <row r="474" spans="1:8" s="1476" customFormat="1">
      <c r="A474" s="1478"/>
      <c r="B474" s="1563" t="s">
        <v>17</v>
      </c>
      <c r="C474" s="1564">
        <f>C475</f>
        <v>25227825</v>
      </c>
      <c r="D474" s="1564">
        <f>D475</f>
        <v>-8008</v>
      </c>
      <c r="E474" s="1562" t="s">
        <v>31</v>
      </c>
      <c r="F474" s="1558">
        <f>F475+F479</f>
        <v>2146182</v>
      </c>
      <c r="G474" s="378">
        <f>G475+G479</f>
        <v>8008</v>
      </c>
      <c r="H474" s="1477"/>
    </row>
    <row r="475" spans="1:8" s="1476" customFormat="1">
      <c r="A475" s="1478"/>
      <c r="B475" s="1565" t="s">
        <v>264</v>
      </c>
      <c r="C475" s="1564">
        <f>SUM(C476:C480)</f>
        <v>25227825</v>
      </c>
      <c r="D475" s="380">
        <f>SUM(D476:D480)</f>
        <v>-8008</v>
      </c>
      <c r="E475" s="1563" t="s">
        <v>17</v>
      </c>
      <c r="F475" s="1564">
        <f>F476</f>
        <v>2136182</v>
      </c>
      <c r="G475" s="380">
        <f>G476</f>
        <v>8008</v>
      </c>
      <c r="H475" s="1477"/>
    </row>
    <row r="476" spans="1:8" s="1476" customFormat="1">
      <c r="A476" s="1478"/>
      <c r="B476" s="1566" t="s">
        <v>21</v>
      </c>
      <c r="C476" s="969">
        <v>25227825</v>
      </c>
      <c r="D476" s="274">
        <v>-8008</v>
      </c>
      <c r="E476" s="955" t="s">
        <v>18</v>
      </c>
      <c r="F476" s="1564">
        <f>F477+F478</f>
        <v>2136182</v>
      </c>
      <c r="G476" s="380">
        <f>G477+G478</f>
        <v>8008</v>
      </c>
      <c r="H476" s="1477"/>
    </row>
    <row r="477" spans="1:8" s="1476" customFormat="1">
      <c r="A477" s="1478"/>
      <c r="B477" s="956"/>
      <c r="C477" s="1571"/>
      <c r="D477" s="380"/>
      <c r="E477" s="956" t="s">
        <v>19</v>
      </c>
      <c r="F477" s="1560">
        <v>1456451</v>
      </c>
      <c r="G477" s="274">
        <v>8008</v>
      </c>
      <c r="H477" s="1477"/>
    </row>
    <row r="478" spans="1:8" s="1476" customFormat="1">
      <c r="A478" s="1478"/>
      <c r="B478" s="956"/>
      <c r="C478" s="1571"/>
      <c r="D478" s="380"/>
      <c r="E478" s="956" t="s">
        <v>20</v>
      </c>
      <c r="F478" s="1560">
        <v>679731</v>
      </c>
      <c r="G478" s="380"/>
      <c r="H478" s="1477"/>
    </row>
    <row r="479" spans="1:8" s="1476" customFormat="1">
      <c r="A479" s="1478"/>
      <c r="B479" s="956"/>
      <c r="C479" s="1571"/>
      <c r="D479" s="380"/>
      <c r="E479" s="379" t="s">
        <v>23</v>
      </c>
      <c r="F479" s="380">
        <f>F480</f>
        <v>10000</v>
      </c>
      <c r="G479" s="380"/>
      <c r="H479" s="1477"/>
    </row>
    <row r="480" spans="1:8" s="1476" customFormat="1" ht="15.75" thickBot="1">
      <c r="A480" s="1478"/>
      <c r="B480" s="956"/>
      <c r="C480" s="1571"/>
      <c r="D480" s="380"/>
      <c r="E480" s="955" t="s">
        <v>24</v>
      </c>
      <c r="F480" s="380">
        <v>10000</v>
      </c>
      <c r="G480" s="274"/>
      <c r="H480" s="1477"/>
    </row>
    <row r="481" spans="1:8" s="1196" customFormat="1" ht="39" customHeight="1" thickBot="1">
      <c r="A481" s="844"/>
      <c r="B481" s="2039" t="s">
        <v>496</v>
      </c>
      <c r="C481" s="2040"/>
      <c r="D481" s="2040"/>
      <c r="E481" s="2040"/>
      <c r="F481" s="2040"/>
      <c r="G481" s="2041"/>
      <c r="H481" s="1477"/>
    </row>
    <row r="482" spans="1:8" s="1476" customFormat="1">
      <c r="A482" s="1478"/>
      <c r="B482" s="366"/>
      <c r="C482" s="1162"/>
      <c r="D482" s="1162"/>
      <c r="E482" s="585"/>
      <c r="F482" s="585"/>
      <c r="G482" s="585"/>
      <c r="H482" s="1477"/>
    </row>
    <row r="483" spans="1:8" s="1476" customFormat="1">
      <c r="A483" s="1478"/>
      <c r="B483" s="2105" t="s">
        <v>494</v>
      </c>
      <c r="C483" s="2105"/>
      <c r="D483" s="2105"/>
      <c r="E483" s="1572"/>
      <c r="F483" s="187"/>
      <c r="G483" s="187"/>
      <c r="H483" s="1477"/>
    </row>
    <row r="484" spans="1:8" s="1476" customFormat="1" ht="15.75" thickBot="1">
      <c r="A484" s="1478"/>
      <c r="B484" s="1573"/>
      <c r="C484" s="1573"/>
      <c r="D484" s="1573"/>
      <c r="E484" s="1572"/>
      <c r="F484" s="187"/>
      <c r="G484" s="187"/>
      <c r="H484" s="1477"/>
    </row>
    <row r="485" spans="1:8" s="1476" customFormat="1" ht="27">
      <c r="A485" s="1003">
        <f>A467</f>
        <v>44</v>
      </c>
      <c r="B485" s="1574" t="s">
        <v>30</v>
      </c>
      <c r="C485" s="688"/>
      <c r="D485" s="689"/>
      <c r="E485" s="1575" t="s">
        <v>76</v>
      </c>
      <c r="F485" s="181"/>
      <c r="G485" s="387"/>
      <c r="H485" s="1477" t="s">
        <v>58</v>
      </c>
    </row>
    <row r="486" spans="1:8" s="1476" customFormat="1">
      <c r="A486" s="1478"/>
      <c r="B486" s="1576" t="s">
        <v>66</v>
      </c>
      <c r="C486" s="660"/>
      <c r="D486" s="1577"/>
      <c r="E486" s="1578" t="s">
        <v>66</v>
      </c>
      <c r="F486" s="1579"/>
      <c r="G486" s="1580"/>
      <c r="H486" s="1477"/>
    </row>
    <row r="487" spans="1:8" s="1534" customFormat="1" ht="13.5">
      <c r="A487" s="1478"/>
      <c r="B487" s="1581" t="s">
        <v>67</v>
      </c>
      <c r="C487" s="1533"/>
      <c r="D487" s="1533"/>
      <c r="E487" s="1582" t="s">
        <v>67</v>
      </c>
      <c r="F487" s="1583"/>
      <c r="G487" s="1584"/>
      <c r="H487" s="1477"/>
    </row>
    <row r="488" spans="1:8" s="105" customFormat="1">
      <c r="A488" s="1478"/>
      <c r="B488" s="694" t="s">
        <v>73</v>
      </c>
      <c r="C488" s="707"/>
      <c r="D488" s="707"/>
      <c r="E488" s="1585" t="s">
        <v>73</v>
      </c>
      <c r="F488" s="286"/>
      <c r="G488" s="1522"/>
      <c r="H488" s="1586"/>
    </row>
    <row r="489" spans="1:8" s="1476" customFormat="1">
      <c r="A489" s="1478"/>
      <c r="B489" s="1301" t="s">
        <v>6</v>
      </c>
      <c r="C489" s="1587">
        <f>C490</f>
        <v>54680004</v>
      </c>
      <c r="D489" s="1587">
        <f>D490</f>
        <v>-8008</v>
      </c>
      <c r="E489" s="1301" t="s">
        <v>6</v>
      </c>
      <c r="F489" s="1587">
        <f>SUM(F490,F491,F499)</f>
        <v>281807951</v>
      </c>
      <c r="G489" s="1587">
        <f>SUM(G490,G491,G499)</f>
        <v>8008</v>
      </c>
      <c r="H489" s="1477"/>
    </row>
    <row r="490" spans="1:8" s="1476" customFormat="1" ht="26.25">
      <c r="A490" s="1478"/>
      <c r="B490" s="1588" t="s">
        <v>14</v>
      </c>
      <c r="C490" s="1589">
        <f>C491</f>
        <v>54680004</v>
      </c>
      <c r="D490" s="1590">
        <f>D491</f>
        <v>-8008</v>
      </c>
      <c r="E490" s="1303" t="s">
        <v>7</v>
      </c>
      <c r="F490" s="1589">
        <v>6273747</v>
      </c>
      <c r="G490" s="1590"/>
      <c r="H490" s="1477"/>
    </row>
    <row r="491" spans="1:8" s="1476" customFormat="1">
      <c r="A491" s="1478"/>
      <c r="B491" s="1591" t="s">
        <v>15</v>
      </c>
      <c r="C491" s="1589">
        <v>54680004</v>
      </c>
      <c r="D491" s="1590">
        <f>D472</f>
        <v>-8008</v>
      </c>
      <c r="E491" s="1303" t="s">
        <v>8</v>
      </c>
      <c r="F491" s="1589">
        <f>F492+F496</f>
        <v>1526865</v>
      </c>
      <c r="G491" s="1590"/>
      <c r="H491" s="1477"/>
    </row>
    <row r="492" spans="1:8" s="1476" customFormat="1">
      <c r="A492" s="1478"/>
      <c r="B492" s="1592" t="s">
        <v>16</v>
      </c>
      <c r="C492" s="1593">
        <f t="shared" ref="C492:D494" si="9">C493</f>
        <v>54680004</v>
      </c>
      <c r="D492" s="1587">
        <f t="shared" si="9"/>
        <v>-8008</v>
      </c>
      <c r="E492" s="1594" t="s">
        <v>9</v>
      </c>
      <c r="F492" s="1593">
        <f t="shared" ref="F492:F494" si="10">F493</f>
        <v>1509865</v>
      </c>
      <c r="G492" s="1587"/>
      <c r="H492" s="1477"/>
    </row>
    <row r="493" spans="1:8" s="1476" customFormat="1">
      <c r="A493" s="1478"/>
      <c r="B493" s="1588" t="s">
        <v>17</v>
      </c>
      <c r="C493" s="1589">
        <f t="shared" si="9"/>
        <v>54680004</v>
      </c>
      <c r="D493" s="1590">
        <f t="shared" si="9"/>
        <v>-8008</v>
      </c>
      <c r="E493" s="1595" t="s">
        <v>10</v>
      </c>
      <c r="F493" s="1589">
        <f t="shared" si="10"/>
        <v>1509865</v>
      </c>
      <c r="G493" s="1590"/>
      <c r="H493" s="1477"/>
    </row>
    <row r="494" spans="1:8" s="1476" customFormat="1" ht="26.25">
      <c r="A494" s="1478"/>
      <c r="B494" s="1588" t="s">
        <v>264</v>
      </c>
      <c r="C494" s="1589">
        <f t="shared" si="9"/>
        <v>54680004</v>
      </c>
      <c r="D494" s="1589">
        <f t="shared" si="9"/>
        <v>-8008</v>
      </c>
      <c r="E494" s="1595" t="s">
        <v>11</v>
      </c>
      <c r="F494" s="1589">
        <f t="shared" si="10"/>
        <v>1509865</v>
      </c>
      <c r="G494" s="1590"/>
      <c r="H494" s="1477"/>
    </row>
    <row r="495" spans="1:8" s="1476" customFormat="1" ht="26.25">
      <c r="A495" s="1478"/>
      <c r="B495" s="1591" t="s">
        <v>21</v>
      </c>
      <c r="C495" s="1589">
        <v>54680004</v>
      </c>
      <c r="D495" s="1589">
        <f>D476</f>
        <v>-8008</v>
      </c>
      <c r="E495" s="1596" t="s">
        <v>12</v>
      </c>
      <c r="F495" s="1589">
        <v>1509865</v>
      </c>
      <c r="G495" s="1590"/>
      <c r="H495" s="1477"/>
    </row>
    <row r="496" spans="1:8" s="1476" customFormat="1" ht="26.25">
      <c r="A496" s="1478"/>
      <c r="B496" s="1588"/>
      <c r="C496" s="756"/>
      <c r="D496" s="757"/>
      <c r="E496" s="1588" t="s">
        <v>47</v>
      </c>
      <c r="F496" s="1589">
        <f>F497</f>
        <v>17000</v>
      </c>
      <c r="G496" s="1590"/>
      <c r="H496" s="1477"/>
    </row>
    <row r="497" spans="1:8" s="1476" customFormat="1" ht="39">
      <c r="A497" s="1478"/>
      <c r="B497" s="1588"/>
      <c r="C497" s="756"/>
      <c r="D497" s="757"/>
      <c r="E497" s="1591" t="s">
        <v>48</v>
      </c>
      <c r="F497" s="1589">
        <f>F498</f>
        <v>17000</v>
      </c>
      <c r="G497" s="1590"/>
      <c r="H497" s="1477"/>
    </row>
    <row r="498" spans="1:8" s="1476" customFormat="1" ht="51.75">
      <c r="A498" s="1478"/>
      <c r="B498" s="1588"/>
      <c r="C498" s="757"/>
      <c r="D498" s="757"/>
      <c r="E498" s="1591" t="s">
        <v>87</v>
      </c>
      <c r="F498" s="1589">
        <v>17000</v>
      </c>
      <c r="G498" s="1590"/>
      <c r="H498" s="1477"/>
    </row>
    <row r="499" spans="1:8" s="1476" customFormat="1">
      <c r="A499" s="1478"/>
      <c r="B499" s="1588"/>
      <c r="C499" s="757"/>
      <c r="D499" s="757"/>
      <c r="E499" s="1588" t="s">
        <v>14</v>
      </c>
      <c r="F499" s="1589">
        <f>F500</f>
        <v>274007339</v>
      </c>
      <c r="G499" s="1590">
        <f>G500</f>
        <v>8008</v>
      </c>
      <c r="H499" s="1477"/>
    </row>
    <row r="500" spans="1:8" s="1476" customFormat="1" ht="26.25">
      <c r="A500" s="1478"/>
      <c r="B500" s="1588"/>
      <c r="C500" s="757"/>
      <c r="D500" s="757"/>
      <c r="E500" s="1591" t="s">
        <v>15</v>
      </c>
      <c r="F500" s="1589">
        <v>274007339</v>
      </c>
      <c r="G500" s="1590">
        <f>G473</f>
        <v>8008</v>
      </c>
      <c r="H500" s="1477"/>
    </row>
    <row r="501" spans="1:8" s="1476" customFormat="1">
      <c r="A501" s="1478"/>
      <c r="B501" s="1588"/>
      <c r="C501" s="757"/>
      <c r="D501" s="757"/>
      <c r="E501" s="1592" t="s">
        <v>16</v>
      </c>
      <c r="F501" s="1593">
        <f>F502+F519</f>
        <v>280068880</v>
      </c>
      <c r="G501" s="1587">
        <f>G502+G519</f>
        <v>8008</v>
      </c>
      <c r="H501" s="1477"/>
    </row>
    <row r="502" spans="1:8" s="1476" customFormat="1">
      <c r="A502" s="1478"/>
      <c r="B502" s="1588"/>
      <c r="C502" s="757"/>
      <c r="D502" s="757"/>
      <c r="E502" s="1588" t="s">
        <v>17</v>
      </c>
      <c r="F502" s="1589">
        <f>SUM(F503,F506,F507,F510,F512)</f>
        <v>273683341</v>
      </c>
      <c r="G502" s="1590">
        <f>SUM(G503,G506,G507,G510,G512)</f>
        <v>8008</v>
      </c>
      <c r="H502" s="1477"/>
    </row>
    <row r="503" spans="1:8" s="1476" customFormat="1">
      <c r="A503" s="1478"/>
      <c r="B503" s="1588"/>
      <c r="C503" s="757"/>
      <c r="D503" s="757"/>
      <c r="E503" s="1588" t="s">
        <v>18</v>
      </c>
      <c r="F503" s="1589">
        <f>SUM(F504:F505)</f>
        <v>86165250</v>
      </c>
      <c r="G503" s="1589">
        <f>SUM(G504:G505)</f>
        <v>8008</v>
      </c>
      <c r="H503" s="1477"/>
    </row>
    <row r="504" spans="1:8" s="1476" customFormat="1">
      <c r="A504" s="1478"/>
      <c r="B504" s="1588"/>
      <c r="C504" s="757"/>
      <c r="D504" s="757"/>
      <c r="E504" s="1591" t="s">
        <v>19</v>
      </c>
      <c r="F504" s="1589">
        <v>59497627</v>
      </c>
      <c r="G504" s="1589">
        <f>G477</f>
        <v>8008</v>
      </c>
      <c r="H504" s="1477"/>
    </row>
    <row r="505" spans="1:8" s="1476" customFormat="1">
      <c r="A505" s="1478"/>
      <c r="B505" s="1588"/>
      <c r="C505" s="757"/>
      <c r="D505" s="757"/>
      <c r="E505" s="1591" t="s">
        <v>20</v>
      </c>
      <c r="F505" s="1589">
        <v>26667623</v>
      </c>
      <c r="G505" s="1589"/>
      <c r="H505" s="1477"/>
    </row>
    <row r="506" spans="1:8" s="1476" customFormat="1">
      <c r="A506" s="1478"/>
      <c r="B506" s="1588"/>
      <c r="C506" s="757"/>
      <c r="D506" s="757"/>
      <c r="E506" s="1591" t="s">
        <v>290</v>
      </c>
      <c r="F506" s="1589">
        <v>522407</v>
      </c>
      <c r="G506" s="1589"/>
      <c r="H506" s="1477"/>
    </row>
    <row r="507" spans="1:8" s="1476" customFormat="1">
      <c r="A507" s="1478"/>
      <c r="B507" s="1588"/>
      <c r="C507" s="757"/>
      <c r="D507" s="757"/>
      <c r="E507" s="1588" t="s">
        <v>264</v>
      </c>
      <c r="F507" s="1589">
        <f>SUM(F508:F509)</f>
        <v>42269117</v>
      </c>
      <c r="G507" s="1589"/>
      <c r="H507" s="1477"/>
    </row>
    <row r="508" spans="1:8" s="1476" customFormat="1">
      <c r="A508" s="1478"/>
      <c r="B508" s="1588"/>
      <c r="C508" s="757"/>
      <c r="D508" s="757"/>
      <c r="E508" s="1591" t="s">
        <v>21</v>
      </c>
      <c r="F508" s="1589">
        <v>32335381</v>
      </c>
      <c r="G508" s="1589"/>
      <c r="H508" s="1477"/>
    </row>
    <row r="509" spans="1:8" s="1476" customFormat="1">
      <c r="A509" s="1478"/>
      <c r="B509" s="1588"/>
      <c r="C509" s="757"/>
      <c r="D509" s="757"/>
      <c r="E509" s="1588" t="s">
        <v>257</v>
      </c>
      <c r="F509" s="1589">
        <v>9933736</v>
      </c>
      <c r="G509" s="1590"/>
      <c r="H509" s="1477"/>
    </row>
    <row r="510" spans="1:8" s="1476" customFormat="1" ht="26.25">
      <c r="A510" s="1478"/>
      <c r="B510" s="1588"/>
      <c r="C510" s="757"/>
      <c r="D510" s="757"/>
      <c r="E510" s="1588" t="s">
        <v>68</v>
      </c>
      <c r="F510" s="1589">
        <f>F511</f>
        <v>4201096</v>
      </c>
      <c r="G510" s="1590"/>
      <c r="H510" s="1477"/>
    </row>
    <row r="511" spans="1:8" s="1476" customFormat="1">
      <c r="A511" s="1478"/>
      <c r="B511" s="1588"/>
      <c r="C511" s="757"/>
      <c r="D511" s="757"/>
      <c r="E511" s="1588" t="s">
        <v>70</v>
      </c>
      <c r="F511" s="1589">
        <v>4201096</v>
      </c>
      <c r="G511" s="1590"/>
      <c r="H511" s="1477"/>
    </row>
    <row r="512" spans="1:8" s="1476" customFormat="1" ht="26.25">
      <c r="A512" s="1478"/>
      <c r="B512" s="1588"/>
      <c r="C512" s="757"/>
      <c r="D512" s="757"/>
      <c r="E512" s="1588" t="s">
        <v>37</v>
      </c>
      <c r="F512" s="1589">
        <f>F513+F516</f>
        <v>140525471</v>
      </c>
      <c r="G512" s="1589"/>
      <c r="H512" s="1477"/>
    </row>
    <row r="513" spans="1:8" s="1476" customFormat="1">
      <c r="A513" s="1478"/>
      <c r="B513" s="1588"/>
      <c r="C513" s="757"/>
      <c r="D513" s="757"/>
      <c r="E513" s="1588" t="s">
        <v>38</v>
      </c>
      <c r="F513" s="1589">
        <f>F514</f>
        <v>634082</v>
      </c>
      <c r="G513" s="1589"/>
      <c r="H513" s="1477"/>
    </row>
    <row r="514" spans="1:8" s="1476" customFormat="1" ht="26.25">
      <c r="A514" s="1478"/>
      <c r="B514" s="1588"/>
      <c r="C514" s="757"/>
      <c r="D514" s="757"/>
      <c r="E514" s="1588" t="s">
        <v>39</v>
      </c>
      <c r="F514" s="1589">
        <f>F515</f>
        <v>634082</v>
      </c>
      <c r="G514" s="1589"/>
      <c r="H514" s="1477"/>
    </row>
    <row r="515" spans="1:8" s="1476" customFormat="1" ht="26.25">
      <c r="A515" s="1478"/>
      <c r="B515" s="1588"/>
      <c r="C515" s="757"/>
      <c r="D515" s="757"/>
      <c r="E515" s="1588" t="s">
        <v>40</v>
      </c>
      <c r="F515" s="1589">
        <v>634082</v>
      </c>
      <c r="G515" s="1589"/>
      <c r="H515" s="1477"/>
    </row>
    <row r="516" spans="1:8" s="1476" customFormat="1" ht="26.25">
      <c r="A516" s="1478"/>
      <c r="B516" s="1588"/>
      <c r="C516" s="757"/>
      <c r="D516" s="757"/>
      <c r="E516" s="1588" t="s">
        <v>49</v>
      </c>
      <c r="F516" s="1589">
        <f>SUM(F517:F518)</f>
        <v>139891389</v>
      </c>
      <c r="G516" s="1589"/>
      <c r="H516" s="1477"/>
    </row>
    <row r="517" spans="1:8" s="1476" customFormat="1" ht="26.25">
      <c r="A517" s="1478"/>
      <c r="B517" s="1588"/>
      <c r="C517" s="757"/>
      <c r="D517" s="757"/>
      <c r="E517" s="1588" t="s">
        <v>258</v>
      </c>
      <c r="F517" s="1589">
        <v>32159630</v>
      </c>
      <c r="G517" s="1589"/>
      <c r="H517" s="1477"/>
    </row>
    <row r="518" spans="1:8" s="1476" customFormat="1" ht="39">
      <c r="A518" s="1478"/>
      <c r="B518" s="1588"/>
      <c r="C518" s="757"/>
      <c r="D518" s="757"/>
      <c r="E518" s="1588" t="s">
        <v>50</v>
      </c>
      <c r="F518" s="1589">
        <v>107731759</v>
      </c>
      <c r="G518" s="1589"/>
      <c r="H518" s="1477"/>
    </row>
    <row r="519" spans="1:8" s="1476" customFormat="1">
      <c r="A519" s="1478"/>
      <c r="B519" s="1588"/>
      <c r="C519" s="757"/>
      <c r="D519" s="757"/>
      <c r="E519" s="1588" t="s">
        <v>23</v>
      </c>
      <c r="F519" s="1589">
        <f>SUM(F520:F521)</f>
        <v>6385539</v>
      </c>
      <c r="G519" s="1590"/>
      <c r="H519" s="1477"/>
    </row>
    <row r="520" spans="1:8" s="1476" customFormat="1">
      <c r="A520" s="1478"/>
      <c r="B520" s="1588"/>
      <c r="C520" s="757"/>
      <c r="D520" s="757"/>
      <c r="E520" s="1588" t="s">
        <v>24</v>
      </c>
      <c r="F520" s="1589">
        <v>1899688</v>
      </c>
      <c r="G520" s="1590"/>
      <c r="H520" s="1477"/>
    </row>
    <row r="521" spans="1:8" s="1476" customFormat="1">
      <c r="A521" s="1478"/>
      <c r="B521" s="1588"/>
      <c r="C521" s="757"/>
      <c r="D521" s="757"/>
      <c r="E521" s="1588" t="s">
        <v>41</v>
      </c>
      <c r="F521" s="1589">
        <f>F522</f>
        <v>4485851</v>
      </c>
      <c r="G521" s="1590"/>
      <c r="H521" s="1477"/>
    </row>
    <row r="522" spans="1:8" s="1476" customFormat="1" ht="26.25">
      <c r="A522" s="1478"/>
      <c r="B522" s="1588"/>
      <c r="C522" s="757"/>
      <c r="D522" s="757"/>
      <c r="E522" s="1588" t="s">
        <v>42</v>
      </c>
      <c r="F522" s="1589">
        <f>F523</f>
        <v>4485851</v>
      </c>
      <c r="G522" s="1590"/>
      <c r="H522" s="1477"/>
    </row>
    <row r="523" spans="1:8" s="1476" customFormat="1" ht="26.25">
      <c r="A523" s="1478"/>
      <c r="B523" s="1588"/>
      <c r="C523" s="757"/>
      <c r="D523" s="757"/>
      <c r="E523" s="1588" t="s">
        <v>43</v>
      </c>
      <c r="F523" s="1589">
        <v>4485851</v>
      </c>
      <c r="G523" s="1590"/>
      <c r="H523" s="1477"/>
    </row>
    <row r="524" spans="1:8" s="1476" customFormat="1">
      <c r="A524" s="1478"/>
      <c r="B524" s="1588"/>
      <c r="C524" s="757"/>
      <c r="D524" s="757"/>
      <c r="E524" s="1588" t="s">
        <v>25</v>
      </c>
      <c r="F524" s="1589">
        <f>F525*-1</f>
        <v>1739071</v>
      </c>
      <c r="G524" s="1590"/>
      <c r="H524" s="1477"/>
    </row>
    <row r="525" spans="1:8" s="1476" customFormat="1">
      <c r="A525" s="1478"/>
      <c r="B525" s="1588"/>
      <c r="C525" s="757"/>
      <c r="D525" s="757"/>
      <c r="E525" s="1588" t="s">
        <v>26</v>
      </c>
      <c r="F525" s="1589">
        <v>-1739071</v>
      </c>
      <c r="G525" s="1590"/>
      <c r="H525" s="1477"/>
    </row>
    <row r="526" spans="1:8" s="1476" customFormat="1">
      <c r="A526" s="1478"/>
      <c r="B526" s="1588"/>
      <c r="C526" s="757"/>
      <c r="D526" s="757"/>
      <c r="E526" s="1588" t="s">
        <v>291</v>
      </c>
      <c r="F526" s="1589">
        <f>F527</f>
        <v>-2864071</v>
      </c>
      <c r="G526" s="1590"/>
      <c r="H526" s="1477"/>
    </row>
    <row r="527" spans="1:8" s="1476" customFormat="1">
      <c r="A527" s="1478"/>
      <c r="B527" s="1588"/>
      <c r="C527" s="757"/>
      <c r="D527" s="757"/>
      <c r="E527" s="1588" t="s">
        <v>292</v>
      </c>
      <c r="F527" s="1589">
        <v>-2864071</v>
      </c>
      <c r="G527" s="1590"/>
      <c r="H527" s="1477"/>
    </row>
    <row r="528" spans="1:8" s="1476" customFormat="1">
      <c r="A528" s="1478"/>
      <c r="B528" s="1588"/>
      <c r="C528" s="757"/>
      <c r="D528" s="757"/>
      <c r="E528" s="1588" t="s">
        <v>293</v>
      </c>
      <c r="F528" s="1589">
        <f>F529</f>
        <v>975000</v>
      </c>
      <c r="G528" s="1590"/>
      <c r="H528" s="1477"/>
    </row>
    <row r="529" spans="1:8" s="1476" customFormat="1">
      <c r="A529" s="1478"/>
      <c r="B529" s="1588"/>
      <c r="C529" s="757"/>
      <c r="D529" s="757"/>
      <c r="E529" s="1588" t="s">
        <v>294</v>
      </c>
      <c r="F529" s="1589">
        <v>975000</v>
      </c>
      <c r="G529" s="1590"/>
      <c r="H529" s="1477"/>
    </row>
    <row r="530" spans="1:8" s="1476" customFormat="1">
      <c r="A530" s="1478"/>
      <c r="B530" s="1588"/>
      <c r="C530" s="757"/>
      <c r="D530" s="757"/>
      <c r="E530" s="1588" t="s">
        <v>27</v>
      </c>
      <c r="F530" s="1589">
        <f>F531</f>
        <v>150000</v>
      </c>
      <c r="G530" s="1590"/>
      <c r="H530" s="1477"/>
    </row>
    <row r="531" spans="1:8" s="1476" customFormat="1" ht="27" thickBot="1">
      <c r="A531" s="1478"/>
      <c r="B531" s="1604"/>
      <c r="C531" s="1304"/>
      <c r="D531" s="1304"/>
      <c r="E531" s="1604" t="s">
        <v>28</v>
      </c>
      <c r="F531" s="1605">
        <v>150000</v>
      </c>
      <c r="G531" s="1606"/>
      <c r="H531" s="1477"/>
    </row>
    <row r="532" spans="1:8" s="1196" customFormat="1" ht="33" customHeight="1" thickBot="1">
      <c r="A532" s="844"/>
      <c r="B532" s="2106" t="s">
        <v>496</v>
      </c>
      <c r="C532" s="2040"/>
      <c r="D532" s="2040"/>
      <c r="E532" s="2040"/>
      <c r="F532" s="2040"/>
      <c r="G532" s="2041"/>
      <c r="H532" s="1477"/>
    </row>
    <row r="533" spans="1:8" s="1476" customFormat="1">
      <c r="A533" s="1478"/>
      <c r="B533" s="1479"/>
      <c r="C533" s="1479"/>
      <c r="D533" s="1479"/>
      <c r="E533" s="1479"/>
      <c r="F533" s="1479"/>
      <c r="G533" s="1479"/>
      <c r="H533" s="1477"/>
    </row>
    <row r="534" spans="1:8" s="1476" customFormat="1">
      <c r="A534" s="1478"/>
      <c r="B534" s="2107" t="s">
        <v>252</v>
      </c>
      <c r="C534" s="2107"/>
      <c r="D534" s="1607"/>
      <c r="E534" s="1572"/>
      <c r="F534" s="187"/>
      <c r="G534" s="187"/>
      <c r="H534" s="1477"/>
    </row>
    <row r="535" spans="1:8" s="1476" customFormat="1" ht="15.75" thickBot="1">
      <c r="A535" s="1478"/>
      <c r="B535" s="1608"/>
      <c r="C535" s="1608"/>
      <c r="D535" s="1607"/>
      <c r="E535" s="1572"/>
      <c r="F535" s="187"/>
      <c r="G535" s="187"/>
      <c r="H535" s="1477"/>
    </row>
    <row r="536" spans="1:8" s="1476" customFormat="1" ht="27">
      <c r="A536" s="1003">
        <f>A467+1</f>
        <v>45</v>
      </c>
      <c r="B536" s="1574" t="s">
        <v>30</v>
      </c>
      <c r="C536" s="688"/>
      <c r="D536" s="689"/>
      <c r="E536" s="1575" t="s">
        <v>98</v>
      </c>
      <c r="F536" s="1609"/>
      <c r="G536" s="1230"/>
      <c r="H536" s="1477" t="s">
        <v>58</v>
      </c>
    </row>
    <row r="537" spans="1:8" s="1476" customFormat="1">
      <c r="A537" s="1478"/>
      <c r="B537" s="1576" t="s">
        <v>4</v>
      </c>
      <c r="C537" s="660"/>
      <c r="D537" s="1577"/>
      <c r="E537" s="433" t="s">
        <v>4</v>
      </c>
      <c r="F537" s="1238"/>
      <c r="G537" s="1234"/>
      <c r="H537" s="1477"/>
    </row>
    <row r="538" spans="1:8" s="1476" customFormat="1">
      <c r="A538" s="1478"/>
      <c r="B538" s="1610" t="s">
        <v>341</v>
      </c>
      <c r="C538" s="1611"/>
      <c r="D538" s="1611"/>
      <c r="E538" s="1209" t="s">
        <v>102</v>
      </c>
      <c r="F538" s="1612"/>
      <c r="G538" s="1613"/>
      <c r="H538" s="1477"/>
    </row>
    <row r="539" spans="1:8" s="1476" customFormat="1">
      <c r="A539" s="1478"/>
      <c r="B539" s="694" t="s">
        <v>73</v>
      </c>
      <c r="C539" s="707"/>
      <c r="D539" s="707"/>
      <c r="E539" s="1614" t="s">
        <v>6</v>
      </c>
      <c r="F539" s="1615">
        <f>F540</f>
        <v>66997909</v>
      </c>
      <c r="G539" s="1615">
        <f>G540</f>
        <v>214732</v>
      </c>
      <c r="H539" s="1477"/>
    </row>
    <row r="540" spans="1:8" s="1476" customFormat="1">
      <c r="A540" s="1478"/>
      <c r="B540" s="774" t="s">
        <v>6</v>
      </c>
      <c r="C540" s="378">
        <f>C541</f>
        <v>25227825</v>
      </c>
      <c r="D540" s="378">
        <f>D541</f>
        <v>-214732</v>
      </c>
      <c r="E540" s="1616" t="s">
        <v>14</v>
      </c>
      <c r="F540" s="721">
        <f>F541</f>
        <v>66997909</v>
      </c>
      <c r="G540" s="721">
        <f>G541</f>
        <v>214732</v>
      </c>
      <c r="H540" s="1477"/>
    </row>
    <row r="541" spans="1:8" s="1476" customFormat="1" ht="26.25">
      <c r="A541" s="1478"/>
      <c r="B541" s="1617" t="s">
        <v>14</v>
      </c>
      <c r="C541" s="380">
        <f>C542</f>
        <v>25227825</v>
      </c>
      <c r="D541" s="380">
        <f>D542</f>
        <v>-214732</v>
      </c>
      <c r="E541" s="1616" t="s">
        <v>15</v>
      </c>
      <c r="F541" s="721">
        <v>66997909</v>
      </c>
      <c r="G541" s="1618">
        <v>214732</v>
      </c>
      <c r="H541" s="1477"/>
    </row>
    <row r="542" spans="1:8" s="1476" customFormat="1">
      <c r="A542" s="1478"/>
      <c r="B542" s="1619" t="s">
        <v>15</v>
      </c>
      <c r="C542" s="380">
        <v>25227825</v>
      </c>
      <c r="D542" s="1620">
        <v>-214732</v>
      </c>
      <c r="E542" s="1614" t="s">
        <v>16</v>
      </c>
      <c r="F542" s="718">
        <f t="shared" ref="F542:G545" si="11">F543</f>
        <v>66997909</v>
      </c>
      <c r="G542" s="718">
        <f t="shared" si="11"/>
        <v>214732</v>
      </c>
      <c r="H542" s="1477"/>
    </row>
    <row r="543" spans="1:8" s="1476" customFormat="1">
      <c r="A543" s="1478"/>
      <c r="B543" s="1621" t="s">
        <v>16</v>
      </c>
      <c r="C543" s="378">
        <f t="shared" ref="C543:D545" si="12">C544</f>
        <v>25227825</v>
      </c>
      <c r="D543" s="378">
        <f t="shared" si="12"/>
        <v>-214732</v>
      </c>
      <c r="E543" s="1616" t="s">
        <v>17</v>
      </c>
      <c r="F543" s="721">
        <f t="shared" si="11"/>
        <v>66997909</v>
      </c>
      <c r="G543" s="721">
        <f t="shared" si="11"/>
        <v>214732</v>
      </c>
      <c r="H543" s="1477"/>
    </row>
    <row r="544" spans="1:8" s="1476" customFormat="1" ht="26.25">
      <c r="A544" s="1478"/>
      <c r="B544" s="678" t="s">
        <v>17</v>
      </c>
      <c r="C544" s="380">
        <f t="shared" si="12"/>
        <v>25227825</v>
      </c>
      <c r="D544" s="380">
        <f t="shared" si="12"/>
        <v>-214732</v>
      </c>
      <c r="E544" s="1616" t="s">
        <v>37</v>
      </c>
      <c r="F544" s="721">
        <f t="shared" si="11"/>
        <v>66997909</v>
      </c>
      <c r="G544" s="721">
        <f t="shared" si="11"/>
        <v>214732</v>
      </c>
      <c r="H544" s="1477"/>
    </row>
    <row r="545" spans="1:8" s="1476" customFormat="1" ht="26.25">
      <c r="A545" s="1478"/>
      <c r="B545" s="678" t="s">
        <v>264</v>
      </c>
      <c r="C545" s="380">
        <f t="shared" si="12"/>
        <v>25227825</v>
      </c>
      <c r="D545" s="380">
        <f t="shared" si="12"/>
        <v>-214732</v>
      </c>
      <c r="E545" s="1616" t="s">
        <v>49</v>
      </c>
      <c r="F545" s="721">
        <f t="shared" si="11"/>
        <v>66997909</v>
      </c>
      <c r="G545" s="721">
        <f t="shared" si="11"/>
        <v>214732</v>
      </c>
      <c r="H545" s="1477"/>
    </row>
    <row r="546" spans="1:8" s="1476" customFormat="1" ht="27" thickBot="1">
      <c r="A546" s="1478"/>
      <c r="B546" s="1622" t="s">
        <v>21</v>
      </c>
      <c r="C546" s="1620">
        <v>25227825</v>
      </c>
      <c r="D546" s="1620">
        <v>-214732</v>
      </c>
      <c r="E546" s="1623" t="s">
        <v>258</v>
      </c>
      <c r="F546" s="1618">
        <v>66997909</v>
      </c>
      <c r="G546" s="1618">
        <v>214732</v>
      </c>
      <c r="H546" s="1477"/>
    </row>
    <row r="547" spans="1:8" s="1196" customFormat="1" ht="33" customHeight="1" thickBot="1">
      <c r="A547" s="844"/>
      <c r="B547" s="2093" t="s">
        <v>497</v>
      </c>
      <c r="C547" s="2103"/>
      <c r="D547" s="2103"/>
      <c r="E547" s="2103"/>
      <c r="F547" s="2103"/>
      <c r="G547" s="2104"/>
      <c r="H547" s="1477"/>
    </row>
    <row r="548" spans="1:8" s="1476" customFormat="1">
      <c r="A548" s="1478"/>
      <c r="B548" s="1624"/>
      <c r="C548" s="1625"/>
      <c r="D548" s="1625"/>
      <c r="E548" s="1624"/>
      <c r="F548" s="1625"/>
      <c r="G548" s="1625"/>
      <c r="H548" s="1477"/>
    </row>
    <row r="549" spans="1:8" s="1476" customFormat="1">
      <c r="A549" s="1478"/>
      <c r="B549" s="2105" t="s">
        <v>286</v>
      </c>
      <c r="C549" s="2105"/>
      <c r="D549" s="2105"/>
      <c r="E549" s="1572"/>
      <c r="F549" s="187"/>
      <c r="G549" s="187"/>
      <c r="H549" s="1477"/>
    </row>
    <row r="550" spans="1:8" s="1476" customFormat="1" ht="15.75" thickBot="1">
      <c r="A550" s="1478"/>
      <c r="B550" s="1573"/>
      <c r="C550" s="1573"/>
      <c r="D550" s="1573"/>
      <c r="E550" s="1572"/>
      <c r="F550" s="187"/>
      <c r="G550" s="187"/>
      <c r="H550" s="1477"/>
    </row>
    <row r="551" spans="1:8" s="1476" customFormat="1" ht="27">
      <c r="A551" s="1003">
        <f>A536</f>
        <v>45</v>
      </c>
      <c r="B551" s="1574" t="s">
        <v>30</v>
      </c>
      <c r="C551" s="688"/>
      <c r="D551" s="689"/>
      <c r="E551" s="1575" t="s">
        <v>98</v>
      </c>
      <c r="F551" s="1626"/>
      <c r="G551" s="387"/>
      <c r="H551" s="1477" t="s">
        <v>58</v>
      </c>
    </row>
    <row r="552" spans="1:8" s="1476" customFormat="1">
      <c r="A552" s="1478"/>
      <c r="B552" s="1576" t="s">
        <v>66</v>
      </c>
      <c r="C552" s="660"/>
      <c r="D552" s="1577"/>
      <c r="E552" s="1578" t="s">
        <v>66</v>
      </c>
      <c r="F552" s="1627"/>
      <c r="G552" s="1628"/>
      <c r="H552" s="1477"/>
    </row>
    <row r="553" spans="1:8" s="1534" customFormat="1" ht="13.5">
      <c r="A553" s="1478"/>
      <c r="B553" s="1581" t="s">
        <v>67</v>
      </c>
      <c r="C553" s="1533"/>
      <c r="D553" s="1533"/>
      <c r="E553" s="1582" t="s">
        <v>67</v>
      </c>
      <c r="F553" s="1583"/>
      <c r="G553" s="1584"/>
      <c r="H553" s="1477"/>
    </row>
    <row r="554" spans="1:8" s="1476" customFormat="1">
      <c r="A554" s="1478"/>
      <c r="B554" s="694" t="s">
        <v>73</v>
      </c>
      <c r="C554" s="707"/>
      <c r="D554" s="707"/>
      <c r="E554" s="694" t="s">
        <v>73</v>
      </c>
      <c r="F554" s="286"/>
      <c r="G554" s="1522"/>
      <c r="H554" s="1477"/>
    </row>
    <row r="555" spans="1:8" s="1476" customFormat="1">
      <c r="A555" s="1478"/>
      <c r="B555" s="774" t="s">
        <v>6</v>
      </c>
      <c r="C555" s="439">
        <f>C556</f>
        <v>54680004</v>
      </c>
      <c r="D555" s="439">
        <f>D556</f>
        <v>-214732</v>
      </c>
      <c r="E555" s="1301" t="s">
        <v>6</v>
      </c>
      <c r="F555" s="1302">
        <f>F556</f>
        <v>382689344</v>
      </c>
      <c r="G555" s="1302">
        <f>G556</f>
        <v>214732</v>
      </c>
      <c r="H555" s="1477"/>
    </row>
    <row r="556" spans="1:8" s="1476" customFormat="1">
      <c r="A556" s="1478"/>
      <c r="B556" s="1617" t="s">
        <v>14</v>
      </c>
      <c r="C556" s="438">
        <f>C557</f>
        <v>54680004</v>
      </c>
      <c r="D556" s="438">
        <f>D557</f>
        <v>-214732</v>
      </c>
      <c r="E556" s="1303" t="s">
        <v>14</v>
      </c>
      <c r="F556" s="757">
        <f>F557</f>
        <v>382689344</v>
      </c>
      <c r="G556" s="757">
        <f>G557</f>
        <v>214732</v>
      </c>
      <c r="H556" s="1477"/>
    </row>
    <row r="557" spans="1:8" s="1476" customFormat="1" ht="26.25">
      <c r="A557" s="1478"/>
      <c r="B557" s="1619" t="s">
        <v>15</v>
      </c>
      <c r="C557" s="438">
        <v>54680004</v>
      </c>
      <c r="D557" s="438">
        <f>D542</f>
        <v>-214732</v>
      </c>
      <c r="E557" s="1303" t="s">
        <v>15</v>
      </c>
      <c r="F557" s="756">
        <v>382689344</v>
      </c>
      <c r="G557" s="757">
        <f>G541</f>
        <v>214732</v>
      </c>
      <c r="H557" s="1477"/>
    </row>
    <row r="558" spans="1:8" s="1476" customFormat="1">
      <c r="A558" s="1478"/>
      <c r="B558" s="1621" t="s">
        <v>16</v>
      </c>
      <c r="C558" s="439">
        <f t="shared" ref="C558:D560" si="13">C559</f>
        <v>54680004</v>
      </c>
      <c r="D558" s="439">
        <f t="shared" si="13"/>
        <v>-214732</v>
      </c>
      <c r="E558" s="1301" t="s">
        <v>16</v>
      </c>
      <c r="F558" s="1603">
        <f t="shared" ref="F558:G561" si="14">F559</f>
        <v>382689344</v>
      </c>
      <c r="G558" s="1302">
        <f t="shared" si="14"/>
        <v>214732</v>
      </c>
      <c r="H558" s="1477"/>
    </row>
    <row r="559" spans="1:8" s="1476" customFormat="1">
      <c r="A559" s="1478"/>
      <c r="B559" s="678" t="s">
        <v>17</v>
      </c>
      <c r="C559" s="438">
        <f t="shared" si="13"/>
        <v>54680004</v>
      </c>
      <c r="D559" s="438">
        <f t="shared" si="13"/>
        <v>-214732</v>
      </c>
      <c r="E559" s="1303" t="s">
        <v>17</v>
      </c>
      <c r="F559" s="756">
        <f t="shared" si="14"/>
        <v>382689344</v>
      </c>
      <c r="G559" s="757">
        <f t="shared" si="14"/>
        <v>214732</v>
      </c>
      <c r="H559" s="1477"/>
    </row>
    <row r="560" spans="1:8" s="1476" customFormat="1" ht="26.25">
      <c r="A560" s="1478"/>
      <c r="B560" s="678" t="s">
        <v>264</v>
      </c>
      <c r="C560" s="438">
        <f t="shared" si="13"/>
        <v>54680004</v>
      </c>
      <c r="D560" s="438">
        <f t="shared" si="13"/>
        <v>-214732</v>
      </c>
      <c r="E560" s="1303" t="s">
        <v>37</v>
      </c>
      <c r="F560" s="756">
        <f t="shared" si="14"/>
        <v>382689344</v>
      </c>
      <c r="G560" s="757">
        <f t="shared" si="14"/>
        <v>214732</v>
      </c>
      <c r="H560" s="1477"/>
    </row>
    <row r="561" spans="1:8" s="1476" customFormat="1" ht="26.25">
      <c r="A561" s="1478"/>
      <c r="B561" s="678" t="s">
        <v>21</v>
      </c>
      <c r="C561" s="438">
        <v>54680004</v>
      </c>
      <c r="D561" s="438">
        <f>D546</f>
        <v>-214732</v>
      </c>
      <c r="E561" s="1616" t="s">
        <v>49</v>
      </c>
      <c r="F561" s="756">
        <f t="shared" si="14"/>
        <v>382689344</v>
      </c>
      <c r="G561" s="757">
        <f t="shared" si="14"/>
        <v>214732</v>
      </c>
      <c r="H561" s="1477"/>
    </row>
    <row r="562" spans="1:8" s="1476" customFormat="1" ht="27" thickBot="1">
      <c r="A562" s="1478"/>
      <c r="B562" s="1604"/>
      <c r="C562" s="1304"/>
      <c r="D562" s="773"/>
      <c r="E562" s="1604" t="s">
        <v>258</v>
      </c>
      <c r="F562" s="1629">
        <v>382689344</v>
      </c>
      <c r="G562" s="773">
        <f>G546</f>
        <v>214732</v>
      </c>
      <c r="H562" s="1477"/>
    </row>
    <row r="563" spans="1:8" s="1196" customFormat="1" ht="30.75" customHeight="1" thickBot="1">
      <c r="A563" s="844"/>
      <c r="B563" s="2102" t="s">
        <v>498</v>
      </c>
      <c r="C563" s="2103"/>
      <c r="D563" s="2103"/>
      <c r="E563" s="2103"/>
      <c r="F563" s="2103"/>
      <c r="G563" s="2104"/>
      <c r="H563" s="1477"/>
    </row>
    <row r="564" spans="1:8" s="1476" customFormat="1">
      <c r="A564" s="1478"/>
      <c r="B564" s="101"/>
      <c r="C564" s="102"/>
      <c r="D564" s="9"/>
      <c r="E564" s="103"/>
      <c r="F564" s="104"/>
      <c r="G564" s="9"/>
      <c r="H564" s="11"/>
    </row>
    <row r="565" spans="1:8" s="1476" customFormat="1" ht="15.75">
      <c r="A565" s="1478"/>
      <c r="B565" s="332" t="s">
        <v>287</v>
      </c>
      <c r="C565" s="43"/>
      <c r="D565" s="43"/>
      <c r="E565" s="43"/>
      <c r="F565" s="1597"/>
      <c r="G565" s="43"/>
      <c r="H565" s="1477"/>
    </row>
    <row r="566" spans="1:8" s="1476" customFormat="1" ht="16.5" thickBot="1">
      <c r="A566" s="1478"/>
      <c r="B566" s="655"/>
      <c r="C566" s="916"/>
      <c r="D566" s="916"/>
      <c r="E566" s="43"/>
      <c r="F566" s="1630"/>
      <c r="G566" s="43"/>
      <c r="H566" s="1477"/>
    </row>
    <row r="567" spans="1:8" s="1476" customFormat="1" ht="27">
      <c r="A567" s="1003">
        <f>A536+1</f>
        <v>46</v>
      </c>
      <c r="B567" s="1631" t="s">
        <v>30</v>
      </c>
      <c r="C567" s="1632"/>
      <c r="D567" s="387"/>
      <c r="E567" s="1631" t="s">
        <v>84</v>
      </c>
      <c r="F567" s="1632"/>
      <c r="G567" s="387"/>
      <c r="H567" s="1477" t="s">
        <v>58</v>
      </c>
    </row>
    <row r="568" spans="1:8" s="1476" customFormat="1">
      <c r="A568" s="1478"/>
      <c r="B568" s="880" t="s">
        <v>4</v>
      </c>
      <c r="C568" s="156"/>
      <c r="D568" s="392"/>
      <c r="E568" s="880" t="s">
        <v>4</v>
      </c>
      <c r="F568" s="156"/>
      <c r="G568" s="392"/>
      <c r="H568" s="1477"/>
    </row>
    <row r="569" spans="1:8" s="1476" customFormat="1">
      <c r="A569" s="1478"/>
      <c r="B569" s="1633" t="s">
        <v>29</v>
      </c>
      <c r="C569" s="1634"/>
      <c r="D569" s="1635"/>
      <c r="E569" s="1633" t="s">
        <v>499</v>
      </c>
      <c r="F569" s="1634"/>
      <c r="G569" s="1635"/>
      <c r="H569" s="1477"/>
    </row>
    <row r="570" spans="1:8" s="1476" customFormat="1">
      <c r="A570" s="1478"/>
      <c r="B570" s="1636" t="s">
        <v>6</v>
      </c>
      <c r="C570" s="1343">
        <f>C571+C577</f>
        <v>25227825</v>
      </c>
      <c r="D570" s="473">
        <f>D571+D577</f>
        <v>-154639</v>
      </c>
      <c r="E570" s="1636" t="s">
        <v>362</v>
      </c>
      <c r="F570" s="1343">
        <f>F571</f>
        <v>35516448</v>
      </c>
      <c r="G570" s="473">
        <f>G571</f>
        <v>154639</v>
      </c>
      <c r="H570" s="1477"/>
    </row>
    <row r="571" spans="1:8" s="1476" customFormat="1">
      <c r="A571" s="1478"/>
      <c r="B571" s="1637" t="s">
        <v>14</v>
      </c>
      <c r="C571" s="1638">
        <f>C572</f>
        <v>25227825</v>
      </c>
      <c r="D571" s="1639">
        <f>D572</f>
        <v>-154639</v>
      </c>
      <c r="E571" s="1640" t="s">
        <v>14</v>
      </c>
      <c r="F571" s="1638">
        <f>F572</f>
        <v>35516448</v>
      </c>
      <c r="G571" s="1639">
        <f>G572</f>
        <v>154639</v>
      </c>
      <c r="H571" s="1477"/>
    </row>
    <row r="572" spans="1:8" s="1476" customFormat="1" ht="25.5">
      <c r="A572" s="1478"/>
      <c r="B572" s="1641" t="s">
        <v>15</v>
      </c>
      <c r="C572" s="1638">
        <v>25227825</v>
      </c>
      <c r="D572" s="1639">
        <v>-154639</v>
      </c>
      <c r="E572" s="1641" t="s">
        <v>15</v>
      </c>
      <c r="F572" s="1638">
        <v>35516448</v>
      </c>
      <c r="G572" s="1642">
        <v>154639</v>
      </c>
      <c r="H572" s="1477"/>
    </row>
    <row r="573" spans="1:8" s="1476" customFormat="1">
      <c r="A573" s="1478"/>
      <c r="B573" s="1643" t="s">
        <v>31</v>
      </c>
      <c r="C573" s="1343">
        <f t="shared" ref="C573:D575" si="15">C574</f>
        <v>25227825</v>
      </c>
      <c r="D573" s="473">
        <f t="shared" si="15"/>
        <v>-154639</v>
      </c>
      <c r="E573" s="1643" t="s">
        <v>31</v>
      </c>
      <c r="F573" s="1644">
        <f>F574</f>
        <v>35516448</v>
      </c>
      <c r="G573" s="1645">
        <f>G574</f>
        <v>154639</v>
      </c>
      <c r="H573" s="1477"/>
    </row>
    <row r="574" spans="1:8" s="1476" customFormat="1">
      <c r="A574" s="1478"/>
      <c r="B574" s="1646" t="s">
        <v>17</v>
      </c>
      <c r="C574" s="1346">
        <f t="shared" si="15"/>
        <v>25227825</v>
      </c>
      <c r="D574" s="1346">
        <f t="shared" si="15"/>
        <v>-154639</v>
      </c>
      <c r="E574" s="1646" t="s">
        <v>17</v>
      </c>
      <c r="F574" s="1638">
        <f>F575+F577+F580</f>
        <v>35516448</v>
      </c>
      <c r="G574" s="1642">
        <f>G575+G577+G580</f>
        <v>154639</v>
      </c>
      <c r="H574" s="1477"/>
    </row>
    <row r="575" spans="1:8" s="1476" customFormat="1">
      <c r="A575" s="1478"/>
      <c r="B575" s="1647" t="s">
        <v>264</v>
      </c>
      <c r="C575" s="1346">
        <f t="shared" si="15"/>
        <v>25227825</v>
      </c>
      <c r="D575" s="472">
        <f t="shared" si="15"/>
        <v>-154639</v>
      </c>
      <c r="E575" s="1641" t="s">
        <v>18</v>
      </c>
      <c r="F575" s="1638">
        <f>F576</f>
        <v>32784</v>
      </c>
      <c r="G575" s="1642"/>
      <c r="H575" s="1477"/>
    </row>
    <row r="576" spans="1:8" s="1476" customFormat="1">
      <c r="A576" s="1478"/>
      <c r="B576" s="1648" t="s">
        <v>21</v>
      </c>
      <c r="C576" s="1638">
        <v>25227825</v>
      </c>
      <c r="D576" s="1639">
        <v>-154639</v>
      </c>
      <c r="E576" s="1640" t="s">
        <v>20</v>
      </c>
      <c r="F576" s="1638">
        <v>32784</v>
      </c>
      <c r="G576" s="1642"/>
      <c r="H576" s="1477"/>
    </row>
    <row r="577" spans="1:8" s="1476" customFormat="1">
      <c r="A577" s="1478"/>
      <c r="B577" s="1640"/>
      <c r="C577" s="1649"/>
      <c r="D577" s="1650"/>
      <c r="E577" s="1647" t="s">
        <v>264</v>
      </c>
      <c r="F577" s="1638">
        <f>F578+F579</f>
        <v>16857147</v>
      </c>
      <c r="G577" s="1642">
        <f>G578+G579</f>
        <v>154639</v>
      </c>
      <c r="H577" s="1477"/>
    </row>
    <row r="578" spans="1:8" s="1476" customFormat="1">
      <c r="A578" s="1478"/>
      <c r="B578" s="1647"/>
      <c r="C578" s="1649"/>
      <c r="D578" s="1650"/>
      <c r="E578" s="1648" t="s">
        <v>21</v>
      </c>
      <c r="F578" s="1346">
        <v>16855827</v>
      </c>
      <c r="G578" s="472">
        <v>154639</v>
      </c>
      <c r="H578" s="1477"/>
    </row>
    <row r="579" spans="1:8" s="1476" customFormat="1">
      <c r="A579" s="1478"/>
      <c r="B579" s="1648"/>
      <c r="C579" s="1651"/>
      <c r="D579" s="1652"/>
      <c r="E579" s="1648" t="s">
        <v>257</v>
      </c>
      <c r="F579" s="1346">
        <v>1320</v>
      </c>
      <c r="G579" s="472"/>
      <c r="H579" s="1477"/>
    </row>
    <row r="580" spans="1:8" s="1476" customFormat="1" ht="26.25">
      <c r="A580" s="1478"/>
      <c r="B580" s="1648"/>
      <c r="C580" s="1651"/>
      <c r="D580" s="1652"/>
      <c r="E580" s="1653" t="s">
        <v>37</v>
      </c>
      <c r="F580" s="1346">
        <f>F581</f>
        <v>18626517</v>
      </c>
      <c r="G580" s="472"/>
      <c r="H580" s="1477"/>
    </row>
    <row r="581" spans="1:8" s="1476" customFormat="1" ht="25.5">
      <c r="A581" s="1478"/>
      <c r="B581" s="1646"/>
      <c r="C581" s="1649"/>
      <c r="D581" s="1650"/>
      <c r="E581" s="1640" t="s">
        <v>314</v>
      </c>
      <c r="F581" s="1346">
        <f>F582+F583</f>
        <v>18626517</v>
      </c>
      <c r="G581" s="472"/>
      <c r="H581" s="1477"/>
    </row>
    <row r="582" spans="1:8" s="1476" customFormat="1" ht="25.5">
      <c r="A582" s="1478"/>
      <c r="B582" s="1641"/>
      <c r="C582" s="1649"/>
      <c r="D582" s="1650"/>
      <c r="E582" s="1654" t="s">
        <v>315</v>
      </c>
      <c r="F582" s="1346">
        <v>18608517</v>
      </c>
      <c r="G582" s="472"/>
      <c r="H582" s="1477"/>
    </row>
    <row r="583" spans="1:8" s="1476" customFormat="1" ht="39" thickBot="1">
      <c r="A583" s="1478"/>
      <c r="B583" s="1655"/>
      <c r="C583" s="1656"/>
      <c r="D583" s="1657"/>
      <c r="E583" s="1658" t="s">
        <v>316</v>
      </c>
      <c r="F583" s="1659">
        <v>18000</v>
      </c>
      <c r="G583" s="1660"/>
      <c r="H583" s="1477"/>
    </row>
    <row r="584" spans="1:8" s="1196" customFormat="1" ht="43.5" customHeight="1" thickBot="1">
      <c r="A584" s="844"/>
      <c r="B584" s="2053" t="s">
        <v>500</v>
      </c>
      <c r="C584" s="2054"/>
      <c r="D584" s="2054"/>
      <c r="E584" s="2054"/>
      <c r="F584" s="2054"/>
      <c r="G584" s="2055"/>
      <c r="H584" s="1477"/>
    </row>
    <row r="585" spans="1:8" s="1476" customFormat="1" ht="15.75">
      <c r="A585" s="1478"/>
      <c r="B585" s="923"/>
      <c r="C585" s="923"/>
      <c r="D585" s="923"/>
      <c r="E585" s="43"/>
      <c r="F585" s="1630"/>
      <c r="G585" s="43"/>
      <c r="H585" s="1477"/>
    </row>
    <row r="586" spans="1:8" s="1476" customFormat="1">
      <c r="A586" s="1478"/>
      <c r="B586" s="332" t="s">
        <v>310</v>
      </c>
      <c r="C586" s="1661"/>
      <c r="D586" s="916"/>
      <c r="E586" s="332"/>
      <c r="F586" s="1661"/>
      <c r="G586" s="916"/>
      <c r="H586" s="1477"/>
    </row>
    <row r="587" spans="1:8" s="1476" customFormat="1" ht="15.75" thickBot="1">
      <c r="A587" s="1478"/>
      <c r="B587" s="655"/>
      <c r="C587" s="916"/>
      <c r="D587" s="916"/>
      <c r="E587" s="332"/>
      <c r="F587" s="1661"/>
      <c r="G587" s="916"/>
      <c r="H587" s="1477"/>
    </row>
    <row r="588" spans="1:8" s="1476" customFormat="1" ht="27">
      <c r="A588" s="1003">
        <f>A567</f>
        <v>46</v>
      </c>
      <c r="B588" s="1662" t="s">
        <v>30</v>
      </c>
      <c r="C588" s="1663"/>
      <c r="D588" s="1664"/>
      <c r="E588" s="1665" t="s">
        <v>84</v>
      </c>
      <c r="F588" s="1663"/>
      <c r="G588" s="1664"/>
      <c r="H588" s="1477" t="s">
        <v>58</v>
      </c>
    </row>
    <row r="589" spans="1:8" s="1476" customFormat="1">
      <c r="A589" s="1478"/>
      <c r="B589" s="1666" t="s">
        <v>66</v>
      </c>
      <c r="C589" s="1667"/>
      <c r="D589" s="1668"/>
      <c r="E589" s="1666" t="s">
        <v>66</v>
      </c>
      <c r="F589" s="1667"/>
      <c r="G589" s="1668"/>
      <c r="H589" s="1477"/>
    </row>
    <row r="590" spans="1:8" s="1476" customFormat="1">
      <c r="A590" s="1478"/>
      <c r="B590" s="1669" t="s">
        <v>67</v>
      </c>
      <c r="C590" s="1670"/>
      <c r="D590" s="1671"/>
      <c r="E590" s="1669" t="s">
        <v>67</v>
      </c>
      <c r="F590" s="1670"/>
      <c r="G590" s="1671"/>
      <c r="H590" s="1477"/>
    </row>
    <row r="591" spans="1:8" s="1476" customFormat="1">
      <c r="A591" s="1478"/>
      <c r="B591" s="1672" t="s">
        <v>73</v>
      </c>
      <c r="C591" s="1667"/>
      <c r="D591" s="1668"/>
      <c r="E591" s="1672" t="s">
        <v>73</v>
      </c>
      <c r="F591" s="1667"/>
      <c r="G591" s="1668"/>
      <c r="H591" s="1477"/>
    </row>
    <row r="592" spans="1:8" s="1476" customFormat="1">
      <c r="A592" s="1478"/>
      <c r="B592" s="1557" t="s">
        <v>6</v>
      </c>
      <c r="C592" s="1673">
        <f>C593+C599</f>
        <v>54680004</v>
      </c>
      <c r="D592" s="1674">
        <f>D593+D599</f>
        <v>-154639</v>
      </c>
      <c r="E592" s="1675" t="s">
        <v>6</v>
      </c>
      <c r="F592" s="1676">
        <f>F593+F602+F594</f>
        <v>665215199</v>
      </c>
      <c r="G592" s="1677">
        <f>G593+G602+G594</f>
        <v>154639</v>
      </c>
      <c r="H592" s="1477"/>
    </row>
    <row r="593" spans="1:8" s="1476" customFormat="1" ht="25.5">
      <c r="A593" s="1478"/>
      <c r="B593" s="1678" t="s">
        <v>14</v>
      </c>
      <c r="C593" s="1651">
        <f>C594</f>
        <v>54680004</v>
      </c>
      <c r="D593" s="1652">
        <f>D594</f>
        <v>-154639</v>
      </c>
      <c r="E593" s="1679" t="s">
        <v>7</v>
      </c>
      <c r="F593" s="1680">
        <v>7343121</v>
      </c>
      <c r="G593" s="1681"/>
      <c r="H593" s="1477"/>
    </row>
    <row r="594" spans="1:8" s="1476" customFormat="1">
      <c r="A594" s="1478"/>
      <c r="B594" s="1682" t="s">
        <v>15</v>
      </c>
      <c r="C594" s="1651">
        <v>54680004</v>
      </c>
      <c r="D594" s="1652">
        <v>-154639</v>
      </c>
      <c r="E594" s="1679" t="s">
        <v>8</v>
      </c>
      <c r="F594" s="1680">
        <f>F595+F599</f>
        <v>420357</v>
      </c>
      <c r="G594" s="1681"/>
      <c r="H594" s="1477"/>
    </row>
    <row r="595" spans="1:8" s="1476" customFormat="1">
      <c r="A595" s="1478"/>
      <c r="B595" s="1562" t="s">
        <v>31</v>
      </c>
      <c r="C595" s="1673">
        <f t="shared" ref="C595:D597" si="16">C596</f>
        <v>54680004</v>
      </c>
      <c r="D595" s="1674">
        <f t="shared" si="16"/>
        <v>-154639</v>
      </c>
      <c r="E595" s="1683" t="s">
        <v>9</v>
      </c>
      <c r="F595" s="1680">
        <f t="shared" ref="F595:F597" si="17">F596</f>
        <v>84199</v>
      </c>
      <c r="G595" s="1681"/>
      <c r="H595" s="1477"/>
    </row>
    <row r="596" spans="1:8" s="1476" customFormat="1">
      <c r="A596" s="1478"/>
      <c r="B596" s="1563" t="s">
        <v>17</v>
      </c>
      <c r="C596" s="1649">
        <f t="shared" si="16"/>
        <v>54680004</v>
      </c>
      <c r="D596" s="1649">
        <f t="shared" si="16"/>
        <v>-154639</v>
      </c>
      <c r="E596" s="1684" t="s">
        <v>10</v>
      </c>
      <c r="F596" s="1680">
        <f t="shared" si="17"/>
        <v>84199</v>
      </c>
      <c r="G596" s="1681"/>
      <c r="H596" s="1477"/>
    </row>
    <row r="597" spans="1:8" s="1476" customFormat="1" ht="25.5">
      <c r="A597" s="1478"/>
      <c r="B597" s="1685" t="s">
        <v>264</v>
      </c>
      <c r="C597" s="1649">
        <f t="shared" si="16"/>
        <v>54680004</v>
      </c>
      <c r="D597" s="1650">
        <f t="shared" si="16"/>
        <v>-154639</v>
      </c>
      <c r="E597" s="1686" t="s">
        <v>11</v>
      </c>
      <c r="F597" s="1680">
        <f t="shared" si="17"/>
        <v>84199</v>
      </c>
      <c r="G597" s="1681"/>
      <c r="H597" s="1477"/>
    </row>
    <row r="598" spans="1:8" s="1476" customFormat="1" ht="38.25">
      <c r="A598" s="1478"/>
      <c r="B598" s="1687" t="s">
        <v>21</v>
      </c>
      <c r="C598" s="1651">
        <v>54680004</v>
      </c>
      <c r="D598" s="1652">
        <v>-154639</v>
      </c>
      <c r="E598" s="1688" t="s">
        <v>12</v>
      </c>
      <c r="F598" s="1680">
        <v>84199</v>
      </c>
      <c r="G598" s="1681"/>
      <c r="H598" s="1477"/>
    </row>
    <row r="599" spans="1:8" s="1476" customFormat="1">
      <c r="A599" s="1478"/>
      <c r="B599" s="1689"/>
      <c r="C599" s="1690"/>
      <c r="D599" s="1691"/>
      <c r="E599" s="1683" t="s">
        <v>435</v>
      </c>
      <c r="F599" s="1680">
        <f>F600</f>
        <v>336158</v>
      </c>
      <c r="G599" s="1681"/>
      <c r="H599" s="1477"/>
    </row>
    <row r="600" spans="1:8" s="1476" customFormat="1" ht="26.25">
      <c r="A600" s="1478"/>
      <c r="B600" s="1682"/>
      <c r="C600" s="1690"/>
      <c r="D600" s="1692"/>
      <c r="E600" s="1693" t="s">
        <v>311</v>
      </c>
      <c r="F600" s="1680">
        <f>F601</f>
        <v>336158</v>
      </c>
      <c r="G600" s="1681"/>
      <c r="H600" s="1477"/>
    </row>
    <row r="601" spans="1:8" s="1476" customFormat="1" ht="25.5">
      <c r="A601" s="1478"/>
      <c r="B601" s="1694"/>
      <c r="C601" s="1695"/>
      <c r="D601" s="1696"/>
      <c r="E601" s="1688" t="s">
        <v>312</v>
      </c>
      <c r="F601" s="1680">
        <v>336158</v>
      </c>
      <c r="G601" s="1681"/>
      <c r="H601" s="1477"/>
    </row>
    <row r="602" spans="1:8" s="1476" customFormat="1">
      <c r="A602" s="1478"/>
      <c r="B602" s="1697"/>
      <c r="C602" s="1695"/>
      <c r="D602" s="1696"/>
      <c r="E602" s="1698" t="s">
        <v>14</v>
      </c>
      <c r="F602" s="1680">
        <f>F603</f>
        <v>657451721</v>
      </c>
      <c r="G602" s="1699">
        <f>G603</f>
        <v>154639</v>
      </c>
      <c r="H602" s="1477"/>
    </row>
    <row r="603" spans="1:8" s="1476" customFormat="1" ht="26.25">
      <c r="A603" s="1478"/>
      <c r="B603" s="1682"/>
      <c r="C603" s="1690"/>
      <c r="D603" s="1691"/>
      <c r="E603" s="1700" t="s">
        <v>15</v>
      </c>
      <c r="F603" s="1680">
        <v>657451721</v>
      </c>
      <c r="G603" s="1650">
        <v>154639</v>
      </c>
      <c r="H603" s="1477"/>
    </row>
    <row r="604" spans="1:8" s="1476" customFormat="1">
      <c r="A604" s="1478"/>
      <c r="B604" s="1598"/>
      <c r="C604" s="1690"/>
      <c r="D604" s="1692"/>
      <c r="E604" s="1675" t="s">
        <v>31</v>
      </c>
      <c r="F604" s="1701">
        <f>F605+F620</f>
        <v>665215199</v>
      </c>
      <c r="G604" s="1702">
        <f>G605+G620</f>
        <v>154639</v>
      </c>
      <c r="H604" s="1477"/>
    </row>
    <row r="605" spans="1:8" s="1476" customFormat="1">
      <c r="A605" s="1478"/>
      <c r="B605" s="1598"/>
      <c r="C605" s="1690"/>
      <c r="D605" s="1692"/>
      <c r="E605" s="1703" t="s">
        <v>17</v>
      </c>
      <c r="F605" s="1704">
        <f>F606+F609+F612+F614</f>
        <v>663994506</v>
      </c>
      <c r="G605" s="1705">
        <f>G606+G609+G612+G614</f>
        <v>154639</v>
      </c>
      <c r="H605" s="1477"/>
    </row>
    <row r="606" spans="1:8" s="1476" customFormat="1">
      <c r="A606" s="1478"/>
      <c r="B606" s="1706"/>
      <c r="C606" s="1690"/>
      <c r="D606" s="1691"/>
      <c r="E606" s="1707" t="s">
        <v>18</v>
      </c>
      <c r="F606" s="1704">
        <f>F607+F608</f>
        <v>70684685</v>
      </c>
      <c r="G606" s="1705"/>
      <c r="H606" s="1477"/>
    </row>
    <row r="607" spans="1:8" s="1476" customFormat="1">
      <c r="A607" s="1478"/>
      <c r="B607" s="1598"/>
      <c r="C607" s="1690"/>
      <c r="D607" s="1692"/>
      <c r="E607" s="1708" t="s">
        <v>19</v>
      </c>
      <c r="F607" s="1704">
        <v>53300246</v>
      </c>
      <c r="G607" s="1705"/>
      <c r="H607" s="1477"/>
    </row>
    <row r="608" spans="1:8" s="1476" customFormat="1">
      <c r="A608" s="1478"/>
      <c r="B608" s="1598"/>
      <c r="C608" s="1690"/>
      <c r="D608" s="1692"/>
      <c r="E608" s="1708" t="s">
        <v>20</v>
      </c>
      <c r="F608" s="1680">
        <v>17384439</v>
      </c>
      <c r="G608" s="1699"/>
      <c r="H608" s="1477"/>
    </row>
    <row r="609" spans="1:8" s="1476" customFormat="1" ht="25.5">
      <c r="A609" s="1478"/>
      <c r="B609" s="1682"/>
      <c r="C609" s="1690"/>
      <c r="D609" s="1691"/>
      <c r="E609" s="1707" t="s">
        <v>264</v>
      </c>
      <c r="F609" s="1680">
        <f>F610+F611</f>
        <v>373312363</v>
      </c>
      <c r="G609" s="1699">
        <f>G610+G611</f>
        <v>154639</v>
      </c>
      <c r="H609" s="1477"/>
    </row>
    <row r="610" spans="1:8" s="1476" customFormat="1">
      <c r="A610" s="1478"/>
      <c r="B610" s="1598"/>
      <c r="C610" s="1690"/>
      <c r="D610" s="1692"/>
      <c r="E610" s="1708" t="s">
        <v>21</v>
      </c>
      <c r="F610" s="1680">
        <v>18873943</v>
      </c>
      <c r="G610" s="1650">
        <v>154639</v>
      </c>
      <c r="H610" s="1477"/>
    </row>
    <row r="611" spans="1:8" s="1476" customFormat="1">
      <c r="A611" s="1478"/>
      <c r="B611" s="1682"/>
      <c r="C611" s="1690"/>
      <c r="D611" s="1691"/>
      <c r="E611" s="1708" t="s">
        <v>257</v>
      </c>
      <c r="F611" s="1680">
        <v>354438420</v>
      </c>
      <c r="G611" s="1699"/>
      <c r="H611" s="1477"/>
    </row>
    <row r="612" spans="1:8" s="1476" customFormat="1" ht="25.5">
      <c r="A612" s="1478"/>
      <c r="B612" s="1598"/>
      <c r="C612" s="1690"/>
      <c r="D612" s="1691"/>
      <c r="E612" s="1707" t="s">
        <v>68</v>
      </c>
      <c r="F612" s="1680">
        <f>F613</f>
        <v>181250</v>
      </c>
      <c r="G612" s="1681"/>
      <c r="H612" s="1477"/>
    </row>
    <row r="613" spans="1:8" s="1476" customFormat="1">
      <c r="A613" s="1478"/>
      <c r="B613" s="1709"/>
      <c r="C613" s="1690"/>
      <c r="D613" s="1692"/>
      <c r="E613" s="1708" t="s">
        <v>70</v>
      </c>
      <c r="F613" s="1680">
        <v>181250</v>
      </c>
      <c r="G613" s="1681"/>
      <c r="H613" s="1477"/>
    </row>
    <row r="614" spans="1:8" s="1476" customFormat="1" ht="38.25">
      <c r="A614" s="1478"/>
      <c r="B614" s="1709"/>
      <c r="C614" s="1690"/>
      <c r="D614" s="1692"/>
      <c r="E614" s="1707" t="s">
        <v>37</v>
      </c>
      <c r="F614" s="1680">
        <f>F615+F617</f>
        <v>219816208</v>
      </c>
      <c r="G614" s="1681"/>
      <c r="H614" s="1477"/>
    </row>
    <row r="615" spans="1:8" s="1476" customFormat="1" ht="25.5">
      <c r="A615" s="1478"/>
      <c r="B615" s="1710"/>
      <c r="C615" s="1711"/>
      <c r="D615" s="1712"/>
      <c r="E615" s="1708" t="s">
        <v>313</v>
      </c>
      <c r="F615" s="1680">
        <f>F616</f>
        <v>200189691</v>
      </c>
      <c r="G615" s="1681"/>
      <c r="H615" s="1477"/>
    </row>
    <row r="616" spans="1:8" s="1476" customFormat="1" ht="38.25">
      <c r="A616" s="1478"/>
      <c r="B616" s="1682"/>
      <c r="C616" s="1690"/>
      <c r="D616" s="1691"/>
      <c r="E616" s="1713" t="s">
        <v>22</v>
      </c>
      <c r="F616" s="1680">
        <v>200189691</v>
      </c>
      <c r="G616" s="1681"/>
      <c r="H616" s="1477"/>
    </row>
    <row r="617" spans="1:8" s="1476" customFormat="1" ht="25.5">
      <c r="A617" s="1478"/>
      <c r="B617" s="1697"/>
      <c r="C617" s="1714"/>
      <c r="D617" s="1715"/>
      <c r="E617" s="1708" t="s">
        <v>314</v>
      </c>
      <c r="F617" s="1680">
        <f>F618+F619</f>
        <v>19626517</v>
      </c>
      <c r="G617" s="1681"/>
      <c r="H617" s="1477"/>
    </row>
    <row r="618" spans="1:8" s="1476" customFormat="1" ht="25.5">
      <c r="A618" s="1478"/>
      <c r="B618" s="1697"/>
      <c r="C618" s="1714"/>
      <c r="D618" s="1715"/>
      <c r="E618" s="1713" t="s">
        <v>315</v>
      </c>
      <c r="F618" s="1680">
        <v>19608517</v>
      </c>
      <c r="G618" s="1681"/>
      <c r="H618" s="1477"/>
    </row>
    <row r="619" spans="1:8" s="1476" customFormat="1" ht="51">
      <c r="A619" s="1478"/>
      <c r="B619" s="1682"/>
      <c r="C619" s="1716"/>
      <c r="D619" s="1717"/>
      <c r="E619" s="1713" t="s">
        <v>316</v>
      </c>
      <c r="F619" s="1680">
        <v>18000</v>
      </c>
      <c r="G619" s="1681"/>
      <c r="H619" s="1477"/>
    </row>
    <row r="620" spans="1:8" s="1476" customFormat="1">
      <c r="A620" s="1478"/>
      <c r="B620" s="1718"/>
      <c r="C620" s="1719"/>
      <c r="D620" s="1720"/>
      <c r="E620" s="1703" t="s">
        <v>23</v>
      </c>
      <c r="F620" s="1680">
        <f>F621+F622</f>
        <v>1220693</v>
      </c>
      <c r="G620" s="1681"/>
      <c r="H620" s="1477"/>
    </row>
    <row r="621" spans="1:8" s="1476" customFormat="1">
      <c r="A621" s="1478"/>
      <c r="B621" s="1721"/>
      <c r="C621" s="1719"/>
      <c r="D621" s="1720"/>
      <c r="E621" s="1707" t="s">
        <v>24</v>
      </c>
      <c r="F621" s="1680">
        <v>1191893</v>
      </c>
      <c r="G621" s="1681"/>
      <c r="H621" s="1477"/>
    </row>
    <row r="622" spans="1:8" s="1476" customFormat="1">
      <c r="A622" s="1478"/>
      <c r="B622" s="1722"/>
      <c r="C622" s="1723"/>
      <c r="D622" s="1724"/>
      <c r="E622" s="1707" t="s">
        <v>41</v>
      </c>
      <c r="F622" s="1680">
        <f>F624</f>
        <v>28800</v>
      </c>
      <c r="G622" s="1681"/>
      <c r="H622" s="1477"/>
    </row>
    <row r="623" spans="1:8" s="1476" customFormat="1">
      <c r="A623" s="1478"/>
      <c r="B623" s="1722"/>
      <c r="C623" s="1723"/>
      <c r="D623" s="1724"/>
      <c r="E623" s="1707" t="s">
        <v>83</v>
      </c>
      <c r="F623" s="1680">
        <v>28800</v>
      </c>
      <c r="G623" s="1681"/>
      <c r="H623" s="1477"/>
    </row>
    <row r="624" spans="1:8" s="1476" customFormat="1" ht="26.25" thickBot="1">
      <c r="A624" s="1478"/>
      <c r="B624" s="1725"/>
      <c r="C624" s="1726"/>
      <c r="D624" s="1727"/>
      <c r="E624" s="1728" t="s">
        <v>317</v>
      </c>
      <c r="F624" s="1729">
        <v>28800</v>
      </c>
      <c r="G624" s="1730"/>
      <c r="H624" s="1477"/>
    </row>
    <row r="625" spans="1:8" s="1196" customFormat="1" ht="43.5" customHeight="1" thickBot="1">
      <c r="A625" s="844"/>
      <c r="B625" s="2108" t="s">
        <v>500</v>
      </c>
      <c r="C625" s="2109"/>
      <c r="D625" s="2109"/>
      <c r="E625" s="2109"/>
      <c r="F625" s="2109"/>
      <c r="G625" s="2110"/>
      <c r="H625" s="1477"/>
    </row>
    <row r="626" spans="1:8" s="1476" customFormat="1">
      <c r="A626" s="1478"/>
      <c r="B626" s="1731"/>
      <c r="C626" s="1731"/>
      <c r="D626" s="1731"/>
      <c r="E626" s="1731"/>
      <c r="F626" s="1731"/>
      <c r="G626" s="1731"/>
      <c r="H626" s="1477"/>
    </row>
    <row r="627" spans="1:8" s="1476" customFormat="1" ht="15.75">
      <c r="A627" s="1478"/>
      <c r="B627" s="332" t="s">
        <v>287</v>
      </c>
      <c r="C627" s="916"/>
      <c r="D627" s="916"/>
      <c r="E627" s="43"/>
      <c r="F627" s="1630"/>
      <c r="G627" s="43"/>
      <c r="H627" s="1477"/>
    </row>
    <row r="628" spans="1:8" s="1476" customFormat="1" ht="16.5" thickBot="1">
      <c r="A628" s="1478"/>
      <c r="B628" s="332"/>
      <c r="C628" s="916"/>
      <c r="D628" s="916"/>
      <c r="E628" s="43"/>
      <c r="F628" s="1630"/>
      <c r="G628" s="43"/>
      <c r="H628" s="1477"/>
    </row>
    <row r="629" spans="1:8" s="1476" customFormat="1" ht="27">
      <c r="A629" s="1003">
        <f>A567+1</f>
        <v>47</v>
      </c>
      <c r="B629" s="1665" t="s">
        <v>30</v>
      </c>
      <c r="C629" s="1632"/>
      <c r="D629" s="387"/>
      <c r="E629" s="1665" t="s">
        <v>84</v>
      </c>
      <c r="F629" s="1632"/>
      <c r="G629" s="387"/>
      <c r="H629" s="1477" t="s">
        <v>58</v>
      </c>
    </row>
    <row r="630" spans="1:8" s="1476" customFormat="1">
      <c r="A630" s="1478"/>
      <c r="B630" s="388" t="s">
        <v>4</v>
      </c>
      <c r="C630" s="156"/>
      <c r="D630" s="392"/>
      <c r="E630" s="388" t="s">
        <v>4</v>
      </c>
      <c r="F630" s="156"/>
      <c r="G630" s="392"/>
      <c r="H630" s="1477"/>
    </row>
    <row r="631" spans="1:8" s="1476" customFormat="1">
      <c r="A631" s="1478"/>
      <c r="B631" s="1555" t="s">
        <v>29</v>
      </c>
      <c r="C631" s="1634"/>
      <c r="D631" s="1635"/>
      <c r="E631" s="1555" t="s">
        <v>501</v>
      </c>
      <c r="F631" s="1634"/>
      <c r="G631" s="1635"/>
      <c r="H631" s="1477"/>
    </row>
    <row r="632" spans="1:8" s="1476" customFormat="1">
      <c r="A632" s="1478"/>
      <c r="B632" s="1557" t="s">
        <v>6</v>
      </c>
      <c r="C632" s="1673">
        <f>C633+C639</f>
        <v>25227825</v>
      </c>
      <c r="D632" s="1674">
        <f>D633+D639</f>
        <v>-535209</v>
      </c>
      <c r="E632" s="1557" t="s">
        <v>362</v>
      </c>
      <c r="F632" s="1673">
        <f>F633+F634+F638</f>
        <v>47111708</v>
      </c>
      <c r="G632" s="1674">
        <f>G633+G634+G638</f>
        <v>535209</v>
      </c>
      <c r="H632" s="1477"/>
    </row>
    <row r="633" spans="1:8" s="1476" customFormat="1" ht="25.5">
      <c r="A633" s="1478"/>
      <c r="B633" s="1678" t="s">
        <v>14</v>
      </c>
      <c r="C633" s="1651">
        <f>C634</f>
        <v>25227825</v>
      </c>
      <c r="D633" s="1652">
        <f>D634</f>
        <v>-535209</v>
      </c>
      <c r="E633" s="1679" t="s">
        <v>7</v>
      </c>
      <c r="F633" s="1649">
        <v>6743121</v>
      </c>
      <c r="G633" s="1674"/>
      <c r="H633" s="1477"/>
    </row>
    <row r="634" spans="1:8" s="1476" customFormat="1">
      <c r="A634" s="1478"/>
      <c r="B634" s="1682" t="s">
        <v>15</v>
      </c>
      <c r="C634" s="1651">
        <v>25227825</v>
      </c>
      <c r="D634" s="1652">
        <v>-535209</v>
      </c>
      <c r="E634" s="1679" t="s">
        <v>8</v>
      </c>
      <c r="F634" s="1649">
        <f t="shared" ref="F634:F636" si="18">F635</f>
        <v>336158</v>
      </c>
      <c r="G634" s="1674"/>
      <c r="H634" s="1477"/>
    </row>
    <row r="635" spans="1:8" s="1476" customFormat="1">
      <c r="A635" s="1478"/>
      <c r="B635" s="1562" t="s">
        <v>31</v>
      </c>
      <c r="C635" s="1673">
        <f t="shared" ref="C635:D637" si="19">C636</f>
        <v>25227825</v>
      </c>
      <c r="D635" s="1674">
        <f t="shared" si="19"/>
        <v>-535209</v>
      </c>
      <c r="E635" s="1683" t="s">
        <v>435</v>
      </c>
      <c r="F635" s="1649">
        <f t="shared" si="18"/>
        <v>336158</v>
      </c>
      <c r="G635" s="1674"/>
      <c r="H635" s="1477"/>
    </row>
    <row r="636" spans="1:8" s="1476" customFormat="1" ht="26.25">
      <c r="A636" s="1478"/>
      <c r="B636" s="1563" t="s">
        <v>17</v>
      </c>
      <c r="C636" s="1649">
        <f t="shared" si="19"/>
        <v>25227825</v>
      </c>
      <c r="D636" s="1649">
        <f t="shared" si="19"/>
        <v>-535209</v>
      </c>
      <c r="E636" s="1693" t="s">
        <v>311</v>
      </c>
      <c r="F636" s="1649">
        <f t="shared" si="18"/>
        <v>336158</v>
      </c>
      <c r="G636" s="1674"/>
      <c r="H636" s="1477"/>
    </row>
    <row r="637" spans="1:8" s="1476" customFormat="1" ht="25.5">
      <c r="A637" s="1478"/>
      <c r="B637" s="1685" t="s">
        <v>264</v>
      </c>
      <c r="C637" s="1649">
        <f t="shared" si="19"/>
        <v>25227825</v>
      </c>
      <c r="D637" s="1650">
        <f t="shared" si="19"/>
        <v>-535209</v>
      </c>
      <c r="E637" s="1688" t="s">
        <v>312</v>
      </c>
      <c r="F637" s="1649">
        <v>336158</v>
      </c>
      <c r="G637" s="1674"/>
      <c r="H637" s="1477"/>
    </row>
    <row r="638" spans="1:8" s="1476" customFormat="1">
      <c r="A638" s="1478"/>
      <c r="B638" s="1687" t="s">
        <v>21</v>
      </c>
      <c r="C638" s="1651">
        <v>25227825</v>
      </c>
      <c r="D638" s="1652">
        <v>-535209</v>
      </c>
      <c r="E638" s="1598" t="s">
        <v>14</v>
      </c>
      <c r="F638" s="1651">
        <f>F639</f>
        <v>40032429</v>
      </c>
      <c r="G638" s="1652">
        <f>G639</f>
        <v>535209</v>
      </c>
      <c r="H638" s="1477"/>
    </row>
    <row r="639" spans="1:8" s="1476" customFormat="1" ht="25.5">
      <c r="A639" s="1478"/>
      <c r="B639" s="1682"/>
      <c r="C639" s="1651"/>
      <c r="D639" s="1652"/>
      <c r="E639" s="1682" t="s">
        <v>15</v>
      </c>
      <c r="F639" s="1651">
        <v>40032429</v>
      </c>
      <c r="G639" s="1652">
        <v>535209</v>
      </c>
      <c r="H639" s="1477"/>
    </row>
    <row r="640" spans="1:8" s="1476" customFormat="1">
      <c r="A640" s="1478"/>
      <c r="B640" s="1562"/>
      <c r="C640" s="1673"/>
      <c r="D640" s="1674"/>
      <c r="E640" s="1675" t="s">
        <v>31</v>
      </c>
      <c r="F640" s="1701">
        <f>F641+F647</f>
        <v>47111708</v>
      </c>
      <c r="G640" s="1732">
        <f>G641+G647</f>
        <v>535209</v>
      </c>
      <c r="H640" s="1477"/>
    </row>
    <row r="641" spans="1:8" s="1476" customFormat="1">
      <c r="A641" s="1478"/>
      <c r="B641" s="1563"/>
      <c r="C641" s="1716"/>
      <c r="D641" s="1717"/>
      <c r="E641" s="1703" t="s">
        <v>17</v>
      </c>
      <c r="F641" s="1704">
        <f>F642+F645</f>
        <v>46480616</v>
      </c>
      <c r="G641" s="1652">
        <f>G642+G645</f>
        <v>535209</v>
      </c>
      <c r="H641" s="1477"/>
    </row>
    <row r="642" spans="1:8" s="1476" customFormat="1">
      <c r="A642" s="1478"/>
      <c r="B642" s="1685"/>
      <c r="C642" s="1716"/>
      <c r="D642" s="1717"/>
      <c r="E642" s="1707" t="s">
        <v>18</v>
      </c>
      <c r="F642" s="1704">
        <f>F643+F644</f>
        <v>45570371</v>
      </c>
      <c r="G642" s="1652">
        <f>G643+G644</f>
        <v>535209</v>
      </c>
      <c r="H642" s="1477"/>
    </row>
    <row r="643" spans="1:8" s="1476" customFormat="1">
      <c r="A643" s="1478"/>
      <c r="B643" s="1687"/>
      <c r="C643" s="1733"/>
      <c r="D643" s="1734"/>
      <c r="E643" s="1708" t="s">
        <v>19</v>
      </c>
      <c r="F643" s="1704">
        <v>34157915</v>
      </c>
      <c r="G643" s="1652">
        <v>535209</v>
      </c>
      <c r="H643" s="1477"/>
    </row>
    <row r="644" spans="1:8" s="1476" customFormat="1">
      <c r="A644" s="1478"/>
      <c r="B644" s="1598"/>
      <c r="C644" s="1716"/>
      <c r="D644" s="1717"/>
      <c r="E644" s="1708" t="s">
        <v>20</v>
      </c>
      <c r="F644" s="1680">
        <v>11412456</v>
      </c>
      <c r="G644" s="1652"/>
      <c r="H644" s="1477"/>
    </row>
    <row r="645" spans="1:8" s="1476" customFormat="1" ht="25.5">
      <c r="A645" s="1478"/>
      <c r="B645" s="1685"/>
      <c r="C645" s="1716"/>
      <c r="D645" s="1717"/>
      <c r="E645" s="1707" t="s">
        <v>264</v>
      </c>
      <c r="F645" s="1680">
        <f>F646</f>
        <v>910245</v>
      </c>
      <c r="G645" s="1652"/>
      <c r="H645" s="1477"/>
    </row>
    <row r="646" spans="1:8" s="1476" customFormat="1">
      <c r="A646" s="1478"/>
      <c r="B646" s="1687"/>
      <c r="C646" s="1733"/>
      <c r="D646" s="1734"/>
      <c r="E646" s="1708" t="s">
        <v>257</v>
      </c>
      <c r="F646" s="1680">
        <v>910245</v>
      </c>
      <c r="G646" s="1650"/>
      <c r="H646" s="1477"/>
    </row>
    <row r="647" spans="1:8" s="1476" customFormat="1">
      <c r="A647" s="1478"/>
      <c r="B647" s="1598"/>
      <c r="C647" s="1716"/>
      <c r="D647" s="1717"/>
      <c r="E647" s="1703" t="s">
        <v>23</v>
      </c>
      <c r="F647" s="1680">
        <f>F648</f>
        <v>631092</v>
      </c>
      <c r="G647" s="1650"/>
      <c r="H647" s="1477"/>
    </row>
    <row r="648" spans="1:8" s="1476" customFormat="1" ht="15.75" thickBot="1">
      <c r="A648" s="1478"/>
      <c r="B648" s="1735"/>
      <c r="C648" s="1736"/>
      <c r="D648" s="1737"/>
      <c r="E648" s="1738" t="s">
        <v>24</v>
      </c>
      <c r="F648" s="1729">
        <v>631092</v>
      </c>
      <c r="G648" s="1657"/>
      <c r="H648" s="1477"/>
    </row>
    <row r="649" spans="1:8" s="1196" customFormat="1" ht="36.75" customHeight="1" thickBot="1">
      <c r="A649" s="844"/>
      <c r="B649" s="2111" t="s">
        <v>502</v>
      </c>
      <c r="C649" s="2112"/>
      <c r="D649" s="2112"/>
      <c r="E649" s="2112"/>
      <c r="F649" s="2112"/>
      <c r="G649" s="2113"/>
      <c r="H649" s="1477"/>
    </row>
    <row r="650" spans="1:8" s="1476" customFormat="1">
      <c r="A650" s="1478"/>
      <c r="B650" s="366"/>
      <c r="C650" s="1162"/>
      <c r="D650" s="1162"/>
      <c r="E650" s="585"/>
      <c r="F650" s="585"/>
      <c r="G650" s="585"/>
      <c r="H650" s="1477"/>
    </row>
    <row r="651" spans="1:8" s="1476" customFormat="1">
      <c r="A651" s="1478"/>
      <c r="B651" s="332" t="s">
        <v>310</v>
      </c>
      <c r="C651" s="1162"/>
      <c r="D651" s="1162"/>
      <c r="E651" s="585"/>
      <c r="F651" s="585"/>
      <c r="G651" s="585"/>
      <c r="H651" s="1477"/>
    </row>
    <row r="652" spans="1:8" s="1476" customFormat="1" ht="15.75" thickBot="1">
      <c r="A652" s="1478"/>
      <c r="B652" s="332"/>
      <c r="C652" s="1162"/>
      <c r="D652" s="1162"/>
      <c r="E652" s="585"/>
      <c r="F652" s="585"/>
      <c r="G652" s="585"/>
      <c r="H652" s="1477"/>
    </row>
    <row r="653" spans="1:8" s="1476" customFormat="1" ht="27">
      <c r="A653" s="1003">
        <f>A629</f>
        <v>47</v>
      </c>
      <c r="B653" s="1662" t="s">
        <v>30</v>
      </c>
      <c r="C653" s="1663"/>
      <c r="D653" s="1664"/>
      <c r="E653" s="1665" t="s">
        <v>84</v>
      </c>
      <c r="F653" s="1663"/>
      <c r="G653" s="1664"/>
      <c r="H653" s="1477" t="s">
        <v>58</v>
      </c>
    </row>
    <row r="654" spans="1:8" s="1476" customFormat="1">
      <c r="A654" s="1478"/>
      <c r="B654" s="1666" t="s">
        <v>66</v>
      </c>
      <c r="C654" s="1667"/>
      <c r="D654" s="1668"/>
      <c r="E654" s="1666" t="s">
        <v>66</v>
      </c>
      <c r="F654" s="1667"/>
      <c r="G654" s="1668"/>
      <c r="H654" s="1477"/>
    </row>
    <row r="655" spans="1:8" s="1476" customFormat="1">
      <c r="A655" s="1478"/>
      <c r="B655" s="1669" t="s">
        <v>67</v>
      </c>
      <c r="C655" s="1670"/>
      <c r="D655" s="1671"/>
      <c r="E655" s="1669" t="s">
        <v>67</v>
      </c>
      <c r="F655" s="1670"/>
      <c r="G655" s="1671"/>
      <c r="H655" s="1477"/>
    </row>
    <row r="656" spans="1:8" s="1476" customFormat="1">
      <c r="A656" s="1478"/>
      <c r="B656" s="1672" t="s">
        <v>73</v>
      </c>
      <c r="C656" s="1667"/>
      <c r="D656" s="1668"/>
      <c r="E656" s="1672" t="s">
        <v>73</v>
      </c>
      <c r="F656" s="1667"/>
      <c r="G656" s="1668"/>
      <c r="H656" s="1477"/>
    </row>
    <row r="657" spans="1:8" s="1476" customFormat="1">
      <c r="A657" s="1478"/>
      <c r="B657" s="1557" t="s">
        <v>6</v>
      </c>
      <c r="C657" s="1673">
        <f>C658+C664</f>
        <v>54680004</v>
      </c>
      <c r="D657" s="1674">
        <f>D658+D664</f>
        <v>-535209</v>
      </c>
      <c r="E657" s="1675" t="s">
        <v>6</v>
      </c>
      <c r="F657" s="1676">
        <f>F658+F667+F659</f>
        <v>665215199</v>
      </c>
      <c r="G657" s="1677">
        <f>G658+G667+G659</f>
        <v>535209</v>
      </c>
      <c r="H657" s="1477"/>
    </row>
    <row r="658" spans="1:8" s="1476" customFormat="1" ht="25.5">
      <c r="A658" s="1478"/>
      <c r="B658" s="1678" t="s">
        <v>14</v>
      </c>
      <c r="C658" s="1651">
        <f>C659</f>
        <v>54680004</v>
      </c>
      <c r="D658" s="1652">
        <f>D659</f>
        <v>-535209</v>
      </c>
      <c r="E658" s="1679" t="s">
        <v>7</v>
      </c>
      <c r="F658" s="1680">
        <v>7343121</v>
      </c>
      <c r="G658" s="1681"/>
      <c r="H658" s="1477"/>
    </row>
    <row r="659" spans="1:8" s="1476" customFormat="1">
      <c r="A659" s="1478"/>
      <c r="B659" s="1682" t="s">
        <v>15</v>
      </c>
      <c r="C659" s="1651">
        <v>54680004</v>
      </c>
      <c r="D659" s="1652">
        <v>-535209</v>
      </c>
      <c r="E659" s="1679" t="s">
        <v>8</v>
      </c>
      <c r="F659" s="1680">
        <f>F660+F664</f>
        <v>420357</v>
      </c>
      <c r="G659" s="1681"/>
      <c r="H659" s="1477"/>
    </row>
    <row r="660" spans="1:8" s="1476" customFormat="1">
      <c r="A660" s="1478"/>
      <c r="B660" s="1562" t="s">
        <v>31</v>
      </c>
      <c r="C660" s="1673">
        <f t="shared" ref="C660:D662" si="20">C661</f>
        <v>54680004</v>
      </c>
      <c r="D660" s="1674">
        <f t="shared" si="20"/>
        <v>-535209</v>
      </c>
      <c r="E660" s="1683" t="s">
        <v>9</v>
      </c>
      <c r="F660" s="1680">
        <f t="shared" ref="F660:F662" si="21">F661</f>
        <v>84199</v>
      </c>
      <c r="G660" s="1681"/>
      <c r="H660" s="1477"/>
    </row>
    <row r="661" spans="1:8" s="1476" customFormat="1">
      <c r="A661" s="1478"/>
      <c r="B661" s="1563" t="s">
        <v>17</v>
      </c>
      <c r="C661" s="1649">
        <f t="shared" si="20"/>
        <v>54680004</v>
      </c>
      <c r="D661" s="1649">
        <f t="shared" si="20"/>
        <v>-535209</v>
      </c>
      <c r="E661" s="1684" t="s">
        <v>10</v>
      </c>
      <c r="F661" s="1680">
        <f t="shared" si="21"/>
        <v>84199</v>
      </c>
      <c r="G661" s="1681"/>
      <c r="H661" s="1477"/>
    </row>
    <row r="662" spans="1:8" s="1476" customFormat="1" ht="25.5">
      <c r="A662" s="1478"/>
      <c r="B662" s="1685" t="s">
        <v>264</v>
      </c>
      <c r="C662" s="1649">
        <f t="shared" si="20"/>
        <v>54680004</v>
      </c>
      <c r="D662" s="1650">
        <f t="shared" si="20"/>
        <v>-535209</v>
      </c>
      <c r="E662" s="1686" t="s">
        <v>11</v>
      </c>
      <c r="F662" s="1680">
        <f t="shared" si="21"/>
        <v>84199</v>
      </c>
      <c r="G662" s="1681"/>
      <c r="H662" s="1477"/>
    </row>
    <row r="663" spans="1:8" s="1476" customFormat="1" ht="38.25">
      <c r="A663" s="1478"/>
      <c r="B663" s="1687" t="s">
        <v>21</v>
      </c>
      <c r="C663" s="1651">
        <v>54680004</v>
      </c>
      <c r="D663" s="1652">
        <v>-535209</v>
      </c>
      <c r="E663" s="1688" t="s">
        <v>12</v>
      </c>
      <c r="F663" s="1680">
        <v>84199</v>
      </c>
      <c r="G663" s="1681"/>
      <c r="H663" s="1477"/>
    </row>
    <row r="664" spans="1:8" s="1476" customFormat="1">
      <c r="A664" s="1478"/>
      <c r="B664" s="1689"/>
      <c r="C664" s="1739"/>
      <c r="D664" s="1740"/>
      <c r="E664" s="1683" t="s">
        <v>435</v>
      </c>
      <c r="F664" s="1680">
        <f>F665</f>
        <v>336158</v>
      </c>
      <c r="G664" s="1681"/>
      <c r="H664" s="1477"/>
    </row>
    <row r="665" spans="1:8" s="1476" customFormat="1" ht="26.25">
      <c r="A665" s="1478"/>
      <c r="B665" s="1682"/>
      <c r="C665" s="1690"/>
      <c r="D665" s="1692"/>
      <c r="E665" s="1693" t="s">
        <v>311</v>
      </c>
      <c r="F665" s="1680">
        <f>F666</f>
        <v>336158</v>
      </c>
      <c r="G665" s="1681"/>
      <c r="H665" s="1477"/>
    </row>
    <row r="666" spans="1:8" s="1476" customFormat="1" ht="25.5">
      <c r="A666" s="1478"/>
      <c r="B666" s="1694"/>
      <c r="C666" s="1695"/>
      <c r="D666" s="1696"/>
      <c r="E666" s="1688" t="s">
        <v>312</v>
      </c>
      <c r="F666" s="1680">
        <v>336158</v>
      </c>
      <c r="G666" s="1681"/>
      <c r="H666" s="1477"/>
    </row>
    <row r="667" spans="1:8" s="1476" customFormat="1">
      <c r="A667" s="1478"/>
      <c r="B667" s="1697"/>
      <c r="C667" s="1695"/>
      <c r="D667" s="1696"/>
      <c r="E667" s="1698" t="s">
        <v>14</v>
      </c>
      <c r="F667" s="1680">
        <f>F668</f>
        <v>657451721</v>
      </c>
      <c r="G667" s="1681">
        <f>G668</f>
        <v>535209</v>
      </c>
      <c r="H667" s="1477"/>
    </row>
    <row r="668" spans="1:8" s="1476" customFormat="1" ht="26.25">
      <c r="A668" s="1478"/>
      <c r="B668" s="1682"/>
      <c r="C668" s="1690"/>
      <c r="D668" s="1691"/>
      <c r="E668" s="1700" t="s">
        <v>15</v>
      </c>
      <c r="F668" s="1680">
        <v>657451721</v>
      </c>
      <c r="G668" s="1652">
        <v>535209</v>
      </c>
      <c r="H668" s="1477"/>
    </row>
    <row r="669" spans="1:8" s="1476" customFormat="1">
      <c r="A669" s="1478"/>
      <c r="B669" s="1598"/>
      <c r="C669" s="1690"/>
      <c r="D669" s="1692"/>
      <c r="E669" s="1675" t="s">
        <v>31</v>
      </c>
      <c r="F669" s="1701">
        <f>F670+F685</f>
        <v>665215199</v>
      </c>
      <c r="G669" s="1741">
        <f>G670+G685</f>
        <v>535209</v>
      </c>
      <c r="H669" s="1477"/>
    </row>
    <row r="670" spans="1:8" s="1476" customFormat="1">
      <c r="A670" s="1478"/>
      <c r="B670" s="1598"/>
      <c r="C670" s="1690"/>
      <c r="D670" s="1692"/>
      <c r="E670" s="1703" t="s">
        <v>17</v>
      </c>
      <c r="F670" s="1704">
        <f>F671+F674+F677+F679</f>
        <v>663994506</v>
      </c>
      <c r="G670" s="1742">
        <f>G671+G674+G677+G679</f>
        <v>535209</v>
      </c>
      <c r="H670" s="1477"/>
    </row>
    <row r="671" spans="1:8" s="1476" customFormat="1">
      <c r="A671" s="1478"/>
      <c r="B671" s="1706"/>
      <c r="C671" s="1690"/>
      <c r="D671" s="1691"/>
      <c r="E671" s="1707" t="s">
        <v>18</v>
      </c>
      <c r="F671" s="1704">
        <f>F672+F673</f>
        <v>70684685</v>
      </c>
      <c r="G671" s="1742">
        <f>G672+G673</f>
        <v>535209</v>
      </c>
      <c r="H671" s="1477"/>
    </row>
    <row r="672" spans="1:8" s="1476" customFormat="1">
      <c r="A672" s="1478"/>
      <c r="B672" s="1598"/>
      <c r="C672" s="1690"/>
      <c r="D672" s="1692"/>
      <c r="E672" s="1708" t="s">
        <v>19</v>
      </c>
      <c r="F672" s="1704">
        <v>53300246</v>
      </c>
      <c r="G672" s="1652">
        <v>535209</v>
      </c>
      <c r="H672" s="1477"/>
    </row>
    <row r="673" spans="1:8" s="1476" customFormat="1">
      <c r="A673" s="1478"/>
      <c r="B673" s="1598"/>
      <c r="C673" s="1690"/>
      <c r="D673" s="1692"/>
      <c r="E673" s="1708" t="s">
        <v>20</v>
      </c>
      <c r="F673" s="1680">
        <v>17384439</v>
      </c>
      <c r="G673" s="1681"/>
      <c r="H673" s="1477"/>
    </row>
    <row r="674" spans="1:8" s="1476" customFormat="1" ht="25.5">
      <c r="A674" s="1478"/>
      <c r="B674" s="1682"/>
      <c r="C674" s="1690"/>
      <c r="D674" s="1691"/>
      <c r="E674" s="1707" t="s">
        <v>264</v>
      </c>
      <c r="F674" s="1680">
        <f>F675+F676</f>
        <v>373312363</v>
      </c>
      <c r="G674" s="1681"/>
      <c r="H674" s="1477"/>
    </row>
    <row r="675" spans="1:8" s="1476" customFormat="1">
      <c r="A675" s="1478"/>
      <c r="B675" s="1598"/>
      <c r="C675" s="1690"/>
      <c r="D675" s="1692"/>
      <c r="E675" s="1708" t="s">
        <v>21</v>
      </c>
      <c r="F675" s="1680">
        <v>18873943</v>
      </c>
      <c r="G675" s="1681"/>
      <c r="H675" s="1477"/>
    </row>
    <row r="676" spans="1:8" s="1476" customFormat="1">
      <c r="A676" s="1478"/>
      <c r="B676" s="1682"/>
      <c r="C676" s="1690"/>
      <c r="D676" s="1691"/>
      <c r="E676" s="1708" t="s">
        <v>257</v>
      </c>
      <c r="F676" s="1680">
        <v>354438420</v>
      </c>
      <c r="G676" s="1681"/>
      <c r="H676" s="1477"/>
    </row>
    <row r="677" spans="1:8" s="1476" customFormat="1" ht="25.5">
      <c r="A677" s="1478"/>
      <c r="B677" s="1598"/>
      <c r="C677" s="1690"/>
      <c r="D677" s="1691"/>
      <c r="E677" s="1707" t="s">
        <v>68</v>
      </c>
      <c r="F677" s="1680">
        <f>F678</f>
        <v>181250</v>
      </c>
      <c r="G677" s="1681"/>
      <c r="H677" s="1477"/>
    </row>
    <row r="678" spans="1:8" s="1476" customFormat="1">
      <c r="A678" s="1478"/>
      <c r="B678" s="1709"/>
      <c r="C678" s="1690"/>
      <c r="D678" s="1692"/>
      <c r="E678" s="1708" t="s">
        <v>70</v>
      </c>
      <c r="F678" s="1680">
        <v>181250</v>
      </c>
      <c r="G678" s="1681"/>
      <c r="H678" s="1477"/>
    </row>
    <row r="679" spans="1:8" s="1476" customFormat="1" ht="38.25">
      <c r="A679" s="1478"/>
      <c r="B679" s="1709"/>
      <c r="C679" s="1690"/>
      <c r="D679" s="1692"/>
      <c r="E679" s="1707" t="s">
        <v>37</v>
      </c>
      <c r="F679" s="1680">
        <f>F680+F682</f>
        <v>219816208</v>
      </c>
      <c r="G679" s="1681"/>
      <c r="H679" s="1477"/>
    </row>
    <row r="680" spans="1:8" s="1476" customFormat="1" ht="25.5">
      <c r="A680" s="1478"/>
      <c r="B680" s="1710"/>
      <c r="C680" s="1711"/>
      <c r="D680" s="1712"/>
      <c r="E680" s="1708" t="s">
        <v>313</v>
      </c>
      <c r="F680" s="1680">
        <f>F681</f>
        <v>200189691</v>
      </c>
      <c r="G680" s="1681"/>
      <c r="H680" s="1477"/>
    </row>
    <row r="681" spans="1:8" s="1476" customFormat="1" ht="38.25">
      <c r="A681" s="1478"/>
      <c r="B681" s="1682"/>
      <c r="C681" s="1690"/>
      <c r="D681" s="1691"/>
      <c r="E681" s="1713" t="s">
        <v>22</v>
      </c>
      <c r="F681" s="1680">
        <v>200189691</v>
      </c>
      <c r="G681" s="1681"/>
      <c r="H681" s="1477"/>
    </row>
    <row r="682" spans="1:8" s="1476" customFormat="1" ht="25.5">
      <c r="A682" s="1478"/>
      <c r="B682" s="1697"/>
      <c r="C682" s="1714"/>
      <c r="D682" s="1715"/>
      <c r="E682" s="1708" t="s">
        <v>314</v>
      </c>
      <c r="F682" s="1680">
        <f>F683+F684</f>
        <v>19626517</v>
      </c>
      <c r="G682" s="1681"/>
      <c r="H682" s="1477"/>
    </row>
    <row r="683" spans="1:8" s="1476" customFormat="1" ht="25.5">
      <c r="A683" s="1478"/>
      <c r="B683" s="1697"/>
      <c r="C683" s="1714"/>
      <c r="D683" s="1715"/>
      <c r="E683" s="1713" t="s">
        <v>315</v>
      </c>
      <c r="F683" s="1680">
        <v>19608517</v>
      </c>
      <c r="G683" s="1681"/>
      <c r="H683" s="1477"/>
    </row>
    <row r="684" spans="1:8" s="1476" customFormat="1" ht="51">
      <c r="A684" s="1478"/>
      <c r="B684" s="1682"/>
      <c r="C684" s="1716"/>
      <c r="D684" s="1717"/>
      <c r="E684" s="1713" t="s">
        <v>316</v>
      </c>
      <c r="F684" s="1680">
        <v>18000</v>
      </c>
      <c r="G684" s="1681"/>
      <c r="H684" s="1477"/>
    </row>
    <row r="685" spans="1:8" s="1476" customFormat="1">
      <c r="A685" s="1478"/>
      <c r="B685" s="1718"/>
      <c r="C685" s="1719"/>
      <c r="D685" s="1720"/>
      <c r="E685" s="1703" t="s">
        <v>23</v>
      </c>
      <c r="F685" s="1680">
        <f>F686+F687</f>
        <v>1220693</v>
      </c>
      <c r="G685" s="1681"/>
      <c r="H685" s="1477"/>
    </row>
    <row r="686" spans="1:8" s="1476" customFormat="1">
      <c r="A686" s="1478"/>
      <c r="B686" s="1721"/>
      <c r="C686" s="1719"/>
      <c r="D686" s="1720"/>
      <c r="E686" s="1707" t="s">
        <v>24</v>
      </c>
      <c r="F686" s="1680">
        <v>1191893</v>
      </c>
      <c r="G686" s="1681"/>
      <c r="H686" s="1477"/>
    </row>
    <row r="687" spans="1:8" s="1476" customFormat="1">
      <c r="A687" s="1478"/>
      <c r="B687" s="1722"/>
      <c r="C687" s="1723"/>
      <c r="D687" s="1724"/>
      <c r="E687" s="1707" t="s">
        <v>41</v>
      </c>
      <c r="F687" s="1680">
        <f>F689</f>
        <v>28800</v>
      </c>
      <c r="G687" s="1681"/>
      <c r="H687" s="1477"/>
    </row>
    <row r="688" spans="1:8" s="1476" customFormat="1">
      <c r="A688" s="1478"/>
      <c r="B688" s="1722"/>
      <c r="C688" s="1723"/>
      <c r="D688" s="1724"/>
      <c r="E688" s="1707" t="s">
        <v>83</v>
      </c>
      <c r="F688" s="1680">
        <v>28800</v>
      </c>
      <c r="G688" s="1681"/>
      <c r="H688" s="1477"/>
    </row>
    <row r="689" spans="1:8" s="1476" customFormat="1" ht="26.25" thickBot="1">
      <c r="A689" s="1478"/>
      <c r="B689" s="1725"/>
      <c r="C689" s="1726"/>
      <c r="D689" s="1727"/>
      <c r="E689" s="1728" t="s">
        <v>317</v>
      </c>
      <c r="F689" s="1729">
        <v>28800</v>
      </c>
      <c r="G689" s="1730"/>
      <c r="H689" s="1477"/>
    </row>
    <row r="690" spans="1:8" s="1196" customFormat="1" ht="30.75" customHeight="1" thickBot="1">
      <c r="A690" s="844"/>
      <c r="B690" s="2114" t="s">
        <v>503</v>
      </c>
      <c r="C690" s="2115"/>
      <c r="D690" s="2115"/>
      <c r="E690" s="2115"/>
      <c r="F690" s="2115"/>
      <c r="G690" s="2116"/>
      <c r="H690" s="1477"/>
    </row>
    <row r="691" spans="1:8" s="1476" customFormat="1">
      <c r="A691" s="1478"/>
      <c r="B691" s="366"/>
      <c r="C691" s="1162"/>
      <c r="D691" s="1162"/>
      <c r="E691" s="585"/>
      <c r="F691" s="585"/>
      <c r="G691" s="585"/>
      <c r="H691" s="1477"/>
    </row>
    <row r="692" spans="1:8" s="1476" customFormat="1">
      <c r="A692" s="1478"/>
      <c r="B692" s="332" t="s">
        <v>287</v>
      </c>
      <c r="C692" s="1162"/>
      <c r="D692" s="1162"/>
      <c r="E692" s="585"/>
      <c r="F692" s="585"/>
      <c r="G692" s="585"/>
      <c r="H692" s="1477"/>
    </row>
    <row r="693" spans="1:8" s="1476" customFormat="1" ht="15.75" thickBot="1">
      <c r="A693" s="1478"/>
      <c r="B693" s="332"/>
      <c r="C693" s="1162"/>
      <c r="D693" s="1162"/>
      <c r="E693" s="585"/>
      <c r="F693" s="585"/>
      <c r="G693" s="585"/>
      <c r="H693" s="1477"/>
    </row>
    <row r="694" spans="1:8" s="1476" customFormat="1" ht="27">
      <c r="A694" s="1003">
        <f>A629+1</f>
        <v>48</v>
      </c>
      <c r="B694" s="1665" t="s">
        <v>30</v>
      </c>
      <c r="C694" s="1632"/>
      <c r="D694" s="387"/>
      <c r="E694" s="1665" t="s">
        <v>84</v>
      </c>
      <c r="F694" s="1632"/>
      <c r="G694" s="387"/>
      <c r="H694" s="1477" t="s">
        <v>58</v>
      </c>
    </row>
    <row r="695" spans="1:8" s="1476" customFormat="1">
      <c r="A695" s="1478"/>
      <c r="B695" s="388" t="s">
        <v>4</v>
      </c>
      <c r="C695" s="156"/>
      <c r="D695" s="392"/>
      <c r="E695" s="388" t="s">
        <v>4</v>
      </c>
      <c r="F695" s="156"/>
      <c r="G695" s="392"/>
      <c r="H695" s="1477"/>
    </row>
    <row r="696" spans="1:8" s="1476" customFormat="1" ht="40.5">
      <c r="A696" s="1478"/>
      <c r="B696" s="1555" t="s">
        <v>29</v>
      </c>
      <c r="C696" s="1634"/>
      <c r="D696" s="1635"/>
      <c r="E696" s="1555" t="s">
        <v>504</v>
      </c>
      <c r="F696" s="1634"/>
      <c r="G696" s="1635"/>
      <c r="H696" s="1477"/>
    </row>
    <row r="697" spans="1:8" s="1476" customFormat="1">
      <c r="A697" s="1478"/>
      <c r="B697" s="1557" t="s">
        <v>6</v>
      </c>
      <c r="C697" s="1673">
        <f>C698+C704</f>
        <v>25227825</v>
      </c>
      <c r="D697" s="1674">
        <f>D698+D704</f>
        <v>-114339</v>
      </c>
      <c r="E697" s="1675" t="s">
        <v>6</v>
      </c>
      <c r="F697" s="1743">
        <f>F698+F704+F699</f>
        <v>5593180</v>
      </c>
      <c r="G697" s="1744">
        <f>G698+G699+G704</f>
        <v>114339</v>
      </c>
      <c r="H697" s="1477"/>
    </row>
    <row r="698" spans="1:8" s="1476" customFormat="1" ht="25.5">
      <c r="A698" s="1478"/>
      <c r="B698" s="1678" t="s">
        <v>14</v>
      </c>
      <c r="C698" s="1651">
        <f>C699</f>
        <v>25227825</v>
      </c>
      <c r="D698" s="1652">
        <f>D699</f>
        <v>-114339</v>
      </c>
      <c r="E698" s="1679" t="s">
        <v>7</v>
      </c>
      <c r="F698" s="1745">
        <v>600000</v>
      </c>
      <c r="G698" s="1692"/>
      <c r="H698" s="1477"/>
    </row>
    <row r="699" spans="1:8" s="1476" customFormat="1">
      <c r="A699" s="1478"/>
      <c r="B699" s="1682" t="s">
        <v>15</v>
      </c>
      <c r="C699" s="1651">
        <v>25227825</v>
      </c>
      <c r="D699" s="1652">
        <v>-114339</v>
      </c>
      <c r="E699" s="1679" t="s">
        <v>8</v>
      </c>
      <c r="F699" s="1745">
        <f t="shared" ref="F699:F702" si="22">F700</f>
        <v>84199</v>
      </c>
      <c r="G699" s="1691"/>
      <c r="H699" s="1477"/>
    </row>
    <row r="700" spans="1:8" s="1476" customFormat="1">
      <c r="A700" s="1478"/>
      <c r="B700" s="1562" t="s">
        <v>31</v>
      </c>
      <c r="C700" s="1673">
        <f t="shared" ref="C700:D702" si="23">C701</f>
        <v>25227825</v>
      </c>
      <c r="D700" s="1674">
        <f t="shared" si="23"/>
        <v>-114339</v>
      </c>
      <c r="E700" s="1683" t="s">
        <v>9</v>
      </c>
      <c r="F700" s="1745">
        <f t="shared" si="22"/>
        <v>84199</v>
      </c>
      <c r="G700" s="1691"/>
      <c r="H700" s="1477"/>
    </row>
    <row r="701" spans="1:8" s="1476" customFormat="1">
      <c r="A701" s="1478"/>
      <c r="B701" s="1563" t="s">
        <v>17</v>
      </c>
      <c r="C701" s="1649">
        <f t="shared" si="23"/>
        <v>25227825</v>
      </c>
      <c r="D701" s="1649">
        <f t="shared" si="23"/>
        <v>-114339</v>
      </c>
      <c r="E701" s="1684" t="s">
        <v>10</v>
      </c>
      <c r="F701" s="1745">
        <f t="shared" si="22"/>
        <v>84199</v>
      </c>
      <c r="G701" s="1691"/>
      <c r="H701" s="1477"/>
    </row>
    <row r="702" spans="1:8" s="1476" customFormat="1" ht="25.5">
      <c r="A702" s="1478"/>
      <c r="B702" s="1685" t="s">
        <v>264</v>
      </c>
      <c r="C702" s="1649">
        <f t="shared" si="23"/>
        <v>25227825</v>
      </c>
      <c r="D702" s="1650">
        <f t="shared" si="23"/>
        <v>-114339</v>
      </c>
      <c r="E702" s="1686" t="s">
        <v>11</v>
      </c>
      <c r="F702" s="1745">
        <f t="shared" si="22"/>
        <v>84199</v>
      </c>
      <c r="G702" s="1692"/>
      <c r="H702" s="1477"/>
    </row>
    <row r="703" spans="1:8" s="1476" customFormat="1" ht="38.25">
      <c r="A703" s="1478"/>
      <c r="B703" s="1687" t="s">
        <v>21</v>
      </c>
      <c r="C703" s="1651">
        <v>25227825</v>
      </c>
      <c r="D703" s="1652">
        <v>-114339</v>
      </c>
      <c r="E703" s="1688" t="s">
        <v>12</v>
      </c>
      <c r="F703" s="1745">
        <v>84199</v>
      </c>
      <c r="G703" s="1746"/>
      <c r="H703" s="1477"/>
    </row>
    <row r="704" spans="1:8" s="1476" customFormat="1">
      <c r="A704" s="1478"/>
      <c r="B704" s="1697"/>
      <c r="C704" s="1695"/>
      <c r="D704" s="1696"/>
      <c r="E704" s="1698" t="s">
        <v>14</v>
      </c>
      <c r="F704" s="1745">
        <f>F705</f>
        <v>4908981</v>
      </c>
      <c r="G704" s="1740">
        <f>G705</f>
        <v>114339</v>
      </c>
      <c r="H704" s="1477"/>
    </row>
    <row r="705" spans="1:8" s="1476" customFormat="1" ht="26.25">
      <c r="A705" s="1478"/>
      <c r="B705" s="1682"/>
      <c r="C705" s="1690"/>
      <c r="D705" s="1691"/>
      <c r="E705" s="1700" t="s">
        <v>15</v>
      </c>
      <c r="F705" s="1745">
        <v>4908981</v>
      </c>
      <c r="G705" s="1740">
        <v>114339</v>
      </c>
      <c r="H705" s="1477"/>
    </row>
    <row r="706" spans="1:8" s="1476" customFormat="1">
      <c r="A706" s="1478"/>
      <c r="B706" s="1598"/>
      <c r="C706" s="1690"/>
      <c r="D706" s="1692"/>
      <c r="E706" s="1675" t="s">
        <v>31</v>
      </c>
      <c r="F706" s="1747">
        <f>F707+F715</f>
        <v>5593180</v>
      </c>
      <c r="G706" s="1748">
        <f>G707+G715</f>
        <v>114339</v>
      </c>
      <c r="H706" s="1477"/>
    </row>
    <row r="707" spans="1:8" s="1476" customFormat="1">
      <c r="A707" s="1478"/>
      <c r="B707" s="1598"/>
      <c r="C707" s="1690"/>
      <c r="D707" s="1692"/>
      <c r="E707" s="1703" t="s">
        <v>17</v>
      </c>
      <c r="F707" s="1749">
        <f>F708+F711+F713</f>
        <v>5432408</v>
      </c>
      <c r="G707" s="1750">
        <f>G708+G711+G713</f>
        <v>114339</v>
      </c>
      <c r="H707" s="1477"/>
    </row>
    <row r="708" spans="1:8" s="1476" customFormat="1">
      <c r="A708" s="1478"/>
      <c r="B708" s="1706"/>
      <c r="C708" s="1690"/>
      <c r="D708" s="1691"/>
      <c r="E708" s="1707" t="s">
        <v>18</v>
      </c>
      <c r="F708" s="1749">
        <f>F709+F710</f>
        <v>5421908</v>
      </c>
      <c r="G708" s="1740">
        <f>G709+G710</f>
        <v>114339</v>
      </c>
      <c r="H708" s="1477"/>
    </row>
    <row r="709" spans="1:8" s="1476" customFormat="1">
      <c r="A709" s="1478"/>
      <c r="B709" s="1598"/>
      <c r="C709" s="1690"/>
      <c r="D709" s="1692"/>
      <c r="E709" s="1708" t="s">
        <v>19</v>
      </c>
      <c r="F709" s="1749">
        <v>3646308</v>
      </c>
      <c r="G709" s="1750">
        <v>114339</v>
      </c>
      <c r="H709" s="1477"/>
    </row>
    <row r="710" spans="1:8" s="1476" customFormat="1">
      <c r="A710" s="1478"/>
      <c r="B710" s="1598"/>
      <c r="C710" s="1690"/>
      <c r="D710" s="1692"/>
      <c r="E710" s="1708" t="s">
        <v>20</v>
      </c>
      <c r="F710" s="1745">
        <v>1775600</v>
      </c>
      <c r="G710" s="1746"/>
      <c r="H710" s="1477"/>
    </row>
    <row r="711" spans="1:8" s="1476" customFormat="1" ht="25.5">
      <c r="A711" s="1478"/>
      <c r="B711" s="1682"/>
      <c r="C711" s="1690"/>
      <c r="D711" s="1691"/>
      <c r="E711" s="1707" t="s">
        <v>264</v>
      </c>
      <c r="F711" s="1745">
        <f>F712</f>
        <v>5000</v>
      </c>
      <c r="G711" s="1691"/>
      <c r="H711" s="1477"/>
    </row>
    <row r="712" spans="1:8" s="1476" customFormat="1">
      <c r="A712" s="1478"/>
      <c r="B712" s="1682"/>
      <c r="C712" s="1690"/>
      <c r="D712" s="1691"/>
      <c r="E712" s="1708" t="s">
        <v>257</v>
      </c>
      <c r="F712" s="1745">
        <v>5000</v>
      </c>
      <c r="G712" s="1691"/>
      <c r="H712" s="1477"/>
    </row>
    <row r="713" spans="1:8" s="1476" customFormat="1" ht="25.5">
      <c r="A713" s="1478"/>
      <c r="B713" s="1598"/>
      <c r="C713" s="1690"/>
      <c r="D713" s="1691"/>
      <c r="E713" s="1707" t="s">
        <v>68</v>
      </c>
      <c r="F713" s="1745">
        <f>F714</f>
        <v>5500</v>
      </c>
      <c r="G713" s="1691"/>
      <c r="H713" s="1477"/>
    </row>
    <row r="714" spans="1:8" s="1476" customFormat="1">
      <c r="A714" s="1478"/>
      <c r="B714" s="1709"/>
      <c r="C714" s="1690"/>
      <c r="D714" s="1692"/>
      <c r="E714" s="1708" t="s">
        <v>70</v>
      </c>
      <c r="F714" s="1745">
        <v>5500</v>
      </c>
      <c r="G714" s="1692"/>
      <c r="H714" s="1477"/>
    </row>
    <row r="715" spans="1:8" s="1476" customFormat="1">
      <c r="A715" s="1478"/>
      <c r="B715" s="1718"/>
      <c r="C715" s="1719"/>
      <c r="D715" s="1720"/>
      <c r="E715" s="1703" t="s">
        <v>23</v>
      </c>
      <c r="F715" s="1745">
        <f>F716</f>
        <v>160772</v>
      </c>
      <c r="G715" s="1720"/>
      <c r="H715" s="1477"/>
    </row>
    <row r="716" spans="1:8" s="1476" customFormat="1" ht="15.75" thickBot="1">
      <c r="A716" s="1478"/>
      <c r="B716" s="1735"/>
      <c r="C716" s="1736"/>
      <c r="D716" s="1737"/>
      <c r="E716" s="1738" t="s">
        <v>24</v>
      </c>
      <c r="F716" s="1751">
        <v>160772</v>
      </c>
      <c r="G716" s="1737"/>
      <c r="H716" s="1477"/>
    </row>
    <row r="717" spans="1:8" s="1196" customFormat="1" ht="40.5" customHeight="1" thickBot="1">
      <c r="A717" s="844"/>
      <c r="B717" s="2117" t="s">
        <v>505</v>
      </c>
      <c r="C717" s="2118"/>
      <c r="D717" s="2118"/>
      <c r="E717" s="2118"/>
      <c r="F717" s="2118"/>
      <c r="G717" s="2119"/>
      <c r="H717" s="1477"/>
    </row>
    <row r="718" spans="1:8" s="1476" customFormat="1">
      <c r="A718" s="1478"/>
      <c r="B718" s="366"/>
      <c r="C718" s="1162"/>
      <c r="D718" s="1162"/>
      <c r="E718" s="585"/>
      <c r="F718" s="585"/>
      <c r="G718" s="585"/>
      <c r="H718" s="1477"/>
    </row>
    <row r="719" spans="1:8" s="1476" customFormat="1">
      <c r="A719" s="1478"/>
      <c r="B719" s="332" t="s">
        <v>310</v>
      </c>
      <c r="C719" s="1162"/>
      <c r="D719" s="1162"/>
      <c r="E719" s="585"/>
      <c r="F719" s="585"/>
      <c r="G719" s="585"/>
      <c r="H719" s="1477"/>
    </row>
    <row r="720" spans="1:8" s="1476" customFormat="1" ht="15.75" thickBot="1">
      <c r="A720" s="1478"/>
      <c r="B720" s="332"/>
      <c r="C720" s="1162"/>
      <c r="D720" s="1162"/>
      <c r="E720" s="585"/>
      <c r="F720" s="585"/>
      <c r="G720" s="585"/>
      <c r="H720" s="1477"/>
    </row>
    <row r="721" spans="1:8" s="1476" customFormat="1" ht="27">
      <c r="A721" s="1003">
        <f>A694</f>
        <v>48</v>
      </c>
      <c r="B721" s="1662" t="s">
        <v>30</v>
      </c>
      <c r="C721" s="1663"/>
      <c r="D721" s="1664"/>
      <c r="E721" s="1665" t="s">
        <v>84</v>
      </c>
      <c r="F721" s="1663"/>
      <c r="G721" s="1664"/>
      <c r="H721" s="1477" t="s">
        <v>58</v>
      </c>
    </row>
    <row r="722" spans="1:8" s="1476" customFormat="1">
      <c r="A722" s="1478"/>
      <c r="B722" s="1666" t="s">
        <v>66</v>
      </c>
      <c r="C722" s="1667"/>
      <c r="D722" s="1668"/>
      <c r="E722" s="1666" t="s">
        <v>66</v>
      </c>
      <c r="F722" s="1667"/>
      <c r="G722" s="1668"/>
      <c r="H722" s="1477"/>
    </row>
    <row r="723" spans="1:8" s="1476" customFormat="1">
      <c r="A723" s="1478"/>
      <c r="B723" s="1669" t="s">
        <v>67</v>
      </c>
      <c r="C723" s="1670"/>
      <c r="D723" s="1671"/>
      <c r="E723" s="1669" t="s">
        <v>67</v>
      </c>
      <c r="F723" s="1670"/>
      <c r="G723" s="1671"/>
      <c r="H723" s="1477"/>
    </row>
    <row r="724" spans="1:8" s="1476" customFormat="1">
      <c r="A724" s="1478"/>
      <c r="B724" s="1672" t="s">
        <v>73</v>
      </c>
      <c r="C724" s="1667"/>
      <c r="D724" s="1668"/>
      <c r="E724" s="1672" t="s">
        <v>73</v>
      </c>
      <c r="F724" s="1667"/>
      <c r="G724" s="1668"/>
      <c r="H724" s="1477"/>
    </row>
    <row r="725" spans="1:8" s="1476" customFormat="1">
      <c r="A725" s="1478"/>
      <c r="B725" s="1557" t="s">
        <v>6</v>
      </c>
      <c r="C725" s="1673">
        <f>C726+C732</f>
        <v>54680004</v>
      </c>
      <c r="D725" s="1674">
        <f>D726+D732</f>
        <v>-114339</v>
      </c>
      <c r="E725" s="1675" t="s">
        <v>6</v>
      </c>
      <c r="F725" s="1676">
        <f>F726+F735+F727</f>
        <v>665215199</v>
      </c>
      <c r="G725" s="1677">
        <f>G726+G735+G727</f>
        <v>114339</v>
      </c>
      <c r="H725" s="1477"/>
    </row>
    <row r="726" spans="1:8" s="1476" customFormat="1" ht="25.5">
      <c r="A726" s="1478"/>
      <c r="B726" s="1678" t="s">
        <v>14</v>
      </c>
      <c r="C726" s="1651">
        <f>C727</f>
        <v>54680004</v>
      </c>
      <c r="D726" s="1652">
        <f>D727</f>
        <v>-114339</v>
      </c>
      <c r="E726" s="1679" t="s">
        <v>7</v>
      </c>
      <c r="F726" s="1680">
        <v>7343121</v>
      </c>
      <c r="G726" s="1681"/>
      <c r="H726" s="1477"/>
    </row>
    <row r="727" spans="1:8" s="1476" customFormat="1">
      <c r="A727" s="1478"/>
      <c r="B727" s="1682" t="s">
        <v>15</v>
      </c>
      <c r="C727" s="1651">
        <v>54680004</v>
      </c>
      <c r="D727" s="1652">
        <v>-114339</v>
      </c>
      <c r="E727" s="1679" t="s">
        <v>8</v>
      </c>
      <c r="F727" s="1680">
        <f>F728+F732</f>
        <v>420357</v>
      </c>
      <c r="G727" s="1681"/>
      <c r="H727" s="1477"/>
    </row>
    <row r="728" spans="1:8" s="1476" customFormat="1">
      <c r="A728" s="1478"/>
      <c r="B728" s="1562" t="s">
        <v>31</v>
      </c>
      <c r="C728" s="1673">
        <f t="shared" ref="C728:D730" si="24">C729</f>
        <v>54680004</v>
      </c>
      <c r="D728" s="1674">
        <f t="shared" si="24"/>
        <v>-114339</v>
      </c>
      <c r="E728" s="1683" t="s">
        <v>9</v>
      </c>
      <c r="F728" s="1680">
        <f t="shared" ref="F728:F730" si="25">F729</f>
        <v>84199</v>
      </c>
      <c r="G728" s="1681"/>
      <c r="H728" s="1477"/>
    </row>
    <row r="729" spans="1:8" s="1476" customFormat="1">
      <c r="A729" s="1478"/>
      <c r="B729" s="1563" t="s">
        <v>17</v>
      </c>
      <c r="C729" s="1649">
        <f t="shared" si="24"/>
        <v>54680004</v>
      </c>
      <c r="D729" s="1649">
        <f t="shared" si="24"/>
        <v>-114339</v>
      </c>
      <c r="E729" s="1684" t="s">
        <v>10</v>
      </c>
      <c r="F729" s="1680">
        <f t="shared" si="25"/>
        <v>84199</v>
      </c>
      <c r="G729" s="1681"/>
      <c r="H729" s="1477"/>
    </row>
    <row r="730" spans="1:8" s="1476" customFormat="1" ht="25.5">
      <c r="A730" s="1478"/>
      <c r="B730" s="1685" t="s">
        <v>264</v>
      </c>
      <c r="C730" s="1649">
        <f t="shared" si="24"/>
        <v>54680004</v>
      </c>
      <c r="D730" s="1650">
        <f t="shared" si="24"/>
        <v>-114339</v>
      </c>
      <c r="E730" s="1686" t="s">
        <v>11</v>
      </c>
      <c r="F730" s="1680">
        <f t="shared" si="25"/>
        <v>84199</v>
      </c>
      <c r="G730" s="1681"/>
      <c r="H730" s="1477"/>
    </row>
    <row r="731" spans="1:8" s="1476" customFormat="1" ht="38.25">
      <c r="A731" s="1478"/>
      <c r="B731" s="1687" t="s">
        <v>21</v>
      </c>
      <c r="C731" s="1651">
        <v>54680004</v>
      </c>
      <c r="D731" s="1652">
        <v>-114339</v>
      </c>
      <c r="E731" s="1688" t="s">
        <v>12</v>
      </c>
      <c r="F731" s="1680">
        <v>84199</v>
      </c>
      <c r="G731" s="1681"/>
      <c r="H731" s="1477"/>
    </row>
    <row r="732" spans="1:8" s="1476" customFormat="1">
      <c r="A732" s="1478"/>
      <c r="B732" s="1689"/>
      <c r="C732" s="1739"/>
      <c r="D732" s="1740"/>
      <c r="E732" s="1683" t="s">
        <v>435</v>
      </c>
      <c r="F732" s="1680">
        <f>F733</f>
        <v>336158</v>
      </c>
      <c r="G732" s="1681"/>
      <c r="H732" s="1477"/>
    </row>
    <row r="733" spans="1:8" s="1476" customFormat="1" ht="26.25">
      <c r="A733" s="1478"/>
      <c r="B733" s="1682"/>
      <c r="C733" s="1690"/>
      <c r="D733" s="1692"/>
      <c r="E733" s="1693" t="s">
        <v>311</v>
      </c>
      <c r="F733" s="1680">
        <f>F734</f>
        <v>336158</v>
      </c>
      <c r="G733" s="1681"/>
      <c r="H733" s="1477"/>
    </row>
    <row r="734" spans="1:8" s="1476" customFormat="1" ht="25.5">
      <c r="A734" s="1478"/>
      <c r="B734" s="1694"/>
      <c r="C734" s="1695"/>
      <c r="D734" s="1696"/>
      <c r="E734" s="1688" t="s">
        <v>312</v>
      </c>
      <c r="F734" s="1680">
        <v>336158</v>
      </c>
      <c r="G734" s="1699"/>
      <c r="H734" s="1477"/>
    </row>
    <row r="735" spans="1:8" s="1476" customFormat="1">
      <c r="A735" s="1478"/>
      <c r="B735" s="1697"/>
      <c r="C735" s="1695"/>
      <c r="D735" s="1696"/>
      <c r="E735" s="1698" t="s">
        <v>14</v>
      </c>
      <c r="F735" s="1680">
        <f>F736</f>
        <v>657451721</v>
      </c>
      <c r="G735" s="1699">
        <f>G736</f>
        <v>114339</v>
      </c>
      <c r="H735" s="1477"/>
    </row>
    <row r="736" spans="1:8" s="1476" customFormat="1" ht="26.25">
      <c r="A736" s="1478"/>
      <c r="B736" s="1682"/>
      <c r="C736" s="1690"/>
      <c r="D736" s="1691"/>
      <c r="E736" s="1700" t="s">
        <v>15</v>
      </c>
      <c r="F736" s="1680">
        <v>657451721</v>
      </c>
      <c r="G736" s="1699">
        <v>114339</v>
      </c>
      <c r="H736" s="1477"/>
    </row>
    <row r="737" spans="1:8" s="1476" customFormat="1">
      <c r="A737" s="1478"/>
      <c r="B737" s="1598"/>
      <c r="C737" s="1690"/>
      <c r="D737" s="1692"/>
      <c r="E737" s="1675" t="s">
        <v>31</v>
      </c>
      <c r="F737" s="1701">
        <f>F738+F753</f>
        <v>665215199</v>
      </c>
      <c r="G737" s="1702">
        <f>G738+G753</f>
        <v>114339</v>
      </c>
      <c r="H737" s="1477"/>
    </row>
    <row r="738" spans="1:8" s="1476" customFormat="1">
      <c r="A738" s="1478"/>
      <c r="B738" s="1598"/>
      <c r="C738" s="1690"/>
      <c r="D738" s="1692"/>
      <c r="E738" s="1703" t="s">
        <v>17</v>
      </c>
      <c r="F738" s="1704">
        <f>F739+F742+F745+F747</f>
        <v>663994506</v>
      </c>
      <c r="G738" s="1705">
        <f>G739+G742+G745+G747</f>
        <v>114339</v>
      </c>
      <c r="H738" s="1477"/>
    </row>
    <row r="739" spans="1:8" s="1476" customFormat="1">
      <c r="A739" s="1478"/>
      <c r="B739" s="1706"/>
      <c r="C739" s="1690"/>
      <c r="D739" s="1691"/>
      <c r="E739" s="1707" t="s">
        <v>18</v>
      </c>
      <c r="F739" s="1704">
        <f>F740+F741</f>
        <v>70684685</v>
      </c>
      <c r="G739" s="1705">
        <f>G740+G741</f>
        <v>114339</v>
      </c>
      <c r="H739" s="1477"/>
    </row>
    <row r="740" spans="1:8" s="1476" customFormat="1">
      <c r="A740" s="1478"/>
      <c r="B740" s="1598"/>
      <c r="C740" s="1690"/>
      <c r="D740" s="1692"/>
      <c r="E740" s="1708" t="s">
        <v>19</v>
      </c>
      <c r="F740" s="1704">
        <v>53300246</v>
      </c>
      <c r="G740" s="1705">
        <v>114339</v>
      </c>
      <c r="H740" s="1477"/>
    </row>
    <row r="741" spans="1:8" s="1476" customFormat="1">
      <c r="A741" s="1478"/>
      <c r="B741" s="1598"/>
      <c r="C741" s="1690"/>
      <c r="D741" s="1692"/>
      <c r="E741" s="1708" t="s">
        <v>20</v>
      </c>
      <c r="F741" s="1680">
        <v>17384439</v>
      </c>
      <c r="G741" s="1699"/>
      <c r="H741" s="1477"/>
    </row>
    <row r="742" spans="1:8" s="1476" customFormat="1" ht="25.5">
      <c r="A742" s="1478"/>
      <c r="B742" s="1682"/>
      <c r="C742" s="1690"/>
      <c r="D742" s="1691"/>
      <c r="E742" s="1707" t="s">
        <v>264</v>
      </c>
      <c r="F742" s="1680">
        <f>F743+F744</f>
        <v>373312363</v>
      </c>
      <c r="G742" s="1699"/>
      <c r="H742" s="1477"/>
    </row>
    <row r="743" spans="1:8" s="1476" customFormat="1">
      <c r="A743" s="1478"/>
      <c r="B743" s="1598"/>
      <c r="C743" s="1690"/>
      <c r="D743" s="1692"/>
      <c r="E743" s="1708" t="s">
        <v>21</v>
      </c>
      <c r="F743" s="1680">
        <v>18873943</v>
      </c>
      <c r="G743" s="1699"/>
      <c r="H743" s="1477"/>
    </row>
    <row r="744" spans="1:8" s="1476" customFormat="1">
      <c r="A744" s="1478"/>
      <c r="B744" s="1682"/>
      <c r="C744" s="1690"/>
      <c r="D744" s="1691"/>
      <c r="E744" s="1708" t="s">
        <v>257</v>
      </c>
      <c r="F744" s="1680">
        <v>354438420</v>
      </c>
      <c r="G744" s="1699"/>
      <c r="H744" s="1477"/>
    </row>
    <row r="745" spans="1:8" s="1476" customFormat="1" ht="25.5">
      <c r="A745" s="1478"/>
      <c r="B745" s="1598"/>
      <c r="C745" s="1690"/>
      <c r="D745" s="1691"/>
      <c r="E745" s="1707" t="s">
        <v>68</v>
      </c>
      <c r="F745" s="1680">
        <f>F746</f>
        <v>181250</v>
      </c>
      <c r="G745" s="1699"/>
      <c r="H745" s="1477"/>
    </row>
    <row r="746" spans="1:8" s="1476" customFormat="1">
      <c r="A746" s="1478"/>
      <c r="B746" s="1709"/>
      <c r="C746" s="1690"/>
      <c r="D746" s="1692"/>
      <c r="E746" s="1708" t="s">
        <v>70</v>
      </c>
      <c r="F746" s="1680">
        <v>181250</v>
      </c>
      <c r="G746" s="1681"/>
      <c r="H746" s="1477"/>
    </row>
    <row r="747" spans="1:8" s="1476" customFormat="1" ht="38.25">
      <c r="A747" s="1478"/>
      <c r="B747" s="1709"/>
      <c r="C747" s="1690"/>
      <c r="D747" s="1692"/>
      <c r="E747" s="1707" t="s">
        <v>37</v>
      </c>
      <c r="F747" s="1680">
        <f>F748+F750</f>
        <v>219816208</v>
      </c>
      <c r="G747" s="1681"/>
      <c r="H747" s="1477"/>
    </row>
    <row r="748" spans="1:8" s="1476" customFormat="1" ht="25.5">
      <c r="A748" s="1478"/>
      <c r="B748" s="1710"/>
      <c r="C748" s="1711"/>
      <c r="D748" s="1712"/>
      <c r="E748" s="1708" t="s">
        <v>313</v>
      </c>
      <c r="F748" s="1680">
        <f>F749</f>
        <v>200189691</v>
      </c>
      <c r="G748" s="1681"/>
      <c r="H748" s="1477"/>
    </row>
    <row r="749" spans="1:8" s="1476" customFormat="1" ht="38.25">
      <c r="A749" s="1478"/>
      <c r="B749" s="1682"/>
      <c r="C749" s="1690"/>
      <c r="D749" s="1691"/>
      <c r="E749" s="1713" t="s">
        <v>22</v>
      </c>
      <c r="F749" s="1680">
        <v>200189691</v>
      </c>
      <c r="G749" s="1681"/>
      <c r="H749" s="1477"/>
    </row>
    <row r="750" spans="1:8" s="1476" customFormat="1" ht="25.5">
      <c r="A750" s="1478"/>
      <c r="B750" s="1697"/>
      <c r="C750" s="1714"/>
      <c r="D750" s="1715"/>
      <c r="E750" s="1708" t="s">
        <v>314</v>
      </c>
      <c r="F750" s="1680">
        <f>F751+F752</f>
        <v>19626517</v>
      </c>
      <c r="G750" s="1681"/>
      <c r="H750" s="1477"/>
    </row>
    <row r="751" spans="1:8" s="1476" customFormat="1" ht="25.5">
      <c r="A751" s="1478"/>
      <c r="B751" s="1697"/>
      <c r="C751" s="1714"/>
      <c r="D751" s="1715"/>
      <c r="E751" s="1713" t="s">
        <v>315</v>
      </c>
      <c r="F751" s="1680">
        <v>19608517</v>
      </c>
      <c r="G751" s="1681"/>
      <c r="H751" s="1477"/>
    </row>
    <row r="752" spans="1:8" s="1476" customFormat="1" ht="51">
      <c r="A752" s="1478"/>
      <c r="B752" s="1682"/>
      <c r="C752" s="1716"/>
      <c r="D752" s="1717"/>
      <c r="E752" s="1713" t="s">
        <v>316</v>
      </c>
      <c r="F752" s="1680">
        <v>18000</v>
      </c>
      <c r="G752" s="1681"/>
      <c r="H752" s="1477"/>
    </row>
    <row r="753" spans="1:8" s="1476" customFormat="1">
      <c r="A753" s="1478"/>
      <c r="B753" s="1718"/>
      <c r="C753" s="1719"/>
      <c r="D753" s="1720"/>
      <c r="E753" s="1703" t="s">
        <v>23</v>
      </c>
      <c r="F753" s="1680">
        <f>F754+F755</f>
        <v>1220693</v>
      </c>
      <c r="G753" s="1681"/>
      <c r="H753" s="1477"/>
    </row>
    <row r="754" spans="1:8" s="1476" customFormat="1">
      <c r="A754" s="1478"/>
      <c r="B754" s="1721"/>
      <c r="C754" s="1719"/>
      <c r="D754" s="1720"/>
      <c r="E754" s="1707" t="s">
        <v>24</v>
      </c>
      <c r="F754" s="1680">
        <v>1191893</v>
      </c>
      <c r="G754" s="1681"/>
      <c r="H754" s="1477"/>
    </row>
    <row r="755" spans="1:8" s="1476" customFormat="1">
      <c r="A755" s="1478"/>
      <c r="B755" s="1722"/>
      <c r="C755" s="1723"/>
      <c r="D755" s="1724"/>
      <c r="E755" s="1707" t="s">
        <v>41</v>
      </c>
      <c r="F755" s="1680">
        <f>F757</f>
        <v>28800</v>
      </c>
      <c r="G755" s="1681"/>
      <c r="H755" s="1477"/>
    </row>
    <row r="756" spans="1:8" s="1476" customFormat="1">
      <c r="A756" s="1478"/>
      <c r="B756" s="1722"/>
      <c r="C756" s="1723"/>
      <c r="D756" s="1724"/>
      <c r="E756" s="1707" t="s">
        <v>83</v>
      </c>
      <c r="F756" s="1680">
        <f>F757</f>
        <v>28800</v>
      </c>
      <c r="G756" s="1681"/>
      <c r="H756" s="1477"/>
    </row>
    <row r="757" spans="1:8" s="1476" customFormat="1" ht="26.25" thickBot="1">
      <c r="A757" s="1478"/>
      <c r="B757" s="1725"/>
      <c r="C757" s="1726"/>
      <c r="D757" s="1727"/>
      <c r="E757" s="1728" t="s">
        <v>317</v>
      </c>
      <c r="F757" s="1729">
        <v>28800</v>
      </c>
      <c r="G757" s="1730"/>
      <c r="H757" s="1477"/>
    </row>
    <row r="758" spans="1:8" s="1196" customFormat="1" ht="45.75" customHeight="1" thickBot="1">
      <c r="A758" s="844"/>
      <c r="B758" s="2117" t="s">
        <v>505</v>
      </c>
      <c r="C758" s="2118"/>
      <c r="D758" s="2118"/>
      <c r="E758" s="2118"/>
      <c r="F758" s="2118"/>
      <c r="G758" s="2119"/>
      <c r="H758" s="1477"/>
    </row>
    <row r="759" spans="1:8" s="1476" customFormat="1">
      <c r="A759" s="1478"/>
      <c r="B759" s="366"/>
      <c r="C759" s="1162"/>
      <c r="D759" s="1162"/>
      <c r="E759" s="585"/>
      <c r="F759" s="585"/>
      <c r="G759" s="585"/>
      <c r="H759" s="1477"/>
    </row>
    <row r="760" spans="1:8" s="1476" customFormat="1">
      <c r="A760" s="1478"/>
      <c r="B760" s="332" t="s">
        <v>287</v>
      </c>
      <c r="C760" s="1162"/>
      <c r="D760" s="1162"/>
      <c r="E760" s="585"/>
      <c r="F760" s="585"/>
      <c r="G760" s="585"/>
      <c r="H760" s="1477"/>
    </row>
    <row r="761" spans="1:8" s="1476" customFormat="1" ht="15.75" thickBot="1">
      <c r="A761" s="1478"/>
      <c r="B761" s="332"/>
      <c r="C761" s="1162"/>
      <c r="D761" s="1162"/>
      <c r="E761" s="585"/>
      <c r="F761" s="585"/>
      <c r="G761" s="585"/>
      <c r="H761" s="1477"/>
    </row>
    <row r="762" spans="1:8" s="1476" customFormat="1" ht="27">
      <c r="A762" s="1003">
        <f>A694+1</f>
        <v>49</v>
      </c>
      <c r="B762" s="1665" t="s">
        <v>30</v>
      </c>
      <c r="C762" s="1632"/>
      <c r="D762" s="387"/>
      <c r="E762" s="1665" t="s">
        <v>84</v>
      </c>
      <c r="F762" s="1632"/>
      <c r="G762" s="387"/>
      <c r="H762" s="1477" t="s">
        <v>58</v>
      </c>
    </row>
    <row r="763" spans="1:8" s="1476" customFormat="1">
      <c r="A763" s="1478"/>
      <c r="B763" s="388" t="s">
        <v>4</v>
      </c>
      <c r="C763" s="156"/>
      <c r="D763" s="392"/>
      <c r="E763" s="388" t="s">
        <v>4</v>
      </c>
      <c r="F763" s="156"/>
      <c r="G763" s="392"/>
      <c r="H763" s="1477"/>
    </row>
    <row r="764" spans="1:8" s="1476" customFormat="1">
      <c r="A764" s="1478"/>
      <c r="B764" s="1555" t="s">
        <v>29</v>
      </c>
      <c r="C764" s="1634"/>
      <c r="D764" s="1635"/>
      <c r="E764" s="1555" t="s">
        <v>506</v>
      </c>
      <c r="F764" s="1634"/>
      <c r="G764" s="1635"/>
      <c r="H764" s="1477"/>
    </row>
    <row r="765" spans="1:8" s="1476" customFormat="1">
      <c r="A765" s="1478"/>
      <c r="B765" s="1557" t="s">
        <v>6</v>
      </c>
      <c r="C765" s="1673">
        <f>C766+C772</f>
        <v>25227825</v>
      </c>
      <c r="D765" s="1674">
        <f>D766+D772</f>
        <v>-132572</v>
      </c>
      <c r="E765" s="1675" t="s">
        <v>6</v>
      </c>
      <c r="F765" s="1676">
        <f>F766</f>
        <v>2624616</v>
      </c>
      <c r="G765" s="1744">
        <f>G766</f>
        <v>132572</v>
      </c>
      <c r="H765" s="1477"/>
    </row>
    <row r="766" spans="1:8" s="1476" customFormat="1">
      <c r="A766" s="1478"/>
      <c r="B766" s="1678" t="s">
        <v>14</v>
      </c>
      <c r="C766" s="1651">
        <f>C767</f>
        <v>25227825</v>
      </c>
      <c r="D766" s="1652">
        <f>D767</f>
        <v>-132572</v>
      </c>
      <c r="E766" s="1698" t="s">
        <v>14</v>
      </c>
      <c r="F766" s="1680">
        <f>F767</f>
        <v>2624616</v>
      </c>
      <c r="G766" s="1740">
        <f>G767</f>
        <v>132572</v>
      </c>
      <c r="H766" s="1477"/>
    </row>
    <row r="767" spans="1:8" s="1476" customFormat="1" ht="26.25">
      <c r="A767" s="1478"/>
      <c r="B767" s="1682" t="s">
        <v>15</v>
      </c>
      <c r="C767" s="1651">
        <v>25227825</v>
      </c>
      <c r="D767" s="1652">
        <v>-132572</v>
      </c>
      <c r="E767" s="1700" t="s">
        <v>15</v>
      </c>
      <c r="F767" s="1680">
        <v>2624616</v>
      </c>
      <c r="G767" s="1740">
        <v>132572</v>
      </c>
      <c r="H767" s="1477"/>
    </row>
    <row r="768" spans="1:8" s="1476" customFormat="1">
      <c r="A768" s="1478"/>
      <c r="B768" s="1562" t="s">
        <v>31</v>
      </c>
      <c r="C768" s="1673">
        <f t="shared" ref="C768:D770" si="26">C769</f>
        <v>25227825</v>
      </c>
      <c r="D768" s="1674">
        <f t="shared" si="26"/>
        <v>-132572</v>
      </c>
      <c r="E768" s="1675" t="s">
        <v>31</v>
      </c>
      <c r="F768" s="1701">
        <f>F769+F773</f>
        <v>2624616</v>
      </c>
      <c r="G768" s="1748">
        <f>G769+G773</f>
        <v>132572</v>
      </c>
      <c r="H768" s="1477"/>
    </row>
    <row r="769" spans="1:8" s="1476" customFormat="1">
      <c r="A769" s="1478"/>
      <c r="B769" s="1563" t="s">
        <v>17</v>
      </c>
      <c r="C769" s="1649">
        <f t="shared" si="26"/>
        <v>25227825</v>
      </c>
      <c r="D769" s="1649">
        <f t="shared" si="26"/>
        <v>-132572</v>
      </c>
      <c r="E769" s="1703" t="s">
        <v>17</v>
      </c>
      <c r="F769" s="1704">
        <f>F770</f>
        <v>2620616</v>
      </c>
      <c r="G769" s="1750">
        <f>G770</f>
        <v>132572</v>
      </c>
      <c r="H769" s="1477"/>
    </row>
    <row r="770" spans="1:8" s="1476" customFormat="1">
      <c r="A770" s="1478"/>
      <c r="B770" s="1685" t="s">
        <v>264</v>
      </c>
      <c r="C770" s="1649">
        <f t="shared" si="26"/>
        <v>25227825</v>
      </c>
      <c r="D770" s="1650">
        <f t="shared" si="26"/>
        <v>-132572</v>
      </c>
      <c r="E770" s="1707" t="s">
        <v>18</v>
      </c>
      <c r="F770" s="1704">
        <f>F771+F772</f>
        <v>2620616</v>
      </c>
      <c r="G770" s="1740">
        <f>G771+G772</f>
        <v>132572</v>
      </c>
      <c r="H770" s="1477"/>
    </row>
    <row r="771" spans="1:8" s="1476" customFormat="1">
      <c r="A771" s="1478"/>
      <c r="B771" s="1687" t="s">
        <v>21</v>
      </c>
      <c r="C771" s="1651">
        <v>25227825</v>
      </c>
      <c r="D771" s="1652">
        <v>-132572</v>
      </c>
      <c r="E771" s="1708" t="s">
        <v>19</v>
      </c>
      <c r="F771" s="1704">
        <v>2227774</v>
      </c>
      <c r="G771" s="1750">
        <v>132572</v>
      </c>
      <c r="H771" s="1477"/>
    </row>
    <row r="772" spans="1:8" s="1476" customFormat="1">
      <c r="A772" s="1478"/>
      <c r="B772" s="1598"/>
      <c r="C772" s="1690"/>
      <c r="D772" s="1692"/>
      <c r="E772" s="1708" t="s">
        <v>20</v>
      </c>
      <c r="F772" s="1680">
        <v>392842</v>
      </c>
      <c r="G772" s="1750"/>
      <c r="H772" s="1477"/>
    </row>
    <row r="773" spans="1:8" s="1476" customFormat="1">
      <c r="A773" s="1478"/>
      <c r="B773" s="1718"/>
      <c r="C773" s="1719"/>
      <c r="D773" s="1720"/>
      <c r="E773" s="1703" t="s">
        <v>23</v>
      </c>
      <c r="F773" s="1680">
        <f>F774</f>
        <v>4000</v>
      </c>
      <c r="G773" s="1752"/>
      <c r="H773" s="1477"/>
    </row>
    <row r="774" spans="1:8" s="1476" customFormat="1" ht="15.75" thickBot="1">
      <c r="A774" s="1478"/>
      <c r="B774" s="1735"/>
      <c r="C774" s="1736"/>
      <c r="D774" s="1737"/>
      <c r="E774" s="1738" t="s">
        <v>24</v>
      </c>
      <c r="F774" s="1729">
        <v>4000</v>
      </c>
      <c r="G774" s="1657"/>
      <c r="H774" s="1477"/>
    </row>
    <row r="775" spans="1:8" s="1196" customFormat="1" ht="34.5" customHeight="1" thickBot="1">
      <c r="A775" s="844"/>
      <c r="B775" s="2117" t="s">
        <v>507</v>
      </c>
      <c r="C775" s="2118"/>
      <c r="D775" s="2118"/>
      <c r="E775" s="2118"/>
      <c r="F775" s="2118"/>
      <c r="G775" s="2119"/>
      <c r="H775" s="1477"/>
    </row>
    <row r="776" spans="1:8" s="1476" customFormat="1">
      <c r="A776" s="1478"/>
      <c r="B776" s="366"/>
      <c r="C776" s="1162"/>
      <c r="D776" s="1162"/>
      <c r="E776" s="585"/>
      <c r="F776" s="585"/>
      <c r="G776" s="585"/>
      <c r="H776" s="1477"/>
    </row>
    <row r="777" spans="1:8" s="1476" customFormat="1">
      <c r="A777" s="1478"/>
      <c r="B777" s="332" t="s">
        <v>310</v>
      </c>
      <c r="C777" s="1162"/>
      <c r="D777" s="1162"/>
      <c r="E777" s="585"/>
      <c r="F777" s="585"/>
      <c r="G777" s="585"/>
      <c r="H777" s="1477"/>
    </row>
    <row r="778" spans="1:8" s="1476" customFormat="1" ht="15.75" thickBot="1">
      <c r="A778" s="1478"/>
      <c r="B778" s="332"/>
      <c r="C778" s="1162"/>
      <c r="D778" s="1162"/>
      <c r="E778" s="585"/>
      <c r="F778" s="585"/>
      <c r="G778" s="585"/>
      <c r="H778" s="1477"/>
    </row>
    <row r="779" spans="1:8" s="1476" customFormat="1" ht="27">
      <c r="A779" s="1003">
        <f>A762</f>
        <v>49</v>
      </c>
      <c r="B779" s="1662" t="s">
        <v>30</v>
      </c>
      <c r="C779" s="1663"/>
      <c r="D779" s="1664"/>
      <c r="E779" s="1665" t="s">
        <v>84</v>
      </c>
      <c r="F779" s="1663"/>
      <c r="G779" s="1664"/>
      <c r="H779" s="1477" t="s">
        <v>58</v>
      </c>
    </row>
    <row r="780" spans="1:8" s="1476" customFormat="1">
      <c r="A780" s="1478"/>
      <c r="B780" s="1666" t="s">
        <v>66</v>
      </c>
      <c r="C780" s="1667"/>
      <c r="D780" s="1668"/>
      <c r="E780" s="1666" t="s">
        <v>66</v>
      </c>
      <c r="F780" s="1667"/>
      <c r="G780" s="1668"/>
      <c r="H780" s="1477"/>
    </row>
    <row r="781" spans="1:8" s="1476" customFormat="1">
      <c r="A781" s="1478"/>
      <c r="B781" s="1669" t="s">
        <v>67</v>
      </c>
      <c r="C781" s="1670"/>
      <c r="D781" s="1671"/>
      <c r="E781" s="1669" t="s">
        <v>67</v>
      </c>
      <c r="F781" s="1670"/>
      <c r="G781" s="1671"/>
      <c r="H781" s="1477"/>
    </row>
    <row r="782" spans="1:8" s="1476" customFormat="1">
      <c r="A782" s="1478"/>
      <c r="B782" s="1672" t="s">
        <v>73</v>
      </c>
      <c r="C782" s="1667"/>
      <c r="D782" s="1668"/>
      <c r="E782" s="1672" t="s">
        <v>73</v>
      </c>
      <c r="F782" s="1667"/>
      <c r="G782" s="1668"/>
      <c r="H782" s="1477"/>
    </row>
    <row r="783" spans="1:8" s="1476" customFormat="1">
      <c r="A783" s="1478"/>
      <c r="B783" s="1557" t="s">
        <v>6</v>
      </c>
      <c r="C783" s="1673">
        <f>C784+C790</f>
        <v>54680004</v>
      </c>
      <c r="D783" s="1674">
        <f>D784+D790</f>
        <v>-132572</v>
      </c>
      <c r="E783" s="1675" t="s">
        <v>6</v>
      </c>
      <c r="F783" s="1676">
        <f>F784+F793+F785</f>
        <v>665215199</v>
      </c>
      <c r="G783" s="1677">
        <f>G784+G793+G785</f>
        <v>132572</v>
      </c>
      <c r="H783" s="1477"/>
    </row>
    <row r="784" spans="1:8" s="1476" customFormat="1" ht="25.5">
      <c r="A784" s="1478"/>
      <c r="B784" s="1678" t="s">
        <v>14</v>
      </c>
      <c r="C784" s="1651">
        <f>C785</f>
        <v>54680004</v>
      </c>
      <c r="D784" s="1652">
        <f>D785</f>
        <v>-132572</v>
      </c>
      <c r="E784" s="1679" t="s">
        <v>7</v>
      </c>
      <c r="F784" s="1680">
        <v>7343121</v>
      </c>
      <c r="G784" s="1681"/>
      <c r="H784" s="1477"/>
    </row>
    <row r="785" spans="1:8" s="1476" customFormat="1">
      <c r="A785" s="1478"/>
      <c r="B785" s="1682" t="s">
        <v>15</v>
      </c>
      <c r="C785" s="1651">
        <v>54680004</v>
      </c>
      <c r="D785" s="1652">
        <v>-132572</v>
      </c>
      <c r="E785" s="1679" t="s">
        <v>8</v>
      </c>
      <c r="F785" s="1680">
        <f>F786+F790</f>
        <v>420357</v>
      </c>
      <c r="G785" s="1681"/>
      <c r="H785" s="1477"/>
    </row>
    <row r="786" spans="1:8" s="1476" customFormat="1">
      <c r="A786" s="1478"/>
      <c r="B786" s="1562" t="s">
        <v>31</v>
      </c>
      <c r="C786" s="1673">
        <f t="shared" ref="C786:D788" si="27">C787</f>
        <v>54680004</v>
      </c>
      <c r="D786" s="1674">
        <f t="shared" si="27"/>
        <v>-132572</v>
      </c>
      <c r="E786" s="1683" t="s">
        <v>9</v>
      </c>
      <c r="F786" s="1680">
        <f t="shared" ref="F786:F788" si="28">F787</f>
        <v>84199</v>
      </c>
      <c r="G786" s="1681"/>
      <c r="H786" s="1477"/>
    </row>
    <row r="787" spans="1:8" s="1476" customFormat="1">
      <c r="A787" s="1478"/>
      <c r="B787" s="1563" t="s">
        <v>17</v>
      </c>
      <c r="C787" s="1649">
        <f t="shared" si="27"/>
        <v>54680004</v>
      </c>
      <c r="D787" s="1649">
        <f t="shared" si="27"/>
        <v>-132572</v>
      </c>
      <c r="E787" s="1684" t="s">
        <v>10</v>
      </c>
      <c r="F787" s="1680">
        <f t="shared" si="28"/>
        <v>84199</v>
      </c>
      <c r="G787" s="1681"/>
      <c r="H787" s="1477"/>
    </row>
    <row r="788" spans="1:8" s="1476" customFormat="1" ht="25.5">
      <c r="A788" s="1478"/>
      <c r="B788" s="1685" t="s">
        <v>264</v>
      </c>
      <c r="C788" s="1649">
        <f t="shared" si="27"/>
        <v>54680004</v>
      </c>
      <c r="D788" s="1650">
        <f t="shared" si="27"/>
        <v>-132572</v>
      </c>
      <c r="E788" s="1686" t="s">
        <v>11</v>
      </c>
      <c r="F788" s="1680">
        <f t="shared" si="28"/>
        <v>84199</v>
      </c>
      <c r="G788" s="1681"/>
      <c r="H788" s="1477"/>
    </row>
    <row r="789" spans="1:8" s="1476" customFormat="1" ht="38.25">
      <c r="A789" s="1478"/>
      <c r="B789" s="1687" t="s">
        <v>21</v>
      </c>
      <c r="C789" s="1651">
        <v>54680004</v>
      </c>
      <c r="D789" s="1652">
        <v>-132572</v>
      </c>
      <c r="E789" s="1688" t="s">
        <v>12</v>
      </c>
      <c r="F789" s="1680">
        <v>84199</v>
      </c>
      <c r="G789" s="1681"/>
      <c r="H789" s="1477"/>
    </row>
    <row r="790" spans="1:8" s="1476" customFormat="1">
      <c r="A790" s="1478"/>
      <c r="B790" s="1689"/>
      <c r="C790" s="1690"/>
      <c r="D790" s="1691"/>
      <c r="E790" s="1683" t="s">
        <v>435</v>
      </c>
      <c r="F790" s="1680">
        <f>F791</f>
        <v>336158</v>
      </c>
      <c r="G790" s="1681"/>
      <c r="H790" s="1477"/>
    </row>
    <row r="791" spans="1:8" s="1476" customFormat="1" ht="26.25">
      <c r="A791" s="1478"/>
      <c r="B791" s="1682"/>
      <c r="C791" s="1690"/>
      <c r="D791" s="1692"/>
      <c r="E791" s="1693" t="s">
        <v>311</v>
      </c>
      <c r="F791" s="1680">
        <f>F792</f>
        <v>336158</v>
      </c>
      <c r="G791" s="1699"/>
      <c r="H791" s="1477"/>
    </row>
    <row r="792" spans="1:8" s="1476" customFormat="1" ht="25.5">
      <c r="A792" s="1478"/>
      <c r="B792" s="1694"/>
      <c r="C792" s="1695"/>
      <c r="D792" s="1696"/>
      <c r="E792" s="1688" t="s">
        <v>312</v>
      </c>
      <c r="F792" s="1680">
        <v>336158</v>
      </c>
      <c r="G792" s="1699"/>
      <c r="H792" s="1477"/>
    </row>
    <row r="793" spans="1:8" s="1476" customFormat="1">
      <c r="A793" s="1478"/>
      <c r="B793" s="1697"/>
      <c r="C793" s="1695"/>
      <c r="D793" s="1696"/>
      <c r="E793" s="1698" t="s">
        <v>14</v>
      </c>
      <c r="F793" s="1680">
        <f>F794</f>
        <v>657451721</v>
      </c>
      <c r="G793" s="1699">
        <f>G794</f>
        <v>132572</v>
      </c>
      <c r="H793" s="1477"/>
    </row>
    <row r="794" spans="1:8" s="1476" customFormat="1" ht="26.25">
      <c r="A794" s="1478"/>
      <c r="B794" s="1682"/>
      <c r="C794" s="1690"/>
      <c r="D794" s="1691"/>
      <c r="E794" s="1700" t="s">
        <v>15</v>
      </c>
      <c r="F794" s="1680">
        <v>657451721</v>
      </c>
      <c r="G794" s="1699">
        <v>132572</v>
      </c>
      <c r="H794" s="1477"/>
    </row>
    <row r="795" spans="1:8" s="1476" customFormat="1">
      <c r="A795" s="1478"/>
      <c r="B795" s="1598"/>
      <c r="C795" s="1690"/>
      <c r="D795" s="1692"/>
      <c r="E795" s="1675" t="s">
        <v>31</v>
      </c>
      <c r="F795" s="1701">
        <f>F796+F811</f>
        <v>665215199</v>
      </c>
      <c r="G795" s="1702">
        <f>G796+G811</f>
        <v>132572</v>
      </c>
      <c r="H795" s="1477"/>
    </row>
    <row r="796" spans="1:8" s="1476" customFormat="1">
      <c r="A796" s="1478"/>
      <c r="B796" s="1598"/>
      <c r="C796" s="1690"/>
      <c r="D796" s="1692"/>
      <c r="E796" s="1703" t="s">
        <v>17</v>
      </c>
      <c r="F796" s="1704">
        <f>F797+F800+F803+F805</f>
        <v>663994506</v>
      </c>
      <c r="G796" s="1705">
        <f>G797+G800+G803+G805</f>
        <v>132572</v>
      </c>
      <c r="H796" s="1477"/>
    </row>
    <row r="797" spans="1:8" s="1476" customFormat="1">
      <c r="A797" s="1478"/>
      <c r="B797" s="1706"/>
      <c r="C797" s="1690"/>
      <c r="D797" s="1691"/>
      <c r="E797" s="1707" t="s">
        <v>18</v>
      </c>
      <c r="F797" s="1704">
        <f>F798+F799</f>
        <v>70684685</v>
      </c>
      <c r="G797" s="1705">
        <f>G798+G799</f>
        <v>132572</v>
      </c>
      <c r="H797" s="1477"/>
    </row>
    <row r="798" spans="1:8" s="1476" customFormat="1">
      <c r="A798" s="1478"/>
      <c r="B798" s="1598"/>
      <c r="C798" s="1690"/>
      <c r="D798" s="1692"/>
      <c r="E798" s="1708" t="s">
        <v>19</v>
      </c>
      <c r="F798" s="1704">
        <v>53300246</v>
      </c>
      <c r="G798" s="1705">
        <v>132572</v>
      </c>
      <c r="H798" s="1477"/>
    </row>
    <row r="799" spans="1:8" s="1476" customFormat="1">
      <c r="A799" s="1478"/>
      <c r="B799" s="1598"/>
      <c r="C799" s="1690"/>
      <c r="D799" s="1692"/>
      <c r="E799" s="1708" t="s">
        <v>20</v>
      </c>
      <c r="F799" s="1680">
        <v>17384439</v>
      </c>
      <c r="G799" s="1699"/>
      <c r="H799" s="1477"/>
    </row>
    <row r="800" spans="1:8" s="1476" customFormat="1" ht="25.5">
      <c r="A800" s="1478"/>
      <c r="B800" s="1682"/>
      <c r="C800" s="1690"/>
      <c r="D800" s="1691"/>
      <c r="E800" s="1707" t="s">
        <v>264</v>
      </c>
      <c r="F800" s="1680">
        <f>F801+F802</f>
        <v>373312363</v>
      </c>
      <c r="G800" s="1699"/>
      <c r="H800" s="1477"/>
    </row>
    <row r="801" spans="1:8" s="1476" customFormat="1">
      <c r="A801" s="1478"/>
      <c r="B801" s="1598"/>
      <c r="C801" s="1690"/>
      <c r="D801" s="1692"/>
      <c r="E801" s="1708" t="s">
        <v>21</v>
      </c>
      <c r="F801" s="1680">
        <v>18873943</v>
      </c>
      <c r="G801" s="1699"/>
      <c r="H801" s="1477"/>
    </row>
    <row r="802" spans="1:8" s="1476" customFormat="1">
      <c r="A802" s="1478"/>
      <c r="B802" s="1682"/>
      <c r="C802" s="1690"/>
      <c r="D802" s="1691"/>
      <c r="E802" s="1708" t="s">
        <v>257</v>
      </c>
      <c r="F802" s="1680">
        <v>354438420</v>
      </c>
      <c r="G802" s="1699"/>
      <c r="H802" s="1477"/>
    </row>
    <row r="803" spans="1:8" s="1476" customFormat="1" ht="25.5">
      <c r="A803" s="1478"/>
      <c r="B803" s="1598"/>
      <c r="C803" s="1690"/>
      <c r="D803" s="1691"/>
      <c r="E803" s="1707" t="s">
        <v>68</v>
      </c>
      <c r="F803" s="1680">
        <f>F804</f>
        <v>181250</v>
      </c>
      <c r="G803" s="1681"/>
      <c r="H803" s="1477"/>
    </row>
    <row r="804" spans="1:8" s="1476" customFormat="1">
      <c r="A804" s="1478"/>
      <c r="B804" s="1709"/>
      <c r="C804" s="1690"/>
      <c r="D804" s="1692"/>
      <c r="E804" s="1708" t="s">
        <v>70</v>
      </c>
      <c r="F804" s="1680">
        <v>181250</v>
      </c>
      <c r="G804" s="1681"/>
      <c r="H804" s="1477"/>
    </row>
    <row r="805" spans="1:8" s="1476" customFormat="1" ht="38.25">
      <c r="A805" s="1478"/>
      <c r="B805" s="1709"/>
      <c r="C805" s="1690"/>
      <c r="D805" s="1692"/>
      <c r="E805" s="1707" t="s">
        <v>37</v>
      </c>
      <c r="F805" s="1680">
        <f>F806+F808</f>
        <v>219816208</v>
      </c>
      <c r="G805" s="1681"/>
      <c r="H805" s="1477"/>
    </row>
    <row r="806" spans="1:8" s="1476" customFormat="1" ht="25.5">
      <c r="A806" s="1478"/>
      <c r="B806" s="1710"/>
      <c r="C806" s="1711"/>
      <c r="D806" s="1712"/>
      <c r="E806" s="1708" t="s">
        <v>313</v>
      </c>
      <c r="F806" s="1680">
        <f>F807</f>
        <v>200189691</v>
      </c>
      <c r="G806" s="1681"/>
      <c r="H806" s="1477"/>
    </row>
    <row r="807" spans="1:8" s="1476" customFormat="1" ht="38.25">
      <c r="A807" s="1478"/>
      <c r="B807" s="1682"/>
      <c r="C807" s="1690"/>
      <c r="D807" s="1691"/>
      <c r="E807" s="1713" t="s">
        <v>22</v>
      </c>
      <c r="F807" s="1680">
        <v>200189691</v>
      </c>
      <c r="G807" s="1681"/>
      <c r="H807" s="1477"/>
    </row>
    <row r="808" spans="1:8" s="1476" customFormat="1" ht="25.5">
      <c r="A808" s="1478"/>
      <c r="B808" s="1697"/>
      <c r="C808" s="1714"/>
      <c r="D808" s="1715"/>
      <c r="E808" s="1708" t="s">
        <v>314</v>
      </c>
      <c r="F808" s="1680">
        <f>F809+F810</f>
        <v>19626517</v>
      </c>
      <c r="G808" s="1681"/>
      <c r="H808" s="1477"/>
    </row>
    <row r="809" spans="1:8" s="1476" customFormat="1" ht="25.5">
      <c r="A809" s="1478"/>
      <c r="B809" s="1697"/>
      <c r="C809" s="1714"/>
      <c r="D809" s="1715"/>
      <c r="E809" s="1713" t="s">
        <v>315</v>
      </c>
      <c r="F809" s="1680">
        <v>19608517</v>
      </c>
      <c r="G809" s="1681"/>
      <c r="H809" s="1477"/>
    </row>
    <row r="810" spans="1:8" s="1476" customFormat="1" ht="51">
      <c r="A810" s="1478"/>
      <c r="B810" s="1682"/>
      <c r="C810" s="1716"/>
      <c r="D810" s="1717"/>
      <c r="E810" s="1713" t="s">
        <v>316</v>
      </c>
      <c r="F810" s="1680">
        <v>18000</v>
      </c>
      <c r="G810" s="1681"/>
      <c r="H810" s="1477"/>
    </row>
    <row r="811" spans="1:8" s="1476" customFormat="1">
      <c r="A811" s="1478"/>
      <c r="B811" s="1718"/>
      <c r="C811" s="1719"/>
      <c r="D811" s="1720"/>
      <c r="E811" s="1703" t="s">
        <v>23</v>
      </c>
      <c r="F811" s="1680">
        <f>F812+F813</f>
        <v>1220693</v>
      </c>
      <c r="G811" s="1681"/>
      <c r="H811" s="1477"/>
    </row>
    <row r="812" spans="1:8" s="1476" customFormat="1">
      <c r="A812" s="1478"/>
      <c r="B812" s="1721"/>
      <c r="C812" s="1719"/>
      <c r="D812" s="1720"/>
      <c r="E812" s="1707" t="s">
        <v>24</v>
      </c>
      <c r="F812" s="1680">
        <v>1191893</v>
      </c>
      <c r="G812" s="1681"/>
      <c r="H812" s="1477"/>
    </row>
    <row r="813" spans="1:8" s="1476" customFormat="1">
      <c r="A813" s="1478"/>
      <c r="B813" s="1722"/>
      <c r="C813" s="1723"/>
      <c r="D813" s="1724"/>
      <c r="E813" s="1707" t="s">
        <v>41</v>
      </c>
      <c r="F813" s="1680">
        <f>F815</f>
        <v>28800</v>
      </c>
      <c r="G813" s="1681"/>
      <c r="H813" s="1477"/>
    </row>
    <row r="814" spans="1:8" s="1476" customFormat="1">
      <c r="A814" s="1478"/>
      <c r="B814" s="1722"/>
      <c r="C814" s="1723"/>
      <c r="D814" s="1724"/>
      <c r="E814" s="1707" t="s">
        <v>83</v>
      </c>
      <c r="F814" s="1680">
        <f>F815</f>
        <v>28800</v>
      </c>
      <c r="G814" s="1681"/>
      <c r="H814" s="1477"/>
    </row>
    <row r="815" spans="1:8" s="1476" customFormat="1" ht="26.25" thickBot="1">
      <c r="A815" s="1478"/>
      <c r="B815" s="1725"/>
      <c r="C815" s="1726"/>
      <c r="D815" s="1727"/>
      <c r="E815" s="1728" t="s">
        <v>317</v>
      </c>
      <c r="F815" s="1729">
        <v>28800</v>
      </c>
      <c r="G815" s="1730"/>
      <c r="H815" s="1477"/>
    </row>
    <row r="816" spans="1:8" s="1196" customFormat="1" ht="33" customHeight="1" thickBot="1">
      <c r="A816" s="844"/>
      <c r="B816" s="2117" t="s">
        <v>508</v>
      </c>
      <c r="C816" s="2118"/>
      <c r="D816" s="2118"/>
      <c r="E816" s="2118"/>
      <c r="F816" s="2118"/>
      <c r="G816" s="2119"/>
      <c r="H816" s="1477"/>
    </row>
    <row r="817" spans="1:8" s="1476" customFormat="1">
      <c r="A817" s="1478"/>
      <c r="B817" s="1479"/>
      <c r="C817" s="1479"/>
      <c r="D817" s="1479"/>
      <c r="E817" s="1479"/>
      <c r="F817" s="1479"/>
      <c r="G817" s="1479"/>
      <c r="H817" s="1477"/>
    </row>
    <row r="818" spans="1:8" s="1476" customFormat="1">
      <c r="A818" s="1478"/>
      <c r="B818" s="1753" t="s">
        <v>509</v>
      </c>
      <c r="C818" s="1754"/>
      <c r="D818" s="1754"/>
      <c r="E818" s="1754"/>
      <c r="F818" s="1754"/>
      <c r="G818" s="1754"/>
      <c r="H818" s="1477"/>
    </row>
    <row r="819" spans="1:8" s="1476" customFormat="1" ht="15.75" thickBot="1">
      <c r="A819" s="1478"/>
      <c r="B819" s="1755"/>
      <c r="C819" s="1756"/>
      <c r="D819" s="1756"/>
      <c r="E819" s="1757"/>
      <c r="F819" s="1757"/>
      <c r="G819" s="1757"/>
      <c r="H819" s="1477"/>
    </row>
    <row r="820" spans="1:8" s="1476" customFormat="1">
      <c r="A820" s="1003">
        <f>A762+1</f>
        <v>50</v>
      </c>
      <c r="B820" s="1758" t="s">
        <v>510</v>
      </c>
      <c r="C820" s="1759"/>
      <c r="D820" s="1760"/>
      <c r="E820" s="1758" t="s">
        <v>510</v>
      </c>
      <c r="F820" s="1761"/>
      <c r="G820" s="1762"/>
      <c r="H820" s="1477" t="s">
        <v>58</v>
      </c>
    </row>
    <row r="821" spans="1:8" s="1476" customFormat="1">
      <c r="A821" s="1478"/>
      <c r="B821" s="1763" t="s">
        <v>511</v>
      </c>
      <c r="C821" s="1764"/>
      <c r="D821" s="1765"/>
      <c r="E821" s="1763" t="s">
        <v>511</v>
      </c>
      <c r="F821" s="1766"/>
      <c r="G821" s="1767"/>
      <c r="H821" s="1477"/>
    </row>
    <row r="822" spans="1:8" s="1476" customFormat="1" ht="26.25">
      <c r="A822" s="1478"/>
      <c r="B822" s="1768" t="s">
        <v>512</v>
      </c>
      <c r="C822" s="1769"/>
      <c r="D822" s="1770"/>
      <c r="E822" s="1771" t="s">
        <v>513</v>
      </c>
      <c r="F822" s="1772"/>
      <c r="G822" s="1773"/>
      <c r="H822" s="1477"/>
    </row>
    <row r="823" spans="1:8" s="1476" customFormat="1">
      <c r="A823" s="1478"/>
      <c r="B823" s="1774" t="s">
        <v>514</v>
      </c>
      <c r="C823" s="1775">
        <f>C824+C831+C832</f>
        <v>2436953441</v>
      </c>
      <c r="D823" s="1776"/>
      <c r="E823" s="1774" t="s">
        <v>514</v>
      </c>
      <c r="F823" s="1775">
        <f>F824+F825+F826</f>
        <v>20941928</v>
      </c>
      <c r="G823" s="1777">
        <f>G824+G828+G829</f>
        <v>2039</v>
      </c>
      <c r="H823" s="1477"/>
    </row>
    <row r="824" spans="1:8" s="1476" customFormat="1">
      <c r="A824" s="1478"/>
      <c r="B824" s="1778" t="s">
        <v>515</v>
      </c>
      <c r="C824" s="1779">
        <f>C825</f>
        <v>2034987361</v>
      </c>
      <c r="D824" s="1780"/>
      <c r="E824" s="1778" t="s">
        <v>516</v>
      </c>
      <c r="F824" s="1779">
        <v>979808</v>
      </c>
      <c r="G824" s="1781"/>
      <c r="H824" s="1477"/>
    </row>
    <row r="825" spans="1:8" s="1476" customFormat="1" ht="25.5">
      <c r="A825" s="1478"/>
      <c r="B825" s="1782" t="s">
        <v>517</v>
      </c>
      <c r="C825" s="1779">
        <f>C826</f>
        <v>2034987361</v>
      </c>
      <c r="D825" s="1780"/>
      <c r="E825" s="1778" t="s">
        <v>7</v>
      </c>
      <c r="F825" s="1779">
        <v>16105</v>
      </c>
      <c r="G825" s="1781"/>
      <c r="H825" s="1477"/>
    </row>
    <row r="826" spans="1:8" s="1476" customFormat="1">
      <c r="A826" s="1478"/>
      <c r="B826" s="1783" t="s">
        <v>518</v>
      </c>
      <c r="C826" s="1779">
        <v>2034987361</v>
      </c>
      <c r="D826" s="1780"/>
      <c r="E826" s="1778" t="s">
        <v>8</v>
      </c>
      <c r="F826" s="1779">
        <f>F827</f>
        <v>19946015</v>
      </c>
      <c r="G826" s="1781">
        <f>G827</f>
        <v>2039</v>
      </c>
      <c r="H826" s="1477"/>
    </row>
    <row r="827" spans="1:8" s="1476" customFormat="1">
      <c r="A827" s="1478"/>
      <c r="B827" s="1784" t="s">
        <v>519</v>
      </c>
      <c r="C827" s="1779">
        <f>C828</f>
        <v>205000</v>
      </c>
      <c r="D827" s="1780"/>
      <c r="E827" s="1782" t="s">
        <v>9</v>
      </c>
      <c r="F827" s="1779">
        <f>F828+F829</f>
        <v>19946015</v>
      </c>
      <c r="G827" s="1781">
        <f>G828+G829</f>
        <v>2039</v>
      </c>
      <c r="H827" s="1477"/>
    </row>
    <row r="828" spans="1:8" s="1476" customFormat="1" ht="25.5">
      <c r="A828" s="1478"/>
      <c r="B828" s="1785" t="s">
        <v>520</v>
      </c>
      <c r="C828" s="1779">
        <v>205000</v>
      </c>
      <c r="D828" s="1780"/>
      <c r="E828" s="1783" t="s">
        <v>521</v>
      </c>
      <c r="F828" s="1779">
        <v>1946040</v>
      </c>
      <c r="G828" s="1781"/>
      <c r="H828" s="1477"/>
    </row>
    <row r="829" spans="1:8" s="1476" customFormat="1" ht="25.5">
      <c r="A829" s="1478"/>
      <c r="B829" s="1784" t="s">
        <v>522</v>
      </c>
      <c r="C829" s="1779">
        <f>C830</f>
        <v>2034782361</v>
      </c>
      <c r="D829" s="1780"/>
      <c r="E829" s="1783" t="s">
        <v>523</v>
      </c>
      <c r="F829" s="1779">
        <f>F830</f>
        <v>17999975</v>
      </c>
      <c r="G829" s="1781">
        <f>G830</f>
        <v>2039</v>
      </c>
      <c r="H829" s="1477"/>
    </row>
    <row r="830" spans="1:8" s="1476" customFormat="1" ht="25.5">
      <c r="A830" s="1478"/>
      <c r="B830" s="1785" t="s">
        <v>524</v>
      </c>
      <c r="C830" s="1779">
        <v>2034782361</v>
      </c>
      <c r="D830" s="1780"/>
      <c r="E830" s="1784" t="s">
        <v>525</v>
      </c>
      <c r="F830" s="1779">
        <f>F831+F832+F833+F834</f>
        <v>17999975</v>
      </c>
      <c r="G830" s="1781">
        <f>G831+G832+G833+G834</f>
        <v>2039</v>
      </c>
      <c r="H830" s="1477"/>
    </row>
    <row r="831" spans="1:8" s="1476" customFormat="1" ht="25.5">
      <c r="A831" s="1478"/>
      <c r="B831" s="1778" t="s">
        <v>516</v>
      </c>
      <c r="C831" s="1779">
        <v>50730141</v>
      </c>
      <c r="D831" s="1780"/>
      <c r="E831" s="1785" t="s">
        <v>526</v>
      </c>
      <c r="F831" s="1779">
        <v>12936581</v>
      </c>
      <c r="G831" s="1786">
        <v>2039</v>
      </c>
      <c r="H831" s="1477"/>
    </row>
    <row r="832" spans="1:8" s="1476" customFormat="1" ht="25.5">
      <c r="A832" s="1478"/>
      <c r="B832" s="1778" t="s">
        <v>8</v>
      </c>
      <c r="C832" s="1779">
        <f>C833</f>
        <v>351235939</v>
      </c>
      <c r="D832" s="1780"/>
      <c r="E832" s="1785" t="s">
        <v>527</v>
      </c>
      <c r="F832" s="1779">
        <v>968400</v>
      </c>
      <c r="G832" s="1786"/>
      <c r="H832" s="1477"/>
    </row>
    <row r="833" spans="1:8" s="1476" customFormat="1" ht="25.5">
      <c r="A833" s="1478"/>
      <c r="B833" s="1782" t="s">
        <v>9</v>
      </c>
      <c r="C833" s="1779">
        <f>C834+C835</f>
        <v>351235939</v>
      </c>
      <c r="D833" s="1780"/>
      <c r="E833" s="1785" t="s">
        <v>528</v>
      </c>
      <c r="F833" s="1779">
        <v>280800</v>
      </c>
      <c r="G833" s="1786"/>
      <c r="H833" s="1477"/>
    </row>
    <row r="834" spans="1:8" s="1476" customFormat="1" ht="38.25">
      <c r="A834" s="1478"/>
      <c r="B834" s="1783" t="s">
        <v>521</v>
      </c>
      <c r="C834" s="1779">
        <v>193842165</v>
      </c>
      <c r="D834" s="1780"/>
      <c r="E834" s="1785" t="s">
        <v>529</v>
      </c>
      <c r="F834" s="1779">
        <v>3814194</v>
      </c>
      <c r="G834" s="1786"/>
      <c r="H834" s="1477"/>
    </row>
    <row r="835" spans="1:8" s="1476" customFormat="1">
      <c r="A835" s="1478"/>
      <c r="B835" s="1783" t="s">
        <v>523</v>
      </c>
      <c r="C835" s="1787">
        <f>C836</f>
        <v>157393774</v>
      </c>
      <c r="D835" s="1780"/>
      <c r="E835" s="1774" t="s">
        <v>16</v>
      </c>
      <c r="F835" s="1775">
        <f>F836+F844</f>
        <v>20972482</v>
      </c>
      <c r="G835" s="1788">
        <f>G836+G842</f>
        <v>2039</v>
      </c>
      <c r="H835" s="1477"/>
    </row>
    <row r="836" spans="1:8" s="1476" customFormat="1">
      <c r="A836" s="1478"/>
      <c r="B836" s="1784" t="s">
        <v>525</v>
      </c>
      <c r="C836" s="1787">
        <f>C837+C838+C839</f>
        <v>157393774</v>
      </c>
      <c r="D836" s="1780"/>
      <c r="E836" s="1778" t="s">
        <v>17</v>
      </c>
      <c r="F836" s="1779">
        <f>F837+F840+F842</f>
        <v>19894803</v>
      </c>
      <c r="G836" s="1786">
        <f>G837+G840+G842</f>
        <v>2039</v>
      </c>
      <c r="H836" s="1477"/>
    </row>
    <row r="837" spans="1:8" s="1476" customFormat="1" ht="25.5">
      <c r="A837" s="1478"/>
      <c r="B837" s="1785" t="s">
        <v>530</v>
      </c>
      <c r="C837" s="1787">
        <v>24856986</v>
      </c>
      <c r="D837" s="1780"/>
      <c r="E837" s="1782" t="s">
        <v>18</v>
      </c>
      <c r="F837" s="1779">
        <f>F838+F839</f>
        <v>19856452</v>
      </c>
      <c r="G837" s="1786">
        <f>G838+G839</f>
        <v>2039</v>
      </c>
      <c r="H837" s="1477"/>
    </row>
    <row r="838" spans="1:8" s="1476" customFormat="1" ht="25.5">
      <c r="A838" s="1478"/>
      <c r="B838" s="1785" t="s">
        <v>531</v>
      </c>
      <c r="C838" s="1787">
        <v>4749489</v>
      </c>
      <c r="D838" s="1780"/>
      <c r="E838" s="1783" t="s">
        <v>19</v>
      </c>
      <c r="F838" s="1779">
        <v>14068471</v>
      </c>
      <c r="G838" s="1786">
        <v>2039</v>
      </c>
      <c r="H838" s="1477"/>
    </row>
    <row r="839" spans="1:8" s="1476" customFormat="1" ht="25.5">
      <c r="A839" s="1478"/>
      <c r="B839" s="1785" t="s">
        <v>532</v>
      </c>
      <c r="C839" s="1787">
        <v>127787299</v>
      </c>
      <c r="D839" s="1780"/>
      <c r="E839" s="1783" t="s">
        <v>20</v>
      </c>
      <c r="F839" s="1779">
        <v>5787981</v>
      </c>
      <c r="G839" s="1781"/>
      <c r="H839" s="1477"/>
    </row>
    <row r="840" spans="1:8" s="1476" customFormat="1" ht="25.5">
      <c r="A840" s="1478"/>
      <c r="B840" s="1774" t="s">
        <v>16</v>
      </c>
      <c r="C840" s="1789">
        <f>C841</f>
        <v>2205320493</v>
      </c>
      <c r="D840" s="1790">
        <f>D841</f>
        <v>2039</v>
      </c>
      <c r="E840" s="1782" t="s">
        <v>264</v>
      </c>
      <c r="F840" s="1779">
        <f>F841</f>
        <v>20025</v>
      </c>
      <c r="G840" s="1781"/>
      <c r="H840" s="1477"/>
    </row>
    <row r="841" spans="1:8" s="1476" customFormat="1">
      <c r="A841" s="1478"/>
      <c r="B841" s="1778" t="s">
        <v>17</v>
      </c>
      <c r="C841" s="1787">
        <f>C842+C844</f>
        <v>2205320493</v>
      </c>
      <c r="D841" s="1781">
        <f>D844</f>
        <v>2039</v>
      </c>
      <c r="E841" s="1791" t="s">
        <v>21</v>
      </c>
      <c r="F841" s="1779">
        <v>20025</v>
      </c>
      <c r="G841" s="1781"/>
      <c r="H841" s="1477"/>
    </row>
    <row r="842" spans="1:8" s="1476" customFormat="1" ht="25.5">
      <c r="A842" s="1478"/>
      <c r="B842" s="1782" t="s">
        <v>264</v>
      </c>
      <c r="C842" s="1787">
        <f>C843</f>
        <v>2192383912</v>
      </c>
      <c r="D842" s="1781"/>
      <c r="E842" s="1782" t="s">
        <v>68</v>
      </c>
      <c r="F842" s="1779">
        <f>F843</f>
        <v>18326</v>
      </c>
      <c r="G842" s="1781"/>
      <c r="H842" s="1477"/>
    </row>
    <row r="843" spans="1:8" s="1476" customFormat="1">
      <c r="A843" s="1478"/>
      <c r="B843" s="1783" t="s">
        <v>257</v>
      </c>
      <c r="C843" s="1787">
        <v>2192383912</v>
      </c>
      <c r="D843" s="1781"/>
      <c r="E843" s="1783" t="s">
        <v>70</v>
      </c>
      <c r="F843" s="1779">
        <v>18326</v>
      </c>
      <c r="G843" s="1781"/>
      <c r="H843" s="1477"/>
    </row>
    <row r="844" spans="1:8" s="1476" customFormat="1" ht="25.5">
      <c r="A844" s="1478"/>
      <c r="B844" s="1782" t="s">
        <v>37</v>
      </c>
      <c r="C844" s="1787">
        <f>C845</f>
        <v>12936581</v>
      </c>
      <c r="D844" s="1781">
        <f>D845</f>
        <v>2039</v>
      </c>
      <c r="E844" s="1778" t="s">
        <v>23</v>
      </c>
      <c r="F844" s="1779">
        <f>F845</f>
        <v>1077679</v>
      </c>
      <c r="G844" s="1781"/>
      <c r="H844" s="1477"/>
    </row>
    <row r="845" spans="1:8" s="1476" customFormat="1">
      <c r="A845" s="1478"/>
      <c r="B845" s="1783" t="s">
        <v>533</v>
      </c>
      <c r="C845" s="1787">
        <f>C846</f>
        <v>12936581</v>
      </c>
      <c r="D845" s="1781">
        <f>D846</f>
        <v>2039</v>
      </c>
      <c r="E845" s="1792" t="s">
        <v>24</v>
      </c>
      <c r="F845" s="1793">
        <v>1077679</v>
      </c>
      <c r="G845" s="1794"/>
      <c r="H845" s="1477"/>
    </row>
    <row r="846" spans="1:8" s="1476" customFormat="1" ht="25.5">
      <c r="A846" s="1478"/>
      <c r="B846" s="1784" t="s">
        <v>534</v>
      </c>
      <c r="C846" s="1787">
        <v>12936581</v>
      </c>
      <c r="D846" s="1786">
        <v>2039</v>
      </c>
      <c r="E846" s="1774" t="s">
        <v>25</v>
      </c>
      <c r="F846" s="1795">
        <f>F823-F835</f>
        <v>-30554</v>
      </c>
      <c r="G846" s="1796"/>
      <c r="H846" s="1477"/>
    </row>
    <row r="847" spans="1:8" s="1476" customFormat="1">
      <c r="A847" s="1478"/>
      <c r="B847" s="1774" t="s">
        <v>25</v>
      </c>
      <c r="C847" s="1789">
        <f>C823-C840</f>
        <v>231632948</v>
      </c>
      <c r="D847" s="1788">
        <f>D822-D840</f>
        <v>-2039</v>
      </c>
      <c r="E847" s="1797" t="s">
        <v>26</v>
      </c>
      <c r="F847" s="1798">
        <v>30554</v>
      </c>
      <c r="G847" s="1799"/>
      <c r="H847" s="1477"/>
    </row>
    <row r="848" spans="1:8" s="1476" customFormat="1">
      <c r="A848" s="1478"/>
      <c r="B848" s="1797" t="s">
        <v>26</v>
      </c>
      <c r="C848" s="1787">
        <f>C849</f>
        <v>-231632948</v>
      </c>
      <c r="D848" s="1786">
        <f>D849</f>
        <v>2039</v>
      </c>
      <c r="E848" s="1778" t="s">
        <v>27</v>
      </c>
      <c r="F848" s="1779">
        <f>F847</f>
        <v>30554</v>
      </c>
      <c r="G848" s="1781"/>
      <c r="H848" s="1477"/>
    </row>
    <row r="849" spans="1:8" s="1476" customFormat="1" ht="25.5">
      <c r="A849" s="1478"/>
      <c r="B849" s="1778" t="s">
        <v>27</v>
      </c>
      <c r="C849" s="1787">
        <f>C850</f>
        <v>-231632948</v>
      </c>
      <c r="D849" s="1786">
        <f>D850</f>
        <v>2039</v>
      </c>
      <c r="E849" s="1782" t="s">
        <v>535</v>
      </c>
      <c r="F849" s="1779">
        <f>F848</f>
        <v>30554</v>
      </c>
      <c r="G849" s="1781"/>
      <c r="H849" s="1477"/>
    </row>
    <row r="850" spans="1:8" s="1476" customFormat="1" ht="26.25" thickBot="1">
      <c r="A850" s="1478"/>
      <c r="B850" s="1800" t="s">
        <v>535</v>
      </c>
      <c r="C850" s="1801">
        <v>-231632948</v>
      </c>
      <c r="D850" s="1802">
        <v>2039</v>
      </c>
      <c r="E850" s="1803"/>
      <c r="F850" s="1804"/>
      <c r="G850" s="1805"/>
      <c r="H850" s="1477"/>
    </row>
    <row r="851" spans="1:8" s="1196" customFormat="1" ht="117.75" customHeight="1" thickBot="1">
      <c r="A851" s="844"/>
      <c r="B851" s="2120" t="s">
        <v>575</v>
      </c>
      <c r="C851" s="2121"/>
      <c r="D851" s="2121"/>
      <c r="E851" s="2121"/>
      <c r="F851" s="2121"/>
      <c r="G851" s="2122"/>
      <c r="H851" s="1477"/>
    </row>
    <row r="852" spans="1:8" s="1476" customFormat="1">
      <c r="A852" s="1478"/>
      <c r="B852" s="1755"/>
      <c r="C852" s="1756"/>
      <c r="D852" s="1756"/>
      <c r="E852" s="1757"/>
      <c r="F852" s="1757"/>
      <c r="G852" s="1757"/>
      <c r="H852" s="1477"/>
    </row>
    <row r="853" spans="1:8" s="1476" customFormat="1" ht="15.75">
      <c r="A853" s="1478"/>
      <c r="B853" s="332" t="s">
        <v>536</v>
      </c>
      <c r="C853" s="1806"/>
      <c r="D853" s="1806"/>
      <c r="E853" s="1807"/>
      <c r="F853" s="1807"/>
      <c r="G853" s="1807"/>
      <c r="H853" s="1477"/>
    </row>
    <row r="854" spans="1:8" s="1476" customFormat="1" ht="16.5" thickBot="1">
      <c r="A854" s="1478"/>
      <c r="B854" s="1808"/>
      <c r="C854" s="1809"/>
      <c r="D854" s="1809"/>
      <c r="E854" s="1807"/>
      <c r="F854" s="1807"/>
      <c r="G854" s="1807"/>
      <c r="H854" s="1477"/>
    </row>
    <row r="855" spans="1:8" s="1476" customFormat="1">
      <c r="A855" s="1003">
        <f>A820</f>
        <v>50</v>
      </c>
      <c r="B855" s="1758" t="s">
        <v>510</v>
      </c>
      <c r="C855" s="1761"/>
      <c r="D855" s="1760"/>
      <c r="E855" s="1479"/>
      <c r="F855" s="1810"/>
      <c r="G855" s="1811"/>
      <c r="H855" s="1477" t="s">
        <v>58</v>
      </c>
    </row>
    <row r="856" spans="1:8" s="1476" customFormat="1">
      <c r="A856" s="1478"/>
      <c r="B856" s="1763" t="s">
        <v>66</v>
      </c>
      <c r="C856" s="1766"/>
      <c r="D856" s="1765"/>
      <c r="E856" s="1811"/>
      <c r="F856" s="1811"/>
      <c r="G856" s="1811"/>
      <c r="H856" s="1477"/>
    </row>
    <row r="857" spans="1:8" s="1534" customFormat="1" ht="13.5">
      <c r="A857" s="1478"/>
      <c r="B857" s="1812" t="s">
        <v>67</v>
      </c>
      <c r="C857" s="1813"/>
      <c r="D857" s="1814"/>
      <c r="E857" s="1815"/>
      <c r="F857" s="1816"/>
      <c r="G857" s="1816"/>
      <c r="H857" s="1477"/>
    </row>
    <row r="858" spans="1:8" s="1476" customFormat="1">
      <c r="A858" s="1478"/>
      <c r="B858" s="1817" t="s">
        <v>73</v>
      </c>
      <c r="C858" s="1818"/>
      <c r="D858" s="1819"/>
      <c r="E858" s="1820"/>
      <c r="F858" s="1821"/>
      <c r="G858" s="1822"/>
      <c r="H858" s="1477"/>
    </row>
    <row r="859" spans="1:8" s="1476" customFormat="1">
      <c r="A859" s="1478"/>
      <c r="B859" s="1823" t="s">
        <v>537</v>
      </c>
      <c r="C859" s="1789">
        <f>C860+C862+C863+C864</f>
        <v>3211460000</v>
      </c>
      <c r="D859" s="1790"/>
      <c r="E859" s="1824"/>
      <c r="F859" s="1825"/>
      <c r="G859" s="1825"/>
      <c r="H859" s="1477"/>
    </row>
    <row r="860" spans="1:8" s="1476" customFormat="1">
      <c r="A860" s="1478"/>
      <c r="B860" s="1826" t="s">
        <v>515</v>
      </c>
      <c r="C860" s="1787">
        <f>C861</f>
        <v>2957657486</v>
      </c>
      <c r="D860" s="1781"/>
      <c r="E860" s="1827"/>
      <c r="F860" s="1828"/>
      <c r="G860" s="1828"/>
      <c r="H860" s="1477"/>
    </row>
    <row r="861" spans="1:8" s="1476" customFormat="1">
      <c r="A861" s="1478"/>
      <c r="B861" s="1829" t="s">
        <v>538</v>
      </c>
      <c r="C861" s="1787">
        <v>2957657486</v>
      </c>
      <c r="D861" s="1781"/>
      <c r="E861" s="1830"/>
      <c r="F861" s="1828"/>
      <c r="G861" s="1828"/>
      <c r="H861" s="1477"/>
    </row>
    <row r="862" spans="1:8" s="1476" customFormat="1">
      <c r="A862" s="1478"/>
      <c r="B862" s="1831" t="s">
        <v>516</v>
      </c>
      <c r="C862" s="1787">
        <v>53536848</v>
      </c>
      <c r="D862" s="1781"/>
      <c r="E862" s="1832"/>
      <c r="F862" s="1828"/>
      <c r="G862" s="1828"/>
      <c r="H862" s="1477"/>
    </row>
    <row r="863" spans="1:8" s="1476" customFormat="1">
      <c r="A863" s="1478"/>
      <c r="B863" s="1826" t="s">
        <v>539</v>
      </c>
      <c r="C863" s="1787">
        <v>16105</v>
      </c>
      <c r="D863" s="1781"/>
      <c r="E863" s="1827"/>
      <c r="F863" s="1828"/>
      <c r="G863" s="1828"/>
      <c r="H863" s="1477"/>
    </row>
    <row r="864" spans="1:8" s="1476" customFormat="1">
      <c r="A864" s="1478"/>
      <c r="B864" s="1826" t="s">
        <v>8</v>
      </c>
      <c r="C864" s="1787">
        <f>C865</f>
        <v>200249561</v>
      </c>
      <c r="D864" s="1781"/>
      <c r="E864" s="1827"/>
      <c r="F864" s="1828"/>
      <c r="G864" s="1828"/>
      <c r="H864" s="1477"/>
    </row>
    <row r="865" spans="1:8" s="1476" customFormat="1">
      <c r="A865" s="1478"/>
      <c r="B865" s="1826" t="s">
        <v>9</v>
      </c>
      <c r="C865" s="1787">
        <v>200249561</v>
      </c>
      <c r="D865" s="1781"/>
      <c r="E865" s="1827"/>
      <c r="F865" s="1828"/>
      <c r="G865" s="1828"/>
      <c r="H865" s="1477"/>
    </row>
    <row r="866" spans="1:8" s="1476" customFormat="1">
      <c r="A866" s="1478"/>
      <c r="B866" s="1823" t="s">
        <v>31</v>
      </c>
      <c r="C866" s="1789">
        <f>C867+C880</f>
        <v>2976973023</v>
      </c>
      <c r="D866" s="1790">
        <f>D867+D880</f>
        <v>2039</v>
      </c>
      <c r="E866" s="1824"/>
      <c r="F866" s="1825"/>
      <c r="G866" s="1825"/>
      <c r="H866" s="1477"/>
    </row>
    <row r="867" spans="1:8" s="1476" customFormat="1">
      <c r="A867" s="1478"/>
      <c r="B867" s="1833" t="s">
        <v>17</v>
      </c>
      <c r="C867" s="1787">
        <f>C868+C871+C874+C876</f>
        <v>2975895344</v>
      </c>
      <c r="D867" s="1781">
        <f>D868+D871+D874+D876</f>
        <v>2039</v>
      </c>
      <c r="E867" s="1834"/>
      <c r="F867" s="1828"/>
      <c r="G867" s="1828"/>
      <c r="H867" s="1477"/>
    </row>
    <row r="868" spans="1:8" s="1476" customFormat="1">
      <c r="A868" s="1478"/>
      <c r="B868" s="1835" t="s">
        <v>18</v>
      </c>
      <c r="C868" s="1787">
        <f>C869+C870</f>
        <v>21053862</v>
      </c>
      <c r="D868" s="1781">
        <f>D869+D870</f>
        <v>2039</v>
      </c>
      <c r="E868" s="1836"/>
      <c r="F868" s="1828"/>
      <c r="G868" s="1828"/>
      <c r="H868" s="1477"/>
    </row>
    <row r="869" spans="1:8" s="1476" customFormat="1">
      <c r="A869" s="1478"/>
      <c r="B869" s="1703" t="s">
        <v>86</v>
      </c>
      <c r="C869" s="1787">
        <v>15122918</v>
      </c>
      <c r="D869" s="1786">
        <v>2039</v>
      </c>
      <c r="E869" s="1837"/>
      <c r="F869" s="1828"/>
      <c r="G869" s="1828"/>
      <c r="H869" s="1477"/>
    </row>
    <row r="870" spans="1:8" s="1476" customFormat="1">
      <c r="A870" s="1478"/>
      <c r="B870" s="1703" t="s">
        <v>20</v>
      </c>
      <c r="C870" s="1787">
        <v>5930944</v>
      </c>
      <c r="D870" s="1786"/>
      <c r="E870" s="1837"/>
      <c r="F870" s="1828"/>
      <c r="G870" s="1828"/>
      <c r="H870" s="1477"/>
    </row>
    <row r="871" spans="1:8" s="1476" customFormat="1">
      <c r="A871" s="1478"/>
      <c r="B871" s="1782" t="s">
        <v>264</v>
      </c>
      <c r="C871" s="1787">
        <f>C872+C873</f>
        <v>2948841910</v>
      </c>
      <c r="D871" s="1786"/>
      <c r="E871" s="1830"/>
      <c r="F871" s="1828"/>
      <c r="G871" s="1828"/>
      <c r="H871" s="1477"/>
    </row>
    <row r="872" spans="1:8" s="1476" customFormat="1">
      <c r="A872" s="1478"/>
      <c r="B872" s="1791" t="s">
        <v>21</v>
      </c>
      <c r="C872" s="1787">
        <v>2106364</v>
      </c>
      <c r="D872" s="1786"/>
      <c r="E872" s="1838"/>
      <c r="F872" s="1828"/>
      <c r="G872" s="1828"/>
      <c r="H872" s="1477"/>
    </row>
    <row r="873" spans="1:8" s="1476" customFormat="1">
      <c r="A873" s="1478"/>
      <c r="B873" s="1791" t="s">
        <v>257</v>
      </c>
      <c r="C873" s="1787">
        <v>2946735546</v>
      </c>
      <c r="D873" s="1786"/>
      <c r="E873" s="1838"/>
      <c r="F873" s="1828"/>
      <c r="G873" s="1828"/>
      <c r="H873" s="1477"/>
    </row>
    <row r="874" spans="1:8" s="1476" customFormat="1" ht="25.5">
      <c r="A874" s="1478"/>
      <c r="B874" s="1839" t="s">
        <v>68</v>
      </c>
      <c r="C874" s="1787">
        <f>C875</f>
        <v>18326</v>
      </c>
      <c r="D874" s="1786"/>
      <c r="E874" s="1840"/>
      <c r="F874" s="1828"/>
      <c r="G874" s="1828"/>
      <c r="H874" s="1477"/>
    </row>
    <row r="875" spans="1:8" s="1476" customFormat="1">
      <c r="A875" s="1478"/>
      <c r="B875" s="1841" t="s">
        <v>70</v>
      </c>
      <c r="C875" s="1787">
        <v>18326</v>
      </c>
      <c r="D875" s="1786"/>
      <c r="E875" s="1842"/>
      <c r="F875" s="1828"/>
      <c r="G875" s="1828"/>
      <c r="H875" s="1477"/>
    </row>
    <row r="876" spans="1:8" s="1476" customFormat="1" ht="25.5">
      <c r="A876" s="1478"/>
      <c r="B876" s="1829" t="s">
        <v>37</v>
      </c>
      <c r="C876" s="1787">
        <f>C877</f>
        <v>5981246</v>
      </c>
      <c r="D876" s="1786"/>
      <c r="E876" s="1830"/>
      <c r="F876" s="1828"/>
      <c r="G876" s="1828"/>
      <c r="H876" s="1477"/>
    </row>
    <row r="877" spans="1:8" s="1476" customFormat="1" ht="25.5">
      <c r="A877" s="1478"/>
      <c r="B877" s="1843" t="s">
        <v>314</v>
      </c>
      <c r="C877" s="1787">
        <f>C878+C879</f>
        <v>5981246</v>
      </c>
      <c r="D877" s="1786"/>
      <c r="E877" s="1844"/>
      <c r="F877" s="1828"/>
      <c r="G877" s="1828"/>
      <c r="H877" s="1477"/>
    </row>
    <row r="878" spans="1:8" s="1476" customFormat="1" ht="25.5">
      <c r="A878" s="1478"/>
      <c r="B878" s="1845" t="s">
        <v>315</v>
      </c>
      <c r="C878" s="1787">
        <v>5849619</v>
      </c>
      <c r="D878" s="1786"/>
      <c r="E878" s="1846"/>
      <c r="F878" s="1828"/>
      <c r="G878" s="1828"/>
      <c r="H878" s="1477"/>
    </row>
    <row r="879" spans="1:8" s="1476" customFormat="1" ht="38.25">
      <c r="A879" s="1478"/>
      <c r="B879" s="1845" t="s">
        <v>50</v>
      </c>
      <c r="C879" s="1787">
        <v>131627</v>
      </c>
      <c r="D879" s="1786"/>
      <c r="E879" s="1846"/>
      <c r="F879" s="1828"/>
      <c r="G879" s="1828"/>
      <c r="H879" s="1477"/>
    </row>
    <row r="880" spans="1:8" s="1476" customFormat="1">
      <c r="A880" s="1478"/>
      <c r="B880" s="1826" t="s">
        <v>23</v>
      </c>
      <c r="C880" s="1787">
        <f>C881</f>
        <v>1077679</v>
      </c>
      <c r="D880" s="1786"/>
      <c r="E880" s="1827"/>
      <c r="F880" s="1828"/>
      <c r="G880" s="1828"/>
      <c r="H880" s="1477"/>
    </row>
    <row r="881" spans="1:8" s="1476" customFormat="1">
      <c r="A881" s="1478"/>
      <c r="B881" s="1829" t="s">
        <v>24</v>
      </c>
      <c r="C881" s="1787">
        <v>1077679</v>
      </c>
      <c r="D881" s="1786"/>
      <c r="E881" s="1847"/>
      <c r="F881" s="1828"/>
      <c r="G881" s="1828"/>
      <c r="H881" s="1477"/>
    </row>
    <row r="882" spans="1:8" s="1476" customFormat="1">
      <c r="A882" s="1478"/>
      <c r="B882" s="1848" t="s">
        <v>88</v>
      </c>
      <c r="C882" s="1789">
        <f>C859-C866</f>
        <v>234486977</v>
      </c>
      <c r="D882" s="1788">
        <f>D859-D866</f>
        <v>-2039</v>
      </c>
      <c r="E882" s="1849"/>
      <c r="F882" s="1825"/>
      <c r="G882" s="1825"/>
      <c r="H882" s="1477"/>
    </row>
    <row r="883" spans="1:8" s="1476" customFormat="1">
      <c r="A883" s="1478"/>
      <c r="B883" s="1850" t="s">
        <v>26</v>
      </c>
      <c r="C883" s="1787">
        <f>C884</f>
        <v>-234486977</v>
      </c>
      <c r="D883" s="1786">
        <f>D884</f>
        <v>2039</v>
      </c>
      <c r="E883" s="1851"/>
      <c r="F883" s="1828"/>
      <c r="G883" s="1828"/>
      <c r="H883" s="1477"/>
    </row>
    <row r="884" spans="1:8" s="1476" customFormat="1">
      <c r="A884" s="1478"/>
      <c r="B884" s="1829" t="s">
        <v>27</v>
      </c>
      <c r="C884" s="1787">
        <f>C885</f>
        <v>-234486977</v>
      </c>
      <c r="D884" s="1786">
        <f>D885</f>
        <v>2039</v>
      </c>
      <c r="E884" s="1830"/>
      <c r="F884" s="1828"/>
      <c r="G884" s="1828"/>
      <c r="H884" s="1477"/>
    </row>
    <row r="885" spans="1:8" s="1476" customFormat="1" ht="26.25" thickBot="1">
      <c r="A885" s="1478"/>
      <c r="B885" s="1852" t="s">
        <v>535</v>
      </c>
      <c r="C885" s="1801">
        <v>-234486977</v>
      </c>
      <c r="D885" s="1802">
        <v>2039</v>
      </c>
      <c r="E885" s="1853"/>
      <c r="F885" s="1828"/>
      <c r="G885" s="1828"/>
      <c r="H885" s="1477"/>
    </row>
    <row r="886" spans="1:8" s="1196" customFormat="1" ht="188.25" customHeight="1" thickBot="1">
      <c r="A886" s="844"/>
      <c r="B886" s="2117" t="s">
        <v>576</v>
      </c>
      <c r="C886" s="2118"/>
      <c r="D886" s="2119"/>
      <c r="E886" s="1870"/>
      <c r="F886" s="1871"/>
      <c r="G886" s="1871"/>
      <c r="H886" s="1477"/>
    </row>
    <row r="887" spans="1:8" s="1476" customFormat="1">
      <c r="A887" s="1478"/>
      <c r="B887" s="1854"/>
      <c r="C887" s="1855"/>
      <c r="D887" s="1855"/>
      <c r="E887" s="1854"/>
      <c r="F887" s="1856"/>
      <c r="G887" s="1856"/>
      <c r="H887" s="1477"/>
    </row>
    <row r="888" spans="1:8" s="1476" customFormat="1">
      <c r="A888" s="1478"/>
      <c r="B888" s="1753" t="s">
        <v>509</v>
      </c>
      <c r="C888" s="1754"/>
      <c r="D888" s="1754"/>
      <c r="E888" s="1754"/>
      <c r="F888" s="1754"/>
      <c r="G888" s="1754"/>
      <c r="H888" s="1477"/>
    </row>
    <row r="889" spans="1:8" s="1476" customFormat="1" ht="15.75" thickBot="1">
      <c r="A889" s="1478"/>
      <c r="B889" s="1755"/>
      <c r="C889" s="1756"/>
      <c r="D889" s="1756"/>
      <c r="E889" s="1757"/>
      <c r="F889" s="1757"/>
      <c r="G889" s="1757"/>
      <c r="H889" s="1477"/>
    </row>
    <row r="890" spans="1:8" s="1476" customFormat="1">
      <c r="A890" s="1003">
        <f>A820+1</f>
        <v>51</v>
      </c>
      <c r="B890" s="1758" t="s">
        <v>510</v>
      </c>
      <c r="C890" s="1759"/>
      <c r="D890" s="1760"/>
      <c r="E890" s="1758" t="s">
        <v>510</v>
      </c>
      <c r="F890" s="1761"/>
      <c r="G890" s="1762"/>
      <c r="H890" s="1477" t="s">
        <v>58</v>
      </c>
    </row>
    <row r="891" spans="1:8" s="1476" customFormat="1">
      <c r="A891" s="1478"/>
      <c r="B891" s="1763" t="s">
        <v>511</v>
      </c>
      <c r="C891" s="1764"/>
      <c r="D891" s="1765"/>
      <c r="E891" s="1763" t="s">
        <v>511</v>
      </c>
      <c r="F891" s="1766"/>
      <c r="G891" s="1767"/>
      <c r="H891" s="1477"/>
    </row>
    <row r="892" spans="1:8" s="1476" customFormat="1" ht="26.25">
      <c r="A892" s="1478"/>
      <c r="B892" s="1768" t="s">
        <v>540</v>
      </c>
      <c r="C892" s="1857"/>
      <c r="D892" s="1858"/>
      <c r="E892" s="1771" t="s">
        <v>513</v>
      </c>
      <c r="F892" s="1772"/>
      <c r="G892" s="1773"/>
      <c r="H892" s="1477"/>
    </row>
    <row r="893" spans="1:8" s="1476" customFormat="1">
      <c r="A893" s="1478"/>
      <c r="B893" s="1774" t="s">
        <v>514</v>
      </c>
      <c r="C893" s="1775">
        <f>C894+C901+C902</f>
        <v>155304464</v>
      </c>
      <c r="D893" s="1776"/>
      <c r="E893" s="1774" t="s">
        <v>514</v>
      </c>
      <c r="F893" s="1775">
        <f>F894+F895+F896</f>
        <v>20941928</v>
      </c>
      <c r="G893" s="1777">
        <f>G894+G898+G899</f>
        <v>153</v>
      </c>
      <c r="H893" s="1477"/>
    </row>
    <row r="894" spans="1:8" s="1476" customFormat="1">
      <c r="A894" s="1478"/>
      <c r="B894" s="1778" t="s">
        <v>515</v>
      </c>
      <c r="C894" s="1779">
        <f>C895</f>
        <v>149239178</v>
      </c>
      <c r="D894" s="1780"/>
      <c r="E894" s="1778" t="s">
        <v>516</v>
      </c>
      <c r="F894" s="1779">
        <v>979808</v>
      </c>
      <c r="G894" s="1781"/>
      <c r="H894" s="1477"/>
    </row>
    <row r="895" spans="1:8" s="1476" customFormat="1" ht="25.5">
      <c r="A895" s="1478"/>
      <c r="B895" s="1782" t="s">
        <v>517</v>
      </c>
      <c r="C895" s="1779">
        <f>C896</f>
        <v>149239178</v>
      </c>
      <c r="D895" s="1780"/>
      <c r="E895" s="1778" t="s">
        <v>7</v>
      </c>
      <c r="F895" s="1779">
        <v>16105</v>
      </c>
      <c r="G895" s="1781"/>
      <c r="H895" s="1477"/>
    </row>
    <row r="896" spans="1:8" s="1476" customFormat="1">
      <c r="A896" s="1478"/>
      <c r="B896" s="1783" t="s">
        <v>518</v>
      </c>
      <c r="C896" s="1779">
        <f>C897+C899</f>
        <v>149239178</v>
      </c>
      <c r="D896" s="1780"/>
      <c r="E896" s="1778" t="s">
        <v>8</v>
      </c>
      <c r="F896" s="1779">
        <f>F897</f>
        <v>19946015</v>
      </c>
      <c r="G896" s="1781">
        <f>G897</f>
        <v>153</v>
      </c>
      <c r="H896" s="1477"/>
    </row>
    <row r="897" spans="1:8" s="1476" customFormat="1">
      <c r="A897" s="1478"/>
      <c r="B897" s="1784" t="s">
        <v>519</v>
      </c>
      <c r="C897" s="1779">
        <f>C898</f>
        <v>3500</v>
      </c>
      <c r="D897" s="1780"/>
      <c r="E897" s="1782" t="s">
        <v>9</v>
      </c>
      <c r="F897" s="1779">
        <f>F898+F899</f>
        <v>19946015</v>
      </c>
      <c r="G897" s="1781">
        <f>G898+G899</f>
        <v>153</v>
      </c>
      <c r="H897" s="1477"/>
    </row>
    <row r="898" spans="1:8" s="1476" customFormat="1" ht="25.5">
      <c r="A898" s="1478"/>
      <c r="B898" s="1785" t="s">
        <v>541</v>
      </c>
      <c r="C898" s="1779">
        <v>3500</v>
      </c>
      <c r="D898" s="1780"/>
      <c r="E898" s="1783" t="s">
        <v>521</v>
      </c>
      <c r="F898" s="1779">
        <v>1946040</v>
      </c>
      <c r="G898" s="1781"/>
      <c r="H898" s="1477"/>
    </row>
    <row r="899" spans="1:8" s="1476" customFormat="1" ht="25.5">
      <c r="A899" s="1478"/>
      <c r="B899" s="1784" t="s">
        <v>522</v>
      </c>
      <c r="C899" s="1779">
        <f>C900</f>
        <v>149235678</v>
      </c>
      <c r="D899" s="1780"/>
      <c r="E899" s="1783" t="s">
        <v>523</v>
      </c>
      <c r="F899" s="1779">
        <f>F900</f>
        <v>17999975</v>
      </c>
      <c r="G899" s="1781">
        <f>G900</f>
        <v>153</v>
      </c>
      <c r="H899" s="1477"/>
    </row>
    <row r="900" spans="1:8" s="1476" customFormat="1" ht="25.5">
      <c r="A900" s="1478"/>
      <c r="B900" s="1785" t="s">
        <v>542</v>
      </c>
      <c r="C900" s="1779">
        <v>149235678</v>
      </c>
      <c r="D900" s="1780"/>
      <c r="E900" s="1784" t="s">
        <v>525</v>
      </c>
      <c r="F900" s="1779">
        <f>F901+F902+F903+F904</f>
        <v>17999975</v>
      </c>
      <c r="G900" s="1781">
        <f>G901+G902+G903+G904</f>
        <v>153</v>
      </c>
      <c r="H900" s="1477"/>
    </row>
    <row r="901" spans="1:8" s="1476" customFormat="1" ht="25.5">
      <c r="A901" s="1478"/>
      <c r="B901" s="1778" t="s">
        <v>516</v>
      </c>
      <c r="C901" s="1779">
        <v>300447</v>
      </c>
      <c r="D901" s="1780"/>
      <c r="E901" s="1785" t="s">
        <v>526</v>
      </c>
      <c r="F901" s="1779">
        <v>12936581</v>
      </c>
      <c r="G901" s="1786"/>
      <c r="H901" s="1477"/>
    </row>
    <row r="902" spans="1:8" s="1476" customFormat="1" ht="25.5">
      <c r="A902" s="1478"/>
      <c r="B902" s="1778" t="s">
        <v>8</v>
      </c>
      <c r="C902" s="1779">
        <f>C903</f>
        <v>5764839</v>
      </c>
      <c r="D902" s="1780"/>
      <c r="E902" s="1785" t="s">
        <v>527</v>
      </c>
      <c r="F902" s="1779">
        <v>968400</v>
      </c>
      <c r="G902" s="1786">
        <v>153</v>
      </c>
      <c r="H902" s="1477"/>
    </row>
    <row r="903" spans="1:8" s="1476" customFormat="1" ht="25.5">
      <c r="A903" s="1478"/>
      <c r="B903" s="1782" t="s">
        <v>9</v>
      </c>
      <c r="C903" s="1779">
        <f>C904+C905</f>
        <v>5764839</v>
      </c>
      <c r="D903" s="1780"/>
      <c r="E903" s="1785" t="s">
        <v>528</v>
      </c>
      <c r="F903" s="1779">
        <v>280800</v>
      </c>
      <c r="G903" s="1781"/>
      <c r="H903" s="1477"/>
    </row>
    <row r="904" spans="1:8" s="1476" customFormat="1" ht="38.25">
      <c r="A904" s="1478"/>
      <c r="B904" s="1783" t="s">
        <v>521</v>
      </c>
      <c r="C904" s="1779">
        <v>199533</v>
      </c>
      <c r="D904" s="1780"/>
      <c r="E904" s="1785" t="s">
        <v>529</v>
      </c>
      <c r="F904" s="1779">
        <v>3814194</v>
      </c>
      <c r="G904" s="1781"/>
      <c r="H904" s="1477"/>
    </row>
    <row r="905" spans="1:8" s="1476" customFormat="1">
      <c r="A905" s="1478"/>
      <c r="B905" s="1783" t="s">
        <v>523</v>
      </c>
      <c r="C905" s="1779">
        <f>C906</f>
        <v>5565306</v>
      </c>
      <c r="D905" s="1780"/>
      <c r="E905" s="1774" t="s">
        <v>16</v>
      </c>
      <c r="F905" s="1775">
        <f>F906+F914</f>
        <v>20972482</v>
      </c>
      <c r="G905" s="1790">
        <f>G906+G912</f>
        <v>153</v>
      </c>
      <c r="H905" s="1477"/>
    </row>
    <row r="906" spans="1:8" s="1476" customFormat="1">
      <c r="A906" s="1478"/>
      <c r="B906" s="1784" t="s">
        <v>525</v>
      </c>
      <c r="C906" s="1779">
        <f>C907+C908</f>
        <v>5565306</v>
      </c>
      <c r="D906" s="1780"/>
      <c r="E906" s="1778" t="s">
        <v>17</v>
      </c>
      <c r="F906" s="1779">
        <f>F907+F910+F912</f>
        <v>19894803</v>
      </c>
      <c r="G906" s="1781">
        <f>G907+G910+G912</f>
        <v>153</v>
      </c>
      <c r="H906" s="1477"/>
    </row>
    <row r="907" spans="1:8" s="1476" customFormat="1" ht="25.5">
      <c r="A907" s="1478"/>
      <c r="B907" s="1785" t="s">
        <v>543</v>
      </c>
      <c r="C907" s="1779">
        <v>152679</v>
      </c>
      <c r="D907" s="1780"/>
      <c r="E907" s="1782" t="s">
        <v>18</v>
      </c>
      <c r="F907" s="1779">
        <f>F908+F909</f>
        <v>19856452</v>
      </c>
      <c r="G907" s="1781">
        <f>G908+G909</f>
        <v>153</v>
      </c>
      <c r="H907" s="1477"/>
    </row>
    <row r="908" spans="1:8" s="1476" customFormat="1" ht="25.5">
      <c r="A908" s="1478"/>
      <c r="B908" s="1785" t="s">
        <v>544</v>
      </c>
      <c r="C908" s="1779">
        <v>5412627</v>
      </c>
      <c r="D908" s="1780"/>
      <c r="E908" s="1783" t="s">
        <v>19</v>
      </c>
      <c r="F908" s="1779">
        <v>14068471</v>
      </c>
      <c r="G908" s="1786">
        <v>153</v>
      </c>
      <c r="H908" s="1477"/>
    </row>
    <row r="909" spans="1:8" s="1476" customFormat="1">
      <c r="A909" s="1478"/>
      <c r="B909" s="1774" t="s">
        <v>16</v>
      </c>
      <c r="C909" s="1775">
        <f>C910</f>
        <v>158970829</v>
      </c>
      <c r="D909" s="1776">
        <f>D910</f>
        <v>153</v>
      </c>
      <c r="E909" s="1783" t="s">
        <v>20</v>
      </c>
      <c r="F909" s="1779">
        <v>5787981</v>
      </c>
      <c r="G909" s="1781"/>
      <c r="H909" s="1477"/>
    </row>
    <row r="910" spans="1:8" s="1476" customFormat="1" ht="25.5">
      <c r="A910" s="1478"/>
      <c r="B910" s="1778" t="s">
        <v>17</v>
      </c>
      <c r="C910" s="1779">
        <f>C911+C914+C917</f>
        <v>158970829</v>
      </c>
      <c r="D910" s="1780">
        <f>D918</f>
        <v>153</v>
      </c>
      <c r="E910" s="1782" t="s">
        <v>264</v>
      </c>
      <c r="F910" s="1779">
        <f>F911</f>
        <v>20025</v>
      </c>
      <c r="G910" s="1781"/>
      <c r="H910" s="1477"/>
    </row>
    <row r="911" spans="1:8" s="1476" customFormat="1">
      <c r="A911" s="1478"/>
      <c r="B911" s="1782" t="s">
        <v>18</v>
      </c>
      <c r="C911" s="1779">
        <f>C912+C913</f>
        <v>1197410</v>
      </c>
      <c r="D911" s="1780"/>
      <c r="E911" s="1791" t="s">
        <v>21</v>
      </c>
      <c r="F911" s="1779">
        <v>20025</v>
      </c>
      <c r="G911" s="1781"/>
      <c r="H911" s="1477"/>
    </row>
    <row r="912" spans="1:8" s="1476" customFormat="1" ht="25.5">
      <c r="A912" s="1478"/>
      <c r="B912" s="1783" t="s">
        <v>19</v>
      </c>
      <c r="C912" s="1779">
        <v>1054447</v>
      </c>
      <c r="D912" s="1780"/>
      <c r="E912" s="1782" t="s">
        <v>68</v>
      </c>
      <c r="F912" s="1779">
        <f>F913</f>
        <v>18326</v>
      </c>
      <c r="G912" s="1781"/>
      <c r="H912" s="1477"/>
    </row>
    <row r="913" spans="1:8" s="1476" customFormat="1">
      <c r="A913" s="1478"/>
      <c r="B913" s="1783" t="s">
        <v>20</v>
      </c>
      <c r="C913" s="1787">
        <v>142963</v>
      </c>
      <c r="D913" s="1781"/>
      <c r="E913" s="1783" t="s">
        <v>70</v>
      </c>
      <c r="F913" s="1779">
        <v>18326</v>
      </c>
      <c r="G913" s="1781"/>
      <c r="H913" s="1477"/>
    </row>
    <row r="914" spans="1:8" s="1476" customFormat="1">
      <c r="A914" s="1478"/>
      <c r="B914" s="1782" t="s">
        <v>264</v>
      </c>
      <c r="C914" s="1787">
        <f>C915+C916</f>
        <v>126098414</v>
      </c>
      <c r="D914" s="1781"/>
      <c r="E914" s="1778" t="s">
        <v>23</v>
      </c>
      <c r="F914" s="1779">
        <f>F915</f>
        <v>1077679</v>
      </c>
      <c r="G914" s="1781"/>
      <c r="H914" s="1477"/>
    </row>
    <row r="915" spans="1:8" s="1476" customFormat="1">
      <c r="A915" s="1478"/>
      <c r="B915" s="1783" t="s">
        <v>21</v>
      </c>
      <c r="C915" s="1787">
        <v>1640018</v>
      </c>
      <c r="D915" s="1781"/>
      <c r="E915" s="1792" t="s">
        <v>24</v>
      </c>
      <c r="F915" s="1793">
        <v>1077679</v>
      </c>
      <c r="G915" s="1794"/>
      <c r="H915" s="1477"/>
    </row>
    <row r="916" spans="1:8" s="1476" customFormat="1">
      <c r="A916" s="1478"/>
      <c r="B916" s="1783" t="s">
        <v>257</v>
      </c>
      <c r="C916" s="1787">
        <v>124458396</v>
      </c>
      <c r="D916" s="1781"/>
      <c r="E916" s="1774" t="s">
        <v>25</v>
      </c>
      <c r="F916" s="1795">
        <f>F893-F905</f>
        <v>-30554</v>
      </c>
      <c r="G916" s="1796"/>
      <c r="H916" s="1477"/>
    </row>
    <row r="917" spans="1:8" s="1476" customFormat="1" ht="25.5">
      <c r="A917" s="1478"/>
      <c r="B917" s="1782" t="s">
        <v>37</v>
      </c>
      <c r="C917" s="1787">
        <f>C918+C920</f>
        <v>31675005</v>
      </c>
      <c r="D917" s="1781">
        <f>D918</f>
        <v>153</v>
      </c>
      <c r="E917" s="1797" t="s">
        <v>26</v>
      </c>
      <c r="F917" s="1798">
        <v>30554</v>
      </c>
      <c r="G917" s="1799"/>
      <c r="H917" s="1477"/>
    </row>
    <row r="918" spans="1:8" s="1476" customFormat="1">
      <c r="A918" s="1478"/>
      <c r="B918" s="1783" t="s">
        <v>533</v>
      </c>
      <c r="C918" s="1787">
        <f>C919</f>
        <v>25825386</v>
      </c>
      <c r="D918" s="1781">
        <f>D919</f>
        <v>153</v>
      </c>
      <c r="E918" s="1778" t="s">
        <v>27</v>
      </c>
      <c r="F918" s="1779">
        <f>F917</f>
        <v>30554</v>
      </c>
      <c r="G918" s="1781"/>
      <c r="H918" s="1477"/>
    </row>
    <row r="919" spans="1:8" s="1476" customFormat="1" ht="25.5">
      <c r="A919" s="1478"/>
      <c r="B919" s="1784" t="s">
        <v>545</v>
      </c>
      <c r="C919" s="1787">
        <v>25825386</v>
      </c>
      <c r="D919" s="1786">
        <v>153</v>
      </c>
      <c r="E919" s="1782" t="s">
        <v>535</v>
      </c>
      <c r="F919" s="1779">
        <f>F918</f>
        <v>30554</v>
      </c>
      <c r="G919" s="1781"/>
      <c r="H919" s="1477"/>
    </row>
    <row r="920" spans="1:8" s="1476" customFormat="1" ht="25.5">
      <c r="A920" s="1478"/>
      <c r="B920" s="1783" t="s">
        <v>314</v>
      </c>
      <c r="C920" s="1787">
        <f>C921</f>
        <v>5849619</v>
      </c>
      <c r="D920" s="1786"/>
      <c r="E920" s="1778"/>
      <c r="F920" s="1779"/>
      <c r="G920" s="1781"/>
      <c r="H920" s="1477"/>
    </row>
    <row r="921" spans="1:8" s="1476" customFormat="1" ht="25.5">
      <c r="A921" s="1478"/>
      <c r="B921" s="1784" t="s">
        <v>258</v>
      </c>
      <c r="C921" s="1787">
        <v>5849619</v>
      </c>
      <c r="D921" s="1786"/>
      <c r="E921" s="1782"/>
      <c r="F921" s="1779"/>
      <c r="G921" s="1781"/>
      <c r="H921" s="1477"/>
    </row>
    <row r="922" spans="1:8" s="1476" customFormat="1">
      <c r="A922" s="1478"/>
      <c r="B922" s="1774" t="s">
        <v>25</v>
      </c>
      <c r="C922" s="1789">
        <f>C893-C909</f>
        <v>-3666365</v>
      </c>
      <c r="D922" s="1788">
        <f>D893-D909</f>
        <v>-153</v>
      </c>
      <c r="E922" s="1859"/>
      <c r="F922" s="1860"/>
      <c r="G922" s="1861"/>
      <c r="H922" s="1477"/>
    </row>
    <row r="923" spans="1:8" s="1476" customFormat="1">
      <c r="A923" s="1478"/>
      <c r="B923" s="1797" t="s">
        <v>26</v>
      </c>
      <c r="C923" s="1787">
        <f>C924</f>
        <v>3666365</v>
      </c>
      <c r="D923" s="1786">
        <f>D924</f>
        <v>153</v>
      </c>
      <c r="E923" s="1862"/>
      <c r="F923" s="1779"/>
      <c r="G923" s="1781"/>
      <c r="H923" s="1477"/>
    </row>
    <row r="924" spans="1:8" s="1476" customFormat="1">
      <c r="A924" s="1478"/>
      <c r="B924" s="1778" t="s">
        <v>27</v>
      </c>
      <c r="C924" s="1787">
        <f>C925</f>
        <v>3666365</v>
      </c>
      <c r="D924" s="1786">
        <f>D925</f>
        <v>153</v>
      </c>
      <c r="E924" s="1863"/>
      <c r="F924" s="1779"/>
      <c r="G924" s="1781"/>
      <c r="H924" s="1477"/>
    </row>
    <row r="925" spans="1:8" s="1476" customFormat="1" ht="26.25" thickBot="1">
      <c r="A925" s="1478"/>
      <c r="B925" s="1800" t="s">
        <v>535</v>
      </c>
      <c r="C925" s="1801">
        <v>3666365</v>
      </c>
      <c r="D925" s="1802">
        <v>153</v>
      </c>
      <c r="E925" s="1803"/>
      <c r="F925" s="1804"/>
      <c r="G925" s="1805"/>
      <c r="H925" s="1477"/>
    </row>
    <row r="926" spans="1:8" s="1196" customFormat="1" ht="114.75" customHeight="1" thickBot="1">
      <c r="A926" s="844"/>
      <c r="B926" s="2120" t="s">
        <v>577</v>
      </c>
      <c r="C926" s="2123"/>
      <c r="D926" s="2123"/>
      <c r="E926" s="2123"/>
      <c r="F926" s="2123"/>
      <c r="G926" s="2124"/>
      <c r="H926" s="1477"/>
    </row>
    <row r="927" spans="1:8" s="1476" customFormat="1">
      <c r="A927" s="1478"/>
      <c r="B927" s="1755"/>
      <c r="C927" s="1756"/>
      <c r="D927" s="1756"/>
      <c r="E927" s="1757"/>
      <c r="F927" s="1757"/>
      <c r="G927" s="1757"/>
      <c r="H927" s="1477"/>
    </row>
    <row r="928" spans="1:8" s="1476" customFormat="1" ht="15.75">
      <c r="A928" s="1478"/>
      <c r="B928" s="332" t="s">
        <v>536</v>
      </c>
      <c r="C928" s="1806"/>
      <c r="D928" s="1806"/>
      <c r="E928" s="1807"/>
      <c r="F928" s="1807"/>
      <c r="G928" s="1807"/>
      <c r="H928" s="1477"/>
    </row>
    <row r="929" spans="1:8" s="1476" customFormat="1" ht="16.5" thickBot="1">
      <c r="A929" s="1478"/>
      <c r="B929" s="1808"/>
      <c r="C929" s="1809"/>
      <c r="D929" s="1809"/>
      <c r="E929" s="1807"/>
      <c r="F929" s="1807"/>
      <c r="G929" s="1807"/>
      <c r="H929" s="1477"/>
    </row>
    <row r="930" spans="1:8" s="1476" customFormat="1">
      <c r="A930" s="1003">
        <f>A890</f>
        <v>51</v>
      </c>
      <c r="B930" s="1758" t="s">
        <v>510</v>
      </c>
      <c r="C930" s="1761"/>
      <c r="D930" s="1760"/>
      <c r="E930" s="1479"/>
      <c r="F930" s="1810"/>
      <c r="G930" s="1811"/>
      <c r="H930" s="1477" t="s">
        <v>58</v>
      </c>
    </row>
    <row r="931" spans="1:8" s="1476" customFormat="1">
      <c r="A931" s="1478"/>
      <c r="B931" s="1763" t="s">
        <v>66</v>
      </c>
      <c r="C931" s="1766"/>
      <c r="D931" s="1765"/>
      <c r="E931" s="1811"/>
      <c r="F931" s="1811"/>
      <c r="G931" s="1811"/>
      <c r="H931" s="1477"/>
    </row>
    <row r="932" spans="1:8" s="1534" customFormat="1" ht="13.5">
      <c r="A932" s="1478"/>
      <c r="B932" s="1812" t="s">
        <v>67</v>
      </c>
      <c r="C932" s="1813"/>
      <c r="D932" s="1814"/>
      <c r="E932" s="1815"/>
      <c r="F932" s="1816"/>
      <c r="G932" s="1816"/>
      <c r="H932" s="1477"/>
    </row>
    <row r="933" spans="1:8" s="1476" customFormat="1">
      <c r="A933" s="1478"/>
      <c r="B933" s="1817" t="s">
        <v>73</v>
      </c>
      <c r="C933" s="1818"/>
      <c r="D933" s="1819"/>
      <c r="E933" s="1820"/>
      <c r="F933" s="1821"/>
      <c r="G933" s="1822"/>
      <c r="H933" s="1477"/>
    </row>
    <row r="934" spans="1:8" s="1476" customFormat="1">
      <c r="A934" s="1478"/>
      <c r="B934" s="1823" t="s">
        <v>537</v>
      </c>
      <c r="C934" s="1789">
        <f>C935+C937+C938+C939</f>
        <v>3211460000</v>
      </c>
      <c r="D934" s="1790"/>
      <c r="E934" s="1824"/>
      <c r="F934" s="1825"/>
      <c r="G934" s="1825"/>
      <c r="H934" s="1477"/>
    </row>
    <row r="935" spans="1:8" s="1476" customFormat="1">
      <c r="A935" s="1478"/>
      <c r="B935" s="1826" t="s">
        <v>515</v>
      </c>
      <c r="C935" s="1787">
        <f>C936</f>
        <v>2957657486</v>
      </c>
      <c r="D935" s="1781"/>
      <c r="E935" s="1827"/>
      <c r="F935" s="1828"/>
      <c r="G935" s="1828"/>
      <c r="H935" s="1477"/>
    </row>
    <row r="936" spans="1:8" s="1476" customFormat="1">
      <c r="A936" s="1478"/>
      <c r="B936" s="1829" t="s">
        <v>538</v>
      </c>
      <c r="C936" s="1787">
        <v>2957657486</v>
      </c>
      <c r="D936" s="1781"/>
      <c r="E936" s="1830"/>
      <c r="F936" s="1828"/>
      <c r="G936" s="1828"/>
      <c r="H936" s="1477"/>
    </row>
    <row r="937" spans="1:8" s="1476" customFormat="1">
      <c r="A937" s="1478"/>
      <c r="B937" s="1831" t="s">
        <v>516</v>
      </c>
      <c r="C937" s="1787">
        <v>53536848</v>
      </c>
      <c r="D937" s="1781"/>
      <c r="E937" s="1832"/>
      <c r="F937" s="1828"/>
      <c r="G937" s="1828"/>
      <c r="H937" s="1477"/>
    </row>
    <row r="938" spans="1:8" s="1476" customFormat="1">
      <c r="A938" s="1478"/>
      <c r="B938" s="1826" t="s">
        <v>539</v>
      </c>
      <c r="C938" s="1787">
        <v>16105</v>
      </c>
      <c r="D938" s="1781"/>
      <c r="E938" s="1827"/>
      <c r="F938" s="1828"/>
      <c r="G938" s="1828"/>
      <c r="H938" s="1477"/>
    </row>
    <row r="939" spans="1:8" s="1476" customFormat="1">
      <c r="A939" s="1478"/>
      <c r="B939" s="1826" t="s">
        <v>8</v>
      </c>
      <c r="C939" s="1787">
        <f>C940</f>
        <v>200249561</v>
      </c>
      <c r="D939" s="1781"/>
      <c r="E939" s="1827"/>
      <c r="F939" s="1828"/>
      <c r="G939" s="1828"/>
      <c r="H939" s="1477"/>
    </row>
    <row r="940" spans="1:8" s="1476" customFormat="1">
      <c r="A940" s="1478"/>
      <c r="B940" s="1826" t="s">
        <v>9</v>
      </c>
      <c r="C940" s="1787">
        <v>200249561</v>
      </c>
      <c r="D940" s="1781"/>
      <c r="E940" s="1824"/>
      <c r="F940" s="1825"/>
      <c r="G940" s="1825"/>
      <c r="H940" s="1477"/>
    </row>
    <row r="941" spans="1:8" s="1476" customFormat="1">
      <c r="A941" s="1478"/>
      <c r="B941" s="1823" t="s">
        <v>31</v>
      </c>
      <c r="C941" s="1789">
        <f>C942+C955</f>
        <v>2976973023</v>
      </c>
      <c r="D941" s="1788">
        <f>D942+D955</f>
        <v>153</v>
      </c>
      <c r="E941" s="1834"/>
      <c r="F941" s="1828"/>
      <c r="G941" s="1828"/>
      <c r="H941" s="1477"/>
    </row>
    <row r="942" spans="1:8" s="1476" customFormat="1">
      <c r="A942" s="1478"/>
      <c r="B942" s="1833" t="s">
        <v>17</v>
      </c>
      <c r="C942" s="1787">
        <f>C943+C946+C949+C951</f>
        <v>2975895344</v>
      </c>
      <c r="D942" s="1786">
        <f>D943+D946+D949+D951</f>
        <v>153</v>
      </c>
      <c r="E942" s="1836"/>
      <c r="F942" s="1828"/>
      <c r="G942" s="1828"/>
      <c r="H942" s="1477"/>
    </row>
    <row r="943" spans="1:8" s="1476" customFormat="1">
      <c r="A943" s="1478"/>
      <c r="B943" s="1835" t="s">
        <v>18</v>
      </c>
      <c r="C943" s="1787">
        <f>C944+C945</f>
        <v>21053862</v>
      </c>
      <c r="D943" s="1786">
        <f>D944+D945</f>
        <v>153</v>
      </c>
      <c r="E943" s="1837"/>
      <c r="F943" s="1828"/>
      <c r="G943" s="1828"/>
      <c r="H943" s="1477"/>
    </row>
    <row r="944" spans="1:8" s="1476" customFormat="1">
      <c r="A944" s="1478"/>
      <c r="B944" s="1703" t="s">
        <v>86</v>
      </c>
      <c r="C944" s="1787">
        <v>15122918</v>
      </c>
      <c r="D944" s="1786">
        <v>153</v>
      </c>
      <c r="E944" s="1837"/>
      <c r="F944" s="1828"/>
      <c r="G944" s="1828"/>
      <c r="H944" s="1477"/>
    </row>
    <row r="945" spans="1:8" s="1476" customFormat="1">
      <c r="A945" s="1478"/>
      <c r="B945" s="1703" t="s">
        <v>20</v>
      </c>
      <c r="C945" s="1787">
        <v>5930944</v>
      </c>
      <c r="D945" s="1786"/>
      <c r="E945" s="1830"/>
      <c r="F945" s="1828"/>
      <c r="G945" s="1828"/>
      <c r="H945" s="1477"/>
    </row>
    <row r="946" spans="1:8" s="1476" customFormat="1">
      <c r="A946" s="1478"/>
      <c r="B946" s="1782" t="s">
        <v>264</v>
      </c>
      <c r="C946" s="1787">
        <f>C947+C948</f>
        <v>2948841910</v>
      </c>
      <c r="D946" s="1786"/>
      <c r="E946" s="1838"/>
      <c r="F946" s="1828"/>
      <c r="G946" s="1828"/>
      <c r="H946" s="1477"/>
    </row>
    <row r="947" spans="1:8" s="1476" customFormat="1">
      <c r="A947" s="1478"/>
      <c r="B947" s="1791" t="s">
        <v>21</v>
      </c>
      <c r="C947" s="1787">
        <v>2106364</v>
      </c>
      <c r="D947" s="1786"/>
      <c r="E947" s="1838"/>
      <c r="F947" s="1828"/>
      <c r="G947" s="1828"/>
      <c r="H947" s="1477"/>
    </row>
    <row r="948" spans="1:8" s="1476" customFormat="1">
      <c r="A948" s="1478"/>
      <c r="B948" s="1791" t="s">
        <v>546</v>
      </c>
      <c r="C948" s="1787">
        <v>2946735546</v>
      </c>
      <c r="D948" s="1786"/>
      <c r="E948" s="1840"/>
      <c r="F948" s="1828"/>
      <c r="G948" s="1828"/>
      <c r="H948" s="1477"/>
    </row>
    <row r="949" spans="1:8" s="1476" customFormat="1" ht="25.5">
      <c r="A949" s="1478"/>
      <c r="B949" s="1839" t="s">
        <v>68</v>
      </c>
      <c r="C949" s="1787">
        <f>C950</f>
        <v>18326</v>
      </c>
      <c r="D949" s="1786"/>
      <c r="E949" s="1842"/>
      <c r="F949" s="1828"/>
      <c r="G949" s="1828"/>
      <c r="H949" s="1477"/>
    </row>
    <row r="950" spans="1:8" s="1476" customFormat="1">
      <c r="A950" s="1478"/>
      <c r="B950" s="1841" t="s">
        <v>70</v>
      </c>
      <c r="C950" s="1787">
        <v>18326</v>
      </c>
      <c r="D950" s="1786"/>
      <c r="E950" s="1830"/>
      <c r="F950" s="1828"/>
      <c r="G950" s="1828"/>
      <c r="H950" s="1477"/>
    </row>
    <row r="951" spans="1:8" s="1476" customFormat="1" ht="25.5">
      <c r="A951" s="1478"/>
      <c r="B951" s="1829" t="s">
        <v>37</v>
      </c>
      <c r="C951" s="1787">
        <f>C952</f>
        <v>5981246</v>
      </c>
      <c r="D951" s="1786"/>
      <c r="E951" s="1844"/>
      <c r="F951" s="1828"/>
      <c r="G951" s="1828"/>
      <c r="H951" s="1477"/>
    </row>
    <row r="952" spans="1:8" s="1476" customFormat="1" ht="25.5">
      <c r="A952" s="1478"/>
      <c r="B952" s="1843" t="s">
        <v>314</v>
      </c>
      <c r="C952" s="1787">
        <f>C953+C954</f>
        <v>5981246</v>
      </c>
      <c r="D952" s="1786"/>
      <c r="E952" s="1846"/>
      <c r="F952" s="1828"/>
      <c r="G952" s="1828"/>
      <c r="H952" s="1477"/>
    </row>
    <row r="953" spans="1:8" s="1476" customFormat="1" ht="25.5">
      <c r="A953" s="1478"/>
      <c r="B953" s="1845" t="s">
        <v>315</v>
      </c>
      <c r="C953" s="1787">
        <v>5849619</v>
      </c>
      <c r="D953" s="1786"/>
      <c r="E953" s="1846"/>
      <c r="F953" s="1828"/>
      <c r="G953" s="1828"/>
      <c r="H953" s="1477"/>
    </row>
    <row r="954" spans="1:8" s="1476" customFormat="1" ht="38.25">
      <c r="A954" s="1478"/>
      <c r="B954" s="1845" t="s">
        <v>50</v>
      </c>
      <c r="C954" s="1787">
        <v>131627</v>
      </c>
      <c r="D954" s="1786"/>
      <c r="E954" s="1827"/>
      <c r="F954" s="1828"/>
      <c r="G954" s="1828"/>
      <c r="H954" s="1477"/>
    </row>
    <row r="955" spans="1:8" s="1476" customFormat="1">
      <c r="A955" s="1478"/>
      <c r="B955" s="1826" t="s">
        <v>23</v>
      </c>
      <c r="C955" s="1787">
        <f>C956</f>
        <v>1077679</v>
      </c>
      <c r="D955" s="1786"/>
      <c r="E955" s="1847"/>
      <c r="F955" s="1828"/>
      <c r="G955" s="1828"/>
      <c r="H955" s="1477"/>
    </row>
    <row r="956" spans="1:8" s="1476" customFormat="1">
      <c r="A956" s="1478"/>
      <c r="B956" s="1829" t="s">
        <v>24</v>
      </c>
      <c r="C956" s="1787">
        <v>1077679</v>
      </c>
      <c r="D956" s="1786"/>
      <c r="E956" s="1849"/>
      <c r="F956" s="1825"/>
      <c r="G956" s="1825"/>
      <c r="H956" s="1477"/>
    </row>
    <row r="957" spans="1:8" s="1476" customFormat="1">
      <c r="A957" s="1478"/>
      <c r="B957" s="1848" t="s">
        <v>88</v>
      </c>
      <c r="C957" s="1789">
        <f>C934-C941</f>
        <v>234486977</v>
      </c>
      <c r="D957" s="1788">
        <f>D934-D941</f>
        <v>-153</v>
      </c>
      <c r="E957" s="1851"/>
      <c r="F957" s="1828"/>
      <c r="G957" s="1828"/>
      <c r="H957" s="1477"/>
    </row>
    <row r="958" spans="1:8" s="1476" customFormat="1">
      <c r="A958" s="1478"/>
      <c r="B958" s="1850" t="s">
        <v>26</v>
      </c>
      <c r="C958" s="1787">
        <f>C959</f>
        <v>-234486977</v>
      </c>
      <c r="D958" s="1786">
        <f>D959</f>
        <v>153</v>
      </c>
      <c r="E958" s="1830"/>
      <c r="F958" s="1828"/>
      <c r="G958" s="1828"/>
      <c r="H958" s="1477"/>
    </row>
    <row r="959" spans="1:8" s="1476" customFormat="1">
      <c r="A959" s="1478"/>
      <c r="B959" s="1829" t="s">
        <v>27</v>
      </c>
      <c r="C959" s="1787">
        <f>C960</f>
        <v>-234486977</v>
      </c>
      <c r="D959" s="1786">
        <f>D960</f>
        <v>153</v>
      </c>
      <c r="E959" s="1853"/>
      <c r="F959" s="1828"/>
      <c r="G959" s="1828"/>
      <c r="H959" s="1477"/>
    </row>
    <row r="960" spans="1:8" s="1476" customFormat="1" ht="26.25" thickBot="1">
      <c r="A960" s="1478"/>
      <c r="B960" s="1852" t="s">
        <v>535</v>
      </c>
      <c r="C960" s="1801">
        <v>-234486977</v>
      </c>
      <c r="D960" s="1802">
        <v>153</v>
      </c>
      <c r="E960" s="1820"/>
      <c r="F960" s="1821"/>
      <c r="G960" s="1822"/>
      <c r="H960" s="1477"/>
    </row>
    <row r="961" spans="1:8" s="1196" customFormat="1" ht="192" customHeight="1" thickBot="1">
      <c r="A961" s="844"/>
      <c r="B961" s="2117" t="s">
        <v>578</v>
      </c>
      <c r="C961" s="2118"/>
      <c r="D961" s="2119"/>
      <c r="E961" s="1872"/>
      <c r="F961" s="1873"/>
      <c r="G961" s="1873"/>
      <c r="H961" s="1477"/>
    </row>
    <row r="962" spans="1:8" s="1476" customFormat="1">
      <c r="A962" s="1478"/>
      <c r="B962" s="1854"/>
      <c r="C962" s="1855"/>
      <c r="D962" s="1855"/>
      <c r="E962" s="1854"/>
      <c r="F962" s="1856"/>
      <c r="G962" s="1856"/>
      <c r="H962" s="1477"/>
    </row>
    <row r="963" spans="1:8" s="1476" customFormat="1">
      <c r="A963" s="1478"/>
      <c r="B963" s="1753" t="s">
        <v>509</v>
      </c>
      <c r="C963" s="1754"/>
      <c r="D963" s="1754"/>
      <c r="E963" s="1754"/>
      <c r="F963" s="1754"/>
      <c r="G963" s="1754"/>
      <c r="H963" s="1477"/>
    </row>
    <row r="964" spans="1:8" s="1476" customFormat="1" ht="15.75" thickBot="1">
      <c r="A964" s="1478"/>
      <c r="B964" s="1755"/>
      <c r="C964" s="1756"/>
      <c r="D964" s="1756"/>
      <c r="E964" s="1757"/>
      <c r="F964" s="1757"/>
      <c r="G964" s="1757"/>
      <c r="H964" s="1477"/>
    </row>
    <row r="965" spans="1:8" s="1476" customFormat="1">
      <c r="A965" s="1003">
        <f>A890+1</f>
        <v>52</v>
      </c>
      <c r="B965" s="1758" t="s">
        <v>510</v>
      </c>
      <c r="C965" s="1759"/>
      <c r="D965" s="1760"/>
      <c r="E965" s="1758" t="s">
        <v>510</v>
      </c>
      <c r="F965" s="1761"/>
      <c r="G965" s="1762"/>
      <c r="H965" s="1477" t="s">
        <v>58</v>
      </c>
    </row>
    <row r="966" spans="1:8" s="1476" customFormat="1">
      <c r="A966" s="1478"/>
      <c r="B966" s="1763" t="s">
        <v>511</v>
      </c>
      <c r="C966" s="1764"/>
      <c r="D966" s="1765"/>
      <c r="E966" s="1763" t="s">
        <v>511</v>
      </c>
      <c r="F966" s="1766"/>
      <c r="G966" s="1767"/>
      <c r="H966" s="1477"/>
    </row>
    <row r="967" spans="1:8" s="1476" customFormat="1" ht="26.25">
      <c r="A967" s="1478"/>
      <c r="B967" s="1768" t="s">
        <v>547</v>
      </c>
      <c r="C967" s="1857"/>
      <c r="D967" s="1858"/>
      <c r="E967" s="1771" t="s">
        <v>513</v>
      </c>
      <c r="F967" s="1772"/>
      <c r="G967" s="1773"/>
      <c r="H967" s="1477"/>
    </row>
    <row r="968" spans="1:8" s="1476" customFormat="1">
      <c r="A968" s="1478"/>
      <c r="B968" s="1774" t="s">
        <v>514</v>
      </c>
      <c r="C968" s="1775">
        <f>C969+C976</f>
        <v>62821620</v>
      </c>
      <c r="D968" s="1776"/>
      <c r="E968" s="1774" t="s">
        <v>514</v>
      </c>
      <c r="F968" s="1775">
        <f>F969+F970+F971</f>
        <v>20941928</v>
      </c>
      <c r="G968" s="1777">
        <f>G969+G973+G974</f>
        <v>44</v>
      </c>
      <c r="H968" s="1477"/>
    </row>
    <row r="969" spans="1:8" s="1476" customFormat="1">
      <c r="A969" s="1478"/>
      <c r="B969" s="1778" t="s">
        <v>515</v>
      </c>
      <c r="C969" s="1779">
        <f>C970</f>
        <v>62671620</v>
      </c>
      <c r="D969" s="1780"/>
      <c r="E969" s="1778" t="s">
        <v>516</v>
      </c>
      <c r="F969" s="1779">
        <v>979808</v>
      </c>
      <c r="G969" s="1781"/>
      <c r="H969" s="1477"/>
    </row>
    <row r="970" spans="1:8" s="1476" customFormat="1" ht="25.5">
      <c r="A970" s="1478"/>
      <c r="B970" s="1782" t="s">
        <v>517</v>
      </c>
      <c r="C970" s="1779">
        <f>C971</f>
        <v>62671620</v>
      </c>
      <c r="D970" s="1780"/>
      <c r="E970" s="1778" t="s">
        <v>7</v>
      </c>
      <c r="F970" s="1779">
        <v>16105</v>
      </c>
      <c r="G970" s="1781"/>
      <c r="H970" s="1477"/>
    </row>
    <row r="971" spans="1:8" s="1476" customFormat="1">
      <c r="A971" s="1478"/>
      <c r="B971" s="1783" t="s">
        <v>518</v>
      </c>
      <c r="C971" s="1779">
        <f>C972+C974</f>
        <v>62671620</v>
      </c>
      <c r="D971" s="1780"/>
      <c r="E971" s="1778" t="s">
        <v>8</v>
      </c>
      <c r="F971" s="1779">
        <f>F972</f>
        <v>19946015</v>
      </c>
      <c r="G971" s="1781">
        <f>G972</f>
        <v>44</v>
      </c>
      <c r="H971" s="1477"/>
    </row>
    <row r="972" spans="1:8" s="1476" customFormat="1">
      <c r="A972" s="1478"/>
      <c r="B972" s="1784" t="s">
        <v>519</v>
      </c>
      <c r="C972" s="1779">
        <f>C973</f>
        <v>1500</v>
      </c>
      <c r="D972" s="1780"/>
      <c r="E972" s="1782" t="s">
        <v>9</v>
      </c>
      <c r="F972" s="1779">
        <f>F973+F974</f>
        <v>19946015</v>
      </c>
      <c r="G972" s="1781">
        <f>G973+G974</f>
        <v>44</v>
      </c>
      <c r="H972" s="1477"/>
    </row>
    <row r="973" spans="1:8" s="1476" customFormat="1" ht="38.25">
      <c r="A973" s="1478"/>
      <c r="B973" s="1785" t="s">
        <v>548</v>
      </c>
      <c r="C973" s="1779">
        <v>1500</v>
      </c>
      <c r="D973" s="1780"/>
      <c r="E973" s="1783" t="s">
        <v>521</v>
      </c>
      <c r="F973" s="1779">
        <v>1946040</v>
      </c>
      <c r="G973" s="1781"/>
      <c r="H973" s="1477"/>
    </row>
    <row r="974" spans="1:8" s="1476" customFormat="1" ht="25.5">
      <c r="A974" s="1478"/>
      <c r="B974" s="1784" t="s">
        <v>522</v>
      </c>
      <c r="C974" s="1779">
        <f>C975</f>
        <v>62670120</v>
      </c>
      <c r="D974" s="1780"/>
      <c r="E974" s="1783" t="s">
        <v>523</v>
      </c>
      <c r="F974" s="1779">
        <f>F975</f>
        <v>17999975</v>
      </c>
      <c r="G974" s="1781">
        <f>G975</f>
        <v>44</v>
      </c>
      <c r="H974" s="1477"/>
    </row>
    <row r="975" spans="1:8" s="1476" customFormat="1" ht="38.25">
      <c r="A975" s="1478"/>
      <c r="B975" s="1785" t="s">
        <v>549</v>
      </c>
      <c r="C975" s="1779">
        <v>62670120</v>
      </c>
      <c r="D975" s="1780"/>
      <c r="E975" s="1784" t="s">
        <v>525</v>
      </c>
      <c r="F975" s="1779">
        <f>F976+F977+F978+F979</f>
        <v>17999975</v>
      </c>
      <c r="G975" s="1781">
        <f>G976+G977+G978+G979</f>
        <v>44</v>
      </c>
      <c r="H975" s="1477"/>
    </row>
    <row r="976" spans="1:8" s="1476" customFormat="1" ht="25.5">
      <c r="A976" s="1478"/>
      <c r="B976" s="1778" t="s">
        <v>516</v>
      </c>
      <c r="C976" s="1779">
        <v>150000</v>
      </c>
      <c r="D976" s="1780"/>
      <c r="E976" s="1785" t="s">
        <v>526</v>
      </c>
      <c r="F976" s="1779">
        <v>12936581</v>
      </c>
      <c r="G976" s="1786"/>
      <c r="H976" s="1477"/>
    </row>
    <row r="977" spans="1:8" s="1476" customFormat="1" ht="25.5">
      <c r="A977" s="1478"/>
      <c r="B977" s="1774" t="s">
        <v>16</v>
      </c>
      <c r="C977" s="1775">
        <f>C978</f>
        <v>62331852</v>
      </c>
      <c r="D977" s="1776">
        <f>D978</f>
        <v>44</v>
      </c>
      <c r="E977" s="1785" t="s">
        <v>527</v>
      </c>
      <c r="F977" s="1779">
        <v>968400</v>
      </c>
      <c r="G977" s="1786"/>
      <c r="H977" s="1477"/>
    </row>
    <row r="978" spans="1:8" s="1476" customFormat="1" ht="25.5">
      <c r="A978" s="1478"/>
      <c r="B978" s="1778" t="s">
        <v>17</v>
      </c>
      <c r="C978" s="1779">
        <f>C979+C982</f>
        <v>62331852</v>
      </c>
      <c r="D978" s="1780">
        <f>D982</f>
        <v>44</v>
      </c>
      <c r="E978" s="1785" t="s">
        <v>528</v>
      </c>
      <c r="F978" s="1779">
        <v>280800</v>
      </c>
      <c r="G978" s="1786">
        <v>44</v>
      </c>
      <c r="H978" s="1477"/>
    </row>
    <row r="979" spans="1:8" s="1476" customFormat="1" ht="38.25">
      <c r="A979" s="1478"/>
      <c r="B979" s="1782" t="s">
        <v>264</v>
      </c>
      <c r="C979" s="1779">
        <f>C980+C981</f>
        <v>57017257</v>
      </c>
      <c r="D979" s="1780"/>
      <c r="E979" s="1785" t="s">
        <v>529</v>
      </c>
      <c r="F979" s="1779">
        <v>3814194</v>
      </c>
      <c r="G979" s="1786"/>
      <c r="H979" s="1477"/>
    </row>
    <row r="980" spans="1:8" s="1476" customFormat="1">
      <c r="A980" s="1478"/>
      <c r="B980" s="1783" t="s">
        <v>21</v>
      </c>
      <c r="C980" s="1779">
        <v>446321</v>
      </c>
      <c r="D980" s="1780"/>
      <c r="E980" s="1774" t="s">
        <v>16</v>
      </c>
      <c r="F980" s="1775">
        <f>F981+F989</f>
        <v>20972482</v>
      </c>
      <c r="G980" s="1788">
        <f>G981+G987</f>
        <v>44</v>
      </c>
      <c r="H980" s="1477"/>
    </row>
    <row r="981" spans="1:8" s="1476" customFormat="1">
      <c r="A981" s="1478"/>
      <c r="B981" s="1783" t="s">
        <v>257</v>
      </c>
      <c r="C981" s="1779">
        <v>56570936</v>
      </c>
      <c r="D981" s="1780"/>
      <c r="E981" s="1778" t="s">
        <v>17</v>
      </c>
      <c r="F981" s="1779">
        <f>F982+F985+F987</f>
        <v>19894803</v>
      </c>
      <c r="G981" s="1786">
        <f>G982+G985+G987</f>
        <v>44</v>
      </c>
      <c r="H981" s="1477"/>
    </row>
    <row r="982" spans="1:8" s="1476" customFormat="1" ht="25.5">
      <c r="A982" s="1478"/>
      <c r="B982" s="1782" t="s">
        <v>37</v>
      </c>
      <c r="C982" s="1779">
        <f>C983+C985</f>
        <v>5314595</v>
      </c>
      <c r="D982" s="1780">
        <f>D983</f>
        <v>44</v>
      </c>
      <c r="E982" s="1782" t="s">
        <v>18</v>
      </c>
      <c r="F982" s="1779">
        <f>F983+F984</f>
        <v>19856452</v>
      </c>
      <c r="G982" s="1786">
        <f>G983+G984</f>
        <v>44</v>
      </c>
      <c r="H982" s="1477"/>
    </row>
    <row r="983" spans="1:8" s="1476" customFormat="1">
      <c r="A983" s="1478"/>
      <c r="B983" s="1783" t="s">
        <v>533</v>
      </c>
      <c r="C983" s="1779">
        <f>C984</f>
        <v>5182968</v>
      </c>
      <c r="D983" s="1780">
        <f>D984</f>
        <v>44</v>
      </c>
      <c r="E983" s="1783" t="s">
        <v>19</v>
      </c>
      <c r="F983" s="1779">
        <v>14068471</v>
      </c>
      <c r="G983" s="1786">
        <v>44</v>
      </c>
      <c r="H983" s="1477"/>
    </row>
    <row r="984" spans="1:8" s="1476" customFormat="1" ht="25.5">
      <c r="A984" s="1478"/>
      <c r="B984" s="1784" t="s">
        <v>545</v>
      </c>
      <c r="C984" s="1779">
        <v>5182968</v>
      </c>
      <c r="D984" s="1864">
        <v>44</v>
      </c>
      <c r="E984" s="1783" t="s">
        <v>20</v>
      </c>
      <c r="F984" s="1779">
        <v>5787981</v>
      </c>
      <c r="G984" s="1781"/>
      <c r="H984" s="1477"/>
    </row>
    <row r="985" spans="1:8" s="1476" customFormat="1" ht="25.5">
      <c r="A985" s="1478"/>
      <c r="B985" s="1783" t="s">
        <v>258</v>
      </c>
      <c r="C985" s="1779">
        <v>131627</v>
      </c>
      <c r="D985" s="1864"/>
      <c r="E985" s="1782" t="s">
        <v>264</v>
      </c>
      <c r="F985" s="1779">
        <f>F986</f>
        <v>20025</v>
      </c>
      <c r="G985" s="1781"/>
      <c r="H985" s="1477"/>
    </row>
    <row r="986" spans="1:8" s="1476" customFormat="1" ht="38.25">
      <c r="A986" s="1478"/>
      <c r="B986" s="1784" t="s">
        <v>50</v>
      </c>
      <c r="C986" s="1779">
        <v>131627</v>
      </c>
      <c r="D986" s="1864"/>
      <c r="E986" s="1865" t="s">
        <v>21</v>
      </c>
      <c r="F986" s="1779">
        <v>20025</v>
      </c>
      <c r="G986" s="1781"/>
      <c r="H986" s="1477"/>
    </row>
    <row r="987" spans="1:8" s="1476" customFormat="1" ht="25.5">
      <c r="A987" s="1478"/>
      <c r="B987" s="1774" t="s">
        <v>25</v>
      </c>
      <c r="C987" s="1775">
        <f>C968-C977</f>
        <v>489768</v>
      </c>
      <c r="D987" s="1866">
        <f>D968-D977</f>
        <v>-44</v>
      </c>
      <c r="E987" s="1782" t="s">
        <v>68</v>
      </c>
      <c r="F987" s="1779">
        <f>F988</f>
        <v>18326</v>
      </c>
      <c r="G987" s="1781"/>
      <c r="H987" s="1477"/>
    </row>
    <row r="988" spans="1:8" s="1476" customFormat="1">
      <c r="A988" s="1478"/>
      <c r="B988" s="1797" t="s">
        <v>26</v>
      </c>
      <c r="C988" s="1779">
        <f>C989</f>
        <v>-489768</v>
      </c>
      <c r="D988" s="1864">
        <f>D989</f>
        <v>44</v>
      </c>
      <c r="E988" s="1783" t="s">
        <v>70</v>
      </c>
      <c r="F988" s="1779">
        <v>18326</v>
      </c>
      <c r="G988" s="1781"/>
      <c r="H988" s="1477"/>
    </row>
    <row r="989" spans="1:8" s="1476" customFormat="1">
      <c r="A989" s="1478"/>
      <c r="B989" s="1778" t="s">
        <v>27</v>
      </c>
      <c r="C989" s="1779">
        <f>C990</f>
        <v>-489768</v>
      </c>
      <c r="D989" s="1864">
        <f>D990</f>
        <v>44</v>
      </c>
      <c r="E989" s="1778" t="s">
        <v>23</v>
      </c>
      <c r="F989" s="1779">
        <f>F990</f>
        <v>1077679</v>
      </c>
      <c r="G989" s="1781"/>
      <c r="H989" s="1477"/>
    </row>
    <row r="990" spans="1:8" s="1476" customFormat="1" ht="25.5">
      <c r="A990" s="1478"/>
      <c r="B990" s="1792" t="s">
        <v>535</v>
      </c>
      <c r="C990" s="1867">
        <v>-489768</v>
      </c>
      <c r="D990" s="1868">
        <v>44</v>
      </c>
      <c r="E990" s="1792" t="s">
        <v>24</v>
      </c>
      <c r="F990" s="1793">
        <v>1077679</v>
      </c>
      <c r="G990" s="1794"/>
      <c r="H990" s="1477"/>
    </row>
    <row r="991" spans="1:8" s="1476" customFormat="1">
      <c r="A991" s="1478"/>
      <c r="B991" s="1782"/>
      <c r="C991" s="1787"/>
      <c r="D991" s="1781"/>
      <c r="E991" s="1774" t="s">
        <v>25</v>
      </c>
      <c r="F991" s="1795">
        <f>F968-F980</f>
        <v>-30554</v>
      </c>
      <c r="G991" s="1796"/>
      <c r="H991" s="1477"/>
    </row>
    <row r="992" spans="1:8" s="1476" customFormat="1">
      <c r="A992" s="1478"/>
      <c r="B992" s="1782"/>
      <c r="C992" s="1787"/>
      <c r="D992" s="1781"/>
      <c r="E992" s="1797" t="s">
        <v>26</v>
      </c>
      <c r="F992" s="1798">
        <v>30554</v>
      </c>
      <c r="G992" s="1799"/>
      <c r="H992" s="1477"/>
    </row>
    <row r="993" spans="1:8" s="1476" customFormat="1">
      <c r="A993" s="1478"/>
      <c r="B993" s="1782"/>
      <c r="C993" s="1787"/>
      <c r="D993" s="1781"/>
      <c r="E993" s="1778" t="s">
        <v>27</v>
      </c>
      <c r="F993" s="1779">
        <f>F992</f>
        <v>30554</v>
      </c>
      <c r="G993" s="1781"/>
      <c r="H993" s="1477"/>
    </row>
    <row r="994" spans="1:8" s="1476" customFormat="1" ht="26.25" thickBot="1">
      <c r="A994" s="1478"/>
      <c r="B994" s="1800"/>
      <c r="C994" s="1801"/>
      <c r="D994" s="1805"/>
      <c r="E994" s="1800" t="s">
        <v>535</v>
      </c>
      <c r="F994" s="1804">
        <f>F993</f>
        <v>30554</v>
      </c>
      <c r="G994" s="1805"/>
      <c r="H994" s="1477"/>
    </row>
    <row r="995" spans="1:8" s="1196" customFormat="1" ht="114.75" customHeight="1" thickBot="1">
      <c r="A995" s="844"/>
      <c r="B995" s="2120" t="s">
        <v>579</v>
      </c>
      <c r="C995" s="2123"/>
      <c r="D995" s="2123"/>
      <c r="E995" s="2123"/>
      <c r="F995" s="2123"/>
      <c r="G995" s="2124"/>
      <c r="H995" s="1477"/>
    </row>
    <row r="996" spans="1:8" s="1476" customFormat="1">
      <c r="A996" s="1478"/>
      <c r="B996" s="1755"/>
      <c r="C996" s="1756"/>
      <c r="D996" s="1756"/>
      <c r="E996" s="1757"/>
      <c r="F996" s="1757"/>
      <c r="G996" s="1757"/>
      <c r="H996" s="1477"/>
    </row>
    <row r="997" spans="1:8" s="1476" customFormat="1" ht="15.75">
      <c r="A997" s="1478"/>
      <c r="B997" s="332" t="s">
        <v>536</v>
      </c>
      <c r="C997" s="1806"/>
      <c r="D997" s="1806"/>
      <c r="E997" s="1807"/>
      <c r="F997" s="1807"/>
      <c r="G997" s="1807"/>
      <c r="H997" s="1477"/>
    </row>
    <row r="998" spans="1:8" s="1476" customFormat="1" ht="16.5" thickBot="1">
      <c r="A998" s="1478"/>
      <c r="B998" s="1808"/>
      <c r="C998" s="1809"/>
      <c r="D998" s="1809"/>
      <c r="E998" s="1807"/>
      <c r="F998" s="1807"/>
      <c r="G998" s="1807"/>
      <c r="H998" s="1477"/>
    </row>
    <row r="999" spans="1:8" s="1476" customFormat="1">
      <c r="A999" s="1003">
        <f>A965</f>
        <v>52</v>
      </c>
      <c r="B999" s="1758" t="s">
        <v>550</v>
      </c>
      <c r="C999" s="1761"/>
      <c r="D999" s="1760"/>
      <c r="E999" s="1479"/>
      <c r="F999" s="1810"/>
      <c r="G999" s="1811"/>
      <c r="H999" s="1477" t="s">
        <v>58</v>
      </c>
    </row>
    <row r="1000" spans="1:8" s="1476" customFormat="1">
      <c r="A1000" s="1478"/>
      <c r="B1000" s="1763" t="s">
        <v>66</v>
      </c>
      <c r="C1000" s="1766"/>
      <c r="D1000" s="1765"/>
      <c r="E1000" s="1811"/>
      <c r="F1000" s="1811"/>
      <c r="G1000" s="1811"/>
      <c r="H1000" s="1477"/>
    </row>
    <row r="1001" spans="1:8" s="1534" customFormat="1" ht="13.5">
      <c r="A1001" s="1478"/>
      <c r="B1001" s="1812" t="s">
        <v>67</v>
      </c>
      <c r="C1001" s="1813"/>
      <c r="D1001" s="1814"/>
      <c r="E1001" s="1815"/>
      <c r="F1001" s="1816"/>
      <c r="G1001" s="1816"/>
      <c r="H1001" s="1477"/>
    </row>
    <row r="1002" spans="1:8" s="1476" customFormat="1">
      <c r="A1002" s="1478"/>
      <c r="B1002" s="1817" t="s">
        <v>73</v>
      </c>
      <c r="C1002" s="1818"/>
      <c r="D1002" s="1819"/>
      <c r="E1002" s="1820"/>
      <c r="F1002" s="1821"/>
      <c r="G1002" s="1822"/>
      <c r="H1002" s="1477"/>
    </row>
    <row r="1003" spans="1:8" s="1476" customFormat="1">
      <c r="A1003" s="1478"/>
      <c r="B1003" s="1823" t="s">
        <v>537</v>
      </c>
      <c r="C1003" s="1789">
        <f>C1004+C1006+C1007+C1008</f>
        <v>3211460000</v>
      </c>
      <c r="D1003" s="1790"/>
      <c r="E1003" s="1824"/>
      <c r="F1003" s="1825"/>
      <c r="G1003" s="1825"/>
      <c r="H1003" s="1477"/>
    </row>
    <row r="1004" spans="1:8" s="1476" customFormat="1">
      <c r="A1004" s="1478"/>
      <c r="B1004" s="1826" t="s">
        <v>515</v>
      </c>
      <c r="C1004" s="1787">
        <f>C1005</f>
        <v>2957657486</v>
      </c>
      <c r="D1004" s="1781"/>
      <c r="E1004" s="1827"/>
      <c r="F1004" s="1828"/>
      <c r="G1004" s="1828"/>
      <c r="H1004" s="1477"/>
    </row>
    <row r="1005" spans="1:8" s="1476" customFormat="1">
      <c r="A1005" s="1478"/>
      <c r="B1005" s="1829" t="s">
        <v>538</v>
      </c>
      <c r="C1005" s="1787">
        <v>2957657486</v>
      </c>
      <c r="D1005" s="1781"/>
      <c r="E1005" s="1830"/>
      <c r="F1005" s="1828"/>
      <c r="G1005" s="1828"/>
      <c r="H1005" s="1477"/>
    </row>
    <row r="1006" spans="1:8" s="1476" customFormat="1">
      <c r="A1006" s="1478"/>
      <c r="B1006" s="1831" t="s">
        <v>516</v>
      </c>
      <c r="C1006" s="1787">
        <v>53536848</v>
      </c>
      <c r="D1006" s="1781"/>
      <c r="E1006" s="1832"/>
      <c r="F1006" s="1828"/>
      <c r="G1006" s="1828"/>
      <c r="H1006" s="1477"/>
    </row>
    <row r="1007" spans="1:8" s="1476" customFormat="1">
      <c r="A1007" s="1478"/>
      <c r="B1007" s="1826" t="s">
        <v>539</v>
      </c>
      <c r="C1007" s="1787">
        <v>16105</v>
      </c>
      <c r="D1007" s="1781"/>
      <c r="E1007" s="1827"/>
      <c r="F1007" s="1828"/>
      <c r="G1007" s="1828"/>
      <c r="H1007" s="1477"/>
    </row>
    <row r="1008" spans="1:8" s="1476" customFormat="1">
      <c r="A1008" s="1478"/>
      <c r="B1008" s="1826" t="s">
        <v>8</v>
      </c>
      <c r="C1008" s="1787">
        <f>C1009</f>
        <v>200249561</v>
      </c>
      <c r="D1008" s="1781"/>
      <c r="E1008" s="1827"/>
      <c r="F1008" s="1828"/>
      <c r="G1008" s="1828"/>
      <c r="H1008" s="1477"/>
    </row>
    <row r="1009" spans="1:8" s="1476" customFormat="1">
      <c r="A1009" s="1478"/>
      <c r="B1009" s="1826" t="s">
        <v>9</v>
      </c>
      <c r="C1009" s="1787">
        <v>200249561</v>
      </c>
      <c r="D1009" s="1781"/>
      <c r="E1009" s="1824"/>
      <c r="F1009" s="1825"/>
      <c r="G1009" s="1825"/>
      <c r="H1009" s="1477"/>
    </row>
    <row r="1010" spans="1:8" s="1476" customFormat="1">
      <c r="A1010" s="1478"/>
      <c r="B1010" s="1823" t="s">
        <v>31</v>
      </c>
      <c r="C1010" s="1789">
        <f>C1011+C1024</f>
        <v>2976973023</v>
      </c>
      <c r="D1010" s="1788">
        <f>D1011+D1024</f>
        <v>44</v>
      </c>
      <c r="E1010" s="1834"/>
      <c r="F1010" s="1828"/>
      <c r="G1010" s="1828"/>
      <c r="H1010" s="1477"/>
    </row>
    <row r="1011" spans="1:8" s="1476" customFormat="1">
      <c r="A1011" s="1478"/>
      <c r="B1011" s="1833" t="s">
        <v>17</v>
      </c>
      <c r="C1011" s="1787">
        <f>C1012+C1015+C1018+C1020</f>
        <v>2975895344</v>
      </c>
      <c r="D1011" s="1786">
        <f>D1012+D1015+D1018+D1020</f>
        <v>44</v>
      </c>
      <c r="E1011" s="1836"/>
      <c r="F1011" s="1828"/>
      <c r="G1011" s="1828"/>
      <c r="H1011" s="1477"/>
    </row>
    <row r="1012" spans="1:8" s="1476" customFormat="1">
      <c r="A1012" s="1478"/>
      <c r="B1012" s="1835" t="s">
        <v>18</v>
      </c>
      <c r="C1012" s="1787">
        <f>C1013+C1014</f>
        <v>21053862</v>
      </c>
      <c r="D1012" s="1786">
        <f>D1013+D1014</f>
        <v>44</v>
      </c>
      <c r="E1012" s="1837"/>
      <c r="F1012" s="1828"/>
      <c r="G1012" s="1828"/>
      <c r="H1012" s="1477"/>
    </row>
    <row r="1013" spans="1:8" s="1476" customFormat="1">
      <c r="A1013" s="1478"/>
      <c r="B1013" s="1703" t="s">
        <v>86</v>
      </c>
      <c r="C1013" s="1787">
        <v>15122918</v>
      </c>
      <c r="D1013" s="1786">
        <v>44</v>
      </c>
      <c r="E1013" s="1837"/>
      <c r="F1013" s="1828"/>
      <c r="G1013" s="1828"/>
      <c r="H1013" s="1477"/>
    </row>
    <row r="1014" spans="1:8" s="1476" customFormat="1">
      <c r="A1014" s="1478"/>
      <c r="B1014" s="1703" t="s">
        <v>20</v>
      </c>
      <c r="C1014" s="1787">
        <v>5930944</v>
      </c>
      <c r="D1014" s="1786"/>
      <c r="E1014" s="1830"/>
      <c r="F1014" s="1828"/>
      <c r="G1014" s="1828"/>
      <c r="H1014" s="1477"/>
    </row>
    <row r="1015" spans="1:8" s="1476" customFormat="1">
      <c r="A1015" s="1478"/>
      <c r="B1015" s="1782" t="s">
        <v>264</v>
      </c>
      <c r="C1015" s="1787">
        <f>C1016+C1017</f>
        <v>2948841910</v>
      </c>
      <c r="D1015" s="1786"/>
      <c r="E1015" s="1838"/>
      <c r="F1015" s="1828"/>
      <c r="G1015" s="1828"/>
      <c r="H1015" s="1477"/>
    </row>
    <row r="1016" spans="1:8" s="1476" customFormat="1">
      <c r="A1016" s="1478"/>
      <c r="B1016" s="1791" t="s">
        <v>21</v>
      </c>
      <c r="C1016" s="1787">
        <v>2106364</v>
      </c>
      <c r="D1016" s="1786"/>
      <c r="E1016" s="1838"/>
      <c r="F1016" s="1828"/>
      <c r="G1016" s="1828"/>
      <c r="H1016" s="1477"/>
    </row>
    <row r="1017" spans="1:8" s="1476" customFormat="1">
      <c r="A1017" s="1478"/>
      <c r="B1017" s="1791" t="s">
        <v>257</v>
      </c>
      <c r="C1017" s="1787">
        <v>2946735546</v>
      </c>
      <c r="D1017" s="1786"/>
      <c r="E1017" s="1840"/>
      <c r="F1017" s="1828"/>
      <c r="G1017" s="1828"/>
      <c r="H1017" s="1477"/>
    </row>
    <row r="1018" spans="1:8" s="1476" customFormat="1" ht="25.5">
      <c r="A1018" s="1478"/>
      <c r="B1018" s="1839" t="s">
        <v>68</v>
      </c>
      <c r="C1018" s="1787">
        <f>C1019</f>
        <v>18326</v>
      </c>
      <c r="D1018" s="1786"/>
      <c r="E1018" s="1842"/>
      <c r="F1018" s="1828"/>
      <c r="G1018" s="1828"/>
      <c r="H1018" s="1477"/>
    </row>
    <row r="1019" spans="1:8" s="1476" customFormat="1">
      <c r="A1019" s="1478"/>
      <c r="B1019" s="1841" t="s">
        <v>70</v>
      </c>
      <c r="C1019" s="1787">
        <v>18326</v>
      </c>
      <c r="D1019" s="1786"/>
      <c r="E1019" s="1830"/>
      <c r="F1019" s="1828"/>
      <c r="G1019" s="1828"/>
      <c r="H1019" s="1477"/>
    </row>
    <row r="1020" spans="1:8" s="1476" customFormat="1" ht="25.5">
      <c r="A1020" s="1478"/>
      <c r="B1020" s="1829" t="s">
        <v>37</v>
      </c>
      <c r="C1020" s="1787">
        <f>C1021</f>
        <v>5981246</v>
      </c>
      <c r="D1020" s="1786"/>
      <c r="E1020" s="1844"/>
      <c r="F1020" s="1828"/>
      <c r="G1020" s="1828"/>
      <c r="H1020" s="1477"/>
    </row>
    <row r="1021" spans="1:8" s="1476" customFormat="1" ht="25.5">
      <c r="A1021" s="1478"/>
      <c r="B1021" s="1843" t="s">
        <v>314</v>
      </c>
      <c r="C1021" s="1787">
        <f>C1022+C1023</f>
        <v>5981246</v>
      </c>
      <c r="D1021" s="1786"/>
      <c r="E1021" s="1846"/>
      <c r="F1021" s="1828"/>
      <c r="G1021" s="1828"/>
      <c r="H1021" s="1477"/>
    </row>
    <row r="1022" spans="1:8" s="1476" customFormat="1" ht="25.5">
      <c r="A1022" s="1478"/>
      <c r="B1022" s="1845" t="s">
        <v>315</v>
      </c>
      <c r="C1022" s="1787">
        <v>5849619</v>
      </c>
      <c r="D1022" s="1786"/>
      <c r="E1022" s="1846"/>
      <c r="F1022" s="1828"/>
      <c r="G1022" s="1828"/>
      <c r="H1022" s="1477"/>
    </row>
    <row r="1023" spans="1:8" s="1476" customFormat="1" ht="38.25">
      <c r="A1023" s="1478"/>
      <c r="B1023" s="1845" t="s">
        <v>50</v>
      </c>
      <c r="C1023" s="1787">
        <v>131627</v>
      </c>
      <c r="D1023" s="1786"/>
      <c r="E1023" s="1827"/>
      <c r="F1023" s="1828"/>
      <c r="G1023" s="1828"/>
      <c r="H1023" s="1477"/>
    </row>
    <row r="1024" spans="1:8" s="1476" customFormat="1">
      <c r="A1024" s="1478"/>
      <c r="B1024" s="1826" t="s">
        <v>23</v>
      </c>
      <c r="C1024" s="1787">
        <f>C1025</f>
        <v>1077679</v>
      </c>
      <c r="D1024" s="1786"/>
      <c r="E1024" s="1847"/>
      <c r="F1024" s="1828"/>
      <c r="G1024" s="1828"/>
      <c r="H1024" s="1477"/>
    </row>
    <row r="1025" spans="1:8" s="1476" customFormat="1">
      <c r="A1025" s="1478"/>
      <c r="B1025" s="1829" t="s">
        <v>24</v>
      </c>
      <c r="C1025" s="1787">
        <v>1077679</v>
      </c>
      <c r="D1025" s="1786"/>
      <c r="E1025" s="1849"/>
      <c r="F1025" s="1825"/>
      <c r="G1025" s="1825"/>
      <c r="H1025" s="1477"/>
    </row>
    <row r="1026" spans="1:8" s="1476" customFormat="1">
      <c r="A1026" s="1478"/>
      <c r="B1026" s="1848" t="s">
        <v>88</v>
      </c>
      <c r="C1026" s="1789">
        <f>C1003-C1010</f>
        <v>234486977</v>
      </c>
      <c r="D1026" s="1788">
        <f>D1003-D1010</f>
        <v>-44</v>
      </c>
      <c r="E1026" s="1851"/>
      <c r="F1026" s="1828"/>
      <c r="G1026" s="1828"/>
      <c r="H1026" s="1477"/>
    </row>
    <row r="1027" spans="1:8" s="1476" customFormat="1">
      <c r="A1027" s="1478"/>
      <c r="B1027" s="1850" t="s">
        <v>26</v>
      </c>
      <c r="C1027" s="1787">
        <f>C1028</f>
        <v>-234486977</v>
      </c>
      <c r="D1027" s="1786">
        <f>D1028</f>
        <v>44</v>
      </c>
      <c r="E1027" s="1830"/>
      <c r="F1027" s="1828"/>
      <c r="G1027" s="1828"/>
      <c r="H1027" s="1477"/>
    </row>
    <row r="1028" spans="1:8" s="1476" customFormat="1">
      <c r="A1028" s="1478"/>
      <c r="B1028" s="1829" t="s">
        <v>27</v>
      </c>
      <c r="C1028" s="1787">
        <f>C1029</f>
        <v>-234486977</v>
      </c>
      <c r="D1028" s="1786">
        <f>D1029</f>
        <v>44</v>
      </c>
      <c r="E1028" s="1853"/>
      <c r="F1028" s="1828"/>
      <c r="G1028" s="1828"/>
      <c r="H1028" s="1477"/>
    </row>
    <row r="1029" spans="1:8" s="1476" customFormat="1" ht="26.25" thickBot="1">
      <c r="A1029" s="1478"/>
      <c r="B1029" s="1852" t="s">
        <v>535</v>
      </c>
      <c r="C1029" s="1801">
        <v>-234486977</v>
      </c>
      <c r="D1029" s="1802">
        <v>44</v>
      </c>
      <c r="E1029" s="1820"/>
      <c r="F1029" s="1821"/>
      <c r="G1029" s="1822"/>
      <c r="H1029" s="1477"/>
    </row>
    <row r="1030" spans="1:8" s="1196" customFormat="1" ht="183" customHeight="1" thickBot="1">
      <c r="A1030" s="844"/>
      <c r="B1030" s="2117" t="s">
        <v>580</v>
      </c>
      <c r="C1030" s="2118"/>
      <c r="D1030" s="2119"/>
      <c r="E1030" s="1870"/>
      <c r="F1030" s="1871"/>
      <c r="G1030" s="1871"/>
      <c r="H1030" s="1477"/>
    </row>
    <row r="1031" spans="1:8" s="1476" customFormat="1">
      <c r="A1031" s="1478"/>
      <c r="B1031" s="1854"/>
      <c r="C1031" s="1855"/>
      <c r="D1031" s="1855"/>
      <c r="E1031" s="1854"/>
      <c r="F1031" s="1856"/>
      <c r="G1031" s="1856"/>
      <c r="H1031" s="1477"/>
    </row>
    <row r="1032" spans="1:8" s="1476" customFormat="1">
      <c r="A1032" s="1478"/>
      <c r="B1032" s="1753" t="s">
        <v>509</v>
      </c>
      <c r="C1032" s="1754"/>
      <c r="D1032" s="1754"/>
      <c r="E1032" s="1754"/>
      <c r="F1032" s="1754"/>
      <c r="G1032" s="1754"/>
      <c r="H1032" s="1477"/>
    </row>
    <row r="1033" spans="1:8" s="1476" customFormat="1" ht="15.75" thickBot="1">
      <c r="A1033" s="1478"/>
      <c r="B1033" s="1755"/>
      <c r="C1033" s="1756"/>
      <c r="D1033" s="1756"/>
      <c r="E1033" s="1757"/>
      <c r="F1033" s="1757"/>
      <c r="G1033" s="1757"/>
      <c r="H1033" s="1477"/>
    </row>
    <row r="1034" spans="1:8" s="1476" customFormat="1">
      <c r="A1034" s="1003">
        <f>A965+1</f>
        <v>53</v>
      </c>
      <c r="B1034" s="1758" t="s">
        <v>510</v>
      </c>
      <c r="C1034" s="1759"/>
      <c r="D1034" s="1760"/>
      <c r="E1034" s="1758" t="s">
        <v>510</v>
      </c>
      <c r="F1034" s="1761"/>
      <c r="G1034" s="1762"/>
      <c r="H1034" s="1477" t="s">
        <v>58</v>
      </c>
    </row>
    <row r="1035" spans="1:8" s="1476" customFormat="1">
      <c r="A1035" s="1478"/>
      <c r="B1035" s="1763" t="s">
        <v>511</v>
      </c>
      <c r="C1035" s="1764"/>
      <c r="D1035" s="1765"/>
      <c r="E1035" s="1763" t="s">
        <v>511</v>
      </c>
      <c r="F1035" s="1766"/>
      <c r="G1035" s="1767"/>
      <c r="H1035" s="1477"/>
    </row>
    <row r="1036" spans="1:8" s="1476" customFormat="1" ht="26.25">
      <c r="A1036" s="1478"/>
      <c r="B1036" s="1768" t="s">
        <v>551</v>
      </c>
      <c r="C1036" s="1857"/>
      <c r="D1036" s="1858"/>
      <c r="E1036" s="1771" t="s">
        <v>513</v>
      </c>
      <c r="F1036" s="1772"/>
      <c r="G1036" s="1773"/>
      <c r="H1036" s="1477"/>
    </row>
    <row r="1037" spans="1:8" s="1476" customFormat="1">
      <c r="A1037" s="1478"/>
      <c r="B1037" s="1774" t="s">
        <v>514</v>
      </c>
      <c r="C1037" s="1775">
        <f>C1038+C1045+C1046</f>
        <v>718363108</v>
      </c>
      <c r="D1037" s="1776"/>
      <c r="E1037" s="1774" t="s">
        <v>514</v>
      </c>
      <c r="F1037" s="1775">
        <f>F1038+F1039+F1040</f>
        <v>20941928</v>
      </c>
      <c r="G1037" s="1777">
        <f>G1038+G1042+G1043</f>
        <v>601</v>
      </c>
      <c r="H1037" s="1477"/>
    </row>
    <row r="1038" spans="1:8" s="1476" customFormat="1">
      <c r="A1038" s="1478"/>
      <c r="B1038" s="1778" t="s">
        <v>515</v>
      </c>
      <c r="C1038" s="1779">
        <f>C1039</f>
        <v>710759327</v>
      </c>
      <c r="D1038" s="1780"/>
      <c r="E1038" s="1778" t="s">
        <v>516</v>
      </c>
      <c r="F1038" s="1779">
        <v>979808</v>
      </c>
      <c r="G1038" s="1781"/>
      <c r="H1038" s="1477"/>
    </row>
    <row r="1039" spans="1:8" s="1476" customFormat="1" ht="25.5">
      <c r="A1039" s="1478"/>
      <c r="B1039" s="1782" t="s">
        <v>517</v>
      </c>
      <c r="C1039" s="1779">
        <f>C1040</f>
        <v>710759327</v>
      </c>
      <c r="D1039" s="1780"/>
      <c r="E1039" s="1778" t="s">
        <v>7</v>
      </c>
      <c r="F1039" s="1779">
        <v>16105</v>
      </c>
      <c r="G1039" s="1781"/>
      <c r="H1039" s="1477"/>
    </row>
    <row r="1040" spans="1:8" s="1476" customFormat="1">
      <c r="A1040" s="1478"/>
      <c r="B1040" s="1783" t="s">
        <v>518</v>
      </c>
      <c r="C1040" s="1779">
        <f>C1041+C1043</f>
        <v>710759327</v>
      </c>
      <c r="D1040" s="1780"/>
      <c r="E1040" s="1778" t="s">
        <v>8</v>
      </c>
      <c r="F1040" s="1779">
        <f>F1041</f>
        <v>19946015</v>
      </c>
      <c r="G1040" s="1781">
        <f>G1041</f>
        <v>601</v>
      </c>
      <c r="H1040" s="1477"/>
    </row>
    <row r="1041" spans="1:8" s="1476" customFormat="1">
      <c r="A1041" s="1478"/>
      <c r="B1041" s="1784" t="s">
        <v>519</v>
      </c>
      <c r="C1041" s="1779">
        <f>C1042</f>
        <v>15000</v>
      </c>
      <c r="D1041" s="1780"/>
      <c r="E1041" s="1782" t="s">
        <v>9</v>
      </c>
      <c r="F1041" s="1779">
        <f>F1042+F1043</f>
        <v>19946015</v>
      </c>
      <c r="G1041" s="1781">
        <f>G1042+G1043</f>
        <v>601</v>
      </c>
      <c r="H1041" s="1477"/>
    </row>
    <row r="1042" spans="1:8" s="1476" customFormat="1" ht="25.5">
      <c r="A1042" s="1478"/>
      <c r="B1042" s="1785" t="s">
        <v>552</v>
      </c>
      <c r="C1042" s="1779">
        <v>15000</v>
      </c>
      <c r="D1042" s="1780"/>
      <c r="E1042" s="1783" t="s">
        <v>521</v>
      </c>
      <c r="F1042" s="1779">
        <v>1946040</v>
      </c>
      <c r="G1042" s="1781"/>
      <c r="H1042" s="1477"/>
    </row>
    <row r="1043" spans="1:8" s="1476" customFormat="1" ht="25.5">
      <c r="A1043" s="1478"/>
      <c r="B1043" s="1784" t="s">
        <v>522</v>
      </c>
      <c r="C1043" s="1779">
        <f>C1044</f>
        <v>710744327</v>
      </c>
      <c r="D1043" s="1780"/>
      <c r="E1043" s="1783" t="s">
        <v>523</v>
      </c>
      <c r="F1043" s="1779">
        <f>F1044</f>
        <v>17999975</v>
      </c>
      <c r="G1043" s="1781">
        <f>G1044</f>
        <v>601</v>
      </c>
      <c r="H1043" s="1477"/>
    </row>
    <row r="1044" spans="1:8" s="1476" customFormat="1" ht="25.5">
      <c r="A1044" s="1478"/>
      <c r="B1044" s="1785" t="s">
        <v>553</v>
      </c>
      <c r="C1044" s="1779">
        <v>710744327</v>
      </c>
      <c r="D1044" s="1780"/>
      <c r="E1044" s="1784" t="s">
        <v>525</v>
      </c>
      <c r="F1044" s="1779">
        <f>F1045+F1046+F1047+F1048</f>
        <v>17999975</v>
      </c>
      <c r="G1044" s="1781">
        <f>G1045+G1046+G1047+G1048</f>
        <v>601</v>
      </c>
      <c r="H1044" s="1477"/>
    </row>
    <row r="1045" spans="1:8" s="1476" customFormat="1" ht="25.5">
      <c r="A1045" s="1478"/>
      <c r="B1045" s="1778" t="s">
        <v>516</v>
      </c>
      <c r="C1045" s="1779">
        <v>1376452</v>
      </c>
      <c r="D1045" s="1780"/>
      <c r="E1045" s="1785" t="s">
        <v>526</v>
      </c>
      <c r="F1045" s="1779">
        <v>12936581</v>
      </c>
      <c r="G1045" s="1786"/>
      <c r="H1045" s="1477"/>
    </row>
    <row r="1046" spans="1:8" s="1476" customFormat="1" ht="25.5">
      <c r="A1046" s="1478"/>
      <c r="B1046" s="1778" t="s">
        <v>8</v>
      </c>
      <c r="C1046" s="1779">
        <f>C1047</f>
        <v>6227329</v>
      </c>
      <c r="D1046" s="1780"/>
      <c r="E1046" s="1785" t="s">
        <v>527</v>
      </c>
      <c r="F1046" s="1779">
        <v>968400</v>
      </c>
      <c r="G1046" s="1786"/>
      <c r="H1046" s="1477"/>
    </row>
    <row r="1047" spans="1:8" s="1476" customFormat="1" ht="25.5">
      <c r="A1047" s="1478"/>
      <c r="B1047" s="1782" t="s">
        <v>9</v>
      </c>
      <c r="C1047" s="1779">
        <f>C1048+C1049</f>
        <v>6227329</v>
      </c>
      <c r="D1047" s="1780"/>
      <c r="E1047" s="1785" t="s">
        <v>528</v>
      </c>
      <c r="F1047" s="1779">
        <v>280800</v>
      </c>
      <c r="G1047" s="1786"/>
      <c r="H1047" s="1477"/>
    </row>
    <row r="1048" spans="1:8" s="1476" customFormat="1" ht="38.25">
      <c r="A1048" s="1478"/>
      <c r="B1048" s="1783" t="s">
        <v>521</v>
      </c>
      <c r="C1048" s="1779">
        <v>4261823</v>
      </c>
      <c r="D1048" s="1780"/>
      <c r="E1048" s="1785" t="s">
        <v>529</v>
      </c>
      <c r="F1048" s="1779">
        <v>3814194</v>
      </c>
      <c r="G1048" s="1786">
        <v>601</v>
      </c>
      <c r="H1048" s="1477"/>
    </row>
    <row r="1049" spans="1:8" s="1476" customFormat="1">
      <c r="A1049" s="1478"/>
      <c r="B1049" s="1783" t="s">
        <v>523</v>
      </c>
      <c r="C1049" s="1779">
        <f>C1050</f>
        <v>1965506</v>
      </c>
      <c r="D1049" s="1780"/>
      <c r="E1049" s="1774" t="s">
        <v>16</v>
      </c>
      <c r="F1049" s="1775">
        <f>F1050+F1058</f>
        <v>20972482</v>
      </c>
      <c r="G1049" s="1788">
        <f>G1050+G1056</f>
        <v>601</v>
      </c>
      <c r="H1049" s="1477"/>
    </row>
    <row r="1050" spans="1:8" s="1476" customFormat="1">
      <c r="A1050" s="1478"/>
      <c r="B1050" s="1784" t="s">
        <v>554</v>
      </c>
      <c r="C1050" s="1779">
        <v>1965506</v>
      </c>
      <c r="D1050" s="1780"/>
      <c r="E1050" s="1778" t="s">
        <v>17</v>
      </c>
      <c r="F1050" s="1779">
        <f>F1051+F1054+F1056</f>
        <v>19894803</v>
      </c>
      <c r="G1050" s="1786">
        <f>G1051+G1054+G1056</f>
        <v>601</v>
      </c>
      <c r="H1050" s="1477"/>
    </row>
    <row r="1051" spans="1:8" s="1476" customFormat="1">
      <c r="A1051" s="1478"/>
      <c r="B1051" s="1774" t="s">
        <v>16</v>
      </c>
      <c r="C1051" s="1775">
        <f>C1052</f>
        <v>712301928</v>
      </c>
      <c r="D1051" s="1776">
        <f>D1052</f>
        <v>601</v>
      </c>
      <c r="E1051" s="1782" t="s">
        <v>18</v>
      </c>
      <c r="F1051" s="1779">
        <f>F1052+F1053</f>
        <v>19856452</v>
      </c>
      <c r="G1051" s="1786">
        <f>G1052+G1053</f>
        <v>601</v>
      </c>
      <c r="H1051" s="1477"/>
    </row>
    <row r="1052" spans="1:8" s="1476" customFormat="1">
      <c r="A1052" s="1478"/>
      <c r="B1052" s="1778" t="s">
        <v>17</v>
      </c>
      <c r="C1052" s="1779">
        <f>C1053+C1055</f>
        <v>712301928</v>
      </c>
      <c r="D1052" s="1780">
        <f>D1055</f>
        <v>601</v>
      </c>
      <c r="E1052" s="1783" t="s">
        <v>19</v>
      </c>
      <c r="F1052" s="1779">
        <v>14068471</v>
      </c>
      <c r="G1052" s="1786">
        <v>601</v>
      </c>
      <c r="H1052" s="1477"/>
    </row>
    <row r="1053" spans="1:8" s="1476" customFormat="1">
      <c r="A1053" s="1478"/>
      <c r="B1053" s="1782" t="s">
        <v>264</v>
      </c>
      <c r="C1053" s="1779">
        <f>C1054</f>
        <v>573322302</v>
      </c>
      <c r="D1053" s="1780"/>
      <c r="E1053" s="1783" t="s">
        <v>20</v>
      </c>
      <c r="F1053" s="1779">
        <v>5787981</v>
      </c>
      <c r="G1053" s="1781"/>
      <c r="H1053" s="1477"/>
    </row>
    <row r="1054" spans="1:8" s="1476" customFormat="1" ht="25.5">
      <c r="A1054" s="1478"/>
      <c r="B1054" s="1783" t="s">
        <v>257</v>
      </c>
      <c r="C1054" s="1779">
        <v>573322302</v>
      </c>
      <c r="D1054" s="1780"/>
      <c r="E1054" s="1782" t="s">
        <v>264</v>
      </c>
      <c r="F1054" s="1779">
        <f>F1055</f>
        <v>20025</v>
      </c>
      <c r="G1054" s="1781"/>
      <c r="H1054" s="1477"/>
    </row>
    <row r="1055" spans="1:8" s="1476" customFormat="1" ht="25.5">
      <c r="A1055" s="1478"/>
      <c r="B1055" s="1782" t="s">
        <v>37</v>
      </c>
      <c r="C1055" s="1779">
        <f>C1056</f>
        <v>138979626</v>
      </c>
      <c r="D1055" s="1780">
        <f>D1056</f>
        <v>601</v>
      </c>
      <c r="E1055" s="1865" t="s">
        <v>21</v>
      </c>
      <c r="F1055" s="1779">
        <v>20025</v>
      </c>
      <c r="G1055" s="1781"/>
      <c r="H1055" s="1477"/>
    </row>
    <row r="1056" spans="1:8" s="1476" customFormat="1" ht="25.5">
      <c r="A1056" s="1478"/>
      <c r="B1056" s="1783" t="s">
        <v>533</v>
      </c>
      <c r="C1056" s="1779">
        <f>C1057</f>
        <v>138979626</v>
      </c>
      <c r="D1056" s="1780">
        <f>D1057</f>
        <v>601</v>
      </c>
      <c r="E1056" s="1782" t="s">
        <v>68</v>
      </c>
      <c r="F1056" s="1779">
        <f>F1057</f>
        <v>18326</v>
      </c>
      <c r="G1056" s="1781"/>
      <c r="H1056" s="1477"/>
    </row>
    <row r="1057" spans="1:8" s="1476" customFormat="1" ht="25.5">
      <c r="A1057" s="1478"/>
      <c r="B1057" s="1784" t="s">
        <v>534</v>
      </c>
      <c r="C1057" s="1787">
        <v>138979626</v>
      </c>
      <c r="D1057" s="1786">
        <v>601</v>
      </c>
      <c r="E1057" s="1783" t="s">
        <v>70</v>
      </c>
      <c r="F1057" s="1779">
        <v>18326</v>
      </c>
      <c r="G1057" s="1781"/>
      <c r="H1057" s="1477"/>
    </row>
    <row r="1058" spans="1:8" s="1476" customFormat="1">
      <c r="A1058" s="1478"/>
      <c r="B1058" s="1774" t="s">
        <v>25</v>
      </c>
      <c r="C1058" s="1789">
        <f>C1037-C1051</f>
        <v>6061180</v>
      </c>
      <c r="D1058" s="1788">
        <f>D1037-D1051</f>
        <v>-601</v>
      </c>
      <c r="E1058" s="1778" t="s">
        <v>23</v>
      </c>
      <c r="F1058" s="1779">
        <f>F1059</f>
        <v>1077679</v>
      </c>
      <c r="G1058" s="1781"/>
      <c r="H1058" s="1477"/>
    </row>
    <row r="1059" spans="1:8" s="1476" customFormat="1">
      <c r="A1059" s="1478"/>
      <c r="B1059" s="1797" t="s">
        <v>26</v>
      </c>
      <c r="C1059" s="1787">
        <f>C1060</f>
        <v>-6061180</v>
      </c>
      <c r="D1059" s="1786">
        <f>D1060</f>
        <v>601</v>
      </c>
      <c r="E1059" s="1792" t="s">
        <v>24</v>
      </c>
      <c r="F1059" s="1793">
        <v>1077679</v>
      </c>
      <c r="G1059" s="1794"/>
      <c r="H1059" s="1477"/>
    </row>
    <row r="1060" spans="1:8" s="1476" customFormat="1">
      <c r="A1060" s="1478"/>
      <c r="B1060" s="1778" t="s">
        <v>27</v>
      </c>
      <c r="C1060" s="1787">
        <f>C1061</f>
        <v>-6061180</v>
      </c>
      <c r="D1060" s="1786">
        <f>D1061</f>
        <v>601</v>
      </c>
      <c r="E1060" s="1774" t="s">
        <v>25</v>
      </c>
      <c r="F1060" s="1795">
        <f>F1037-F1049</f>
        <v>-30554</v>
      </c>
      <c r="G1060" s="1796"/>
      <c r="H1060" s="1477"/>
    </row>
    <row r="1061" spans="1:8" s="1476" customFormat="1" ht="25.5">
      <c r="A1061" s="1478"/>
      <c r="B1061" s="1792" t="s">
        <v>535</v>
      </c>
      <c r="C1061" s="1867">
        <v>-6061180</v>
      </c>
      <c r="D1061" s="1868">
        <v>601</v>
      </c>
      <c r="E1061" s="1797" t="s">
        <v>26</v>
      </c>
      <c r="F1061" s="1798">
        <v>30554</v>
      </c>
      <c r="G1061" s="1799"/>
      <c r="H1061" s="1477"/>
    </row>
    <row r="1062" spans="1:8" s="1476" customFormat="1">
      <c r="A1062" s="1478"/>
      <c r="B1062" s="1782"/>
      <c r="C1062" s="1787"/>
      <c r="D1062" s="1781"/>
      <c r="E1062" s="1778" t="s">
        <v>27</v>
      </c>
      <c r="F1062" s="1779">
        <f>F1061</f>
        <v>30554</v>
      </c>
      <c r="G1062" s="1781"/>
      <c r="H1062" s="1477"/>
    </row>
    <row r="1063" spans="1:8" s="1476" customFormat="1" ht="26.25" thickBot="1">
      <c r="A1063" s="1478"/>
      <c r="B1063" s="1800"/>
      <c r="C1063" s="1801"/>
      <c r="D1063" s="1805"/>
      <c r="E1063" s="1800" t="s">
        <v>535</v>
      </c>
      <c r="F1063" s="1804">
        <f>F1062</f>
        <v>30554</v>
      </c>
      <c r="G1063" s="1805"/>
      <c r="H1063" s="1477"/>
    </row>
    <row r="1064" spans="1:8" s="1196" customFormat="1" ht="114" customHeight="1" thickBot="1">
      <c r="A1064" s="844"/>
      <c r="B1064" s="2120" t="s">
        <v>581</v>
      </c>
      <c r="C1064" s="2123"/>
      <c r="D1064" s="2123"/>
      <c r="E1064" s="2123"/>
      <c r="F1064" s="2123"/>
      <c r="G1064" s="2124"/>
      <c r="H1064" s="1477"/>
    </row>
    <row r="1065" spans="1:8" s="1476" customFormat="1">
      <c r="A1065" s="1478"/>
      <c r="B1065" s="1755"/>
      <c r="C1065" s="1756"/>
      <c r="D1065" s="1756"/>
      <c r="E1065" s="1757"/>
      <c r="F1065" s="1757"/>
      <c r="G1065" s="1757"/>
      <c r="H1065" s="1477"/>
    </row>
    <row r="1066" spans="1:8" s="1476" customFormat="1" ht="15.75">
      <c r="A1066" s="1478"/>
      <c r="B1066" s="332" t="s">
        <v>536</v>
      </c>
      <c r="C1066" s="1806"/>
      <c r="D1066" s="1806"/>
      <c r="E1066" s="1807"/>
      <c r="F1066" s="1807"/>
      <c r="G1066" s="1807"/>
      <c r="H1066" s="1477"/>
    </row>
    <row r="1067" spans="1:8" s="1476" customFormat="1" ht="16.5" thickBot="1">
      <c r="A1067" s="1478"/>
      <c r="B1067" s="1808"/>
      <c r="C1067" s="1809"/>
      <c r="D1067" s="1809"/>
      <c r="E1067" s="1807"/>
      <c r="F1067" s="1807"/>
      <c r="G1067" s="1807"/>
      <c r="H1067" s="1477"/>
    </row>
    <row r="1068" spans="1:8" s="1476" customFormat="1">
      <c r="A1068" s="1003">
        <f>A1034</f>
        <v>53</v>
      </c>
      <c r="B1068" s="1758" t="s">
        <v>550</v>
      </c>
      <c r="C1068" s="1761"/>
      <c r="D1068" s="1760"/>
      <c r="E1068" s="1479"/>
      <c r="F1068" s="1810"/>
      <c r="G1068" s="1811"/>
      <c r="H1068" s="1477" t="s">
        <v>58</v>
      </c>
    </row>
    <row r="1069" spans="1:8" s="1476" customFormat="1">
      <c r="A1069" s="1478"/>
      <c r="B1069" s="1763" t="s">
        <v>66</v>
      </c>
      <c r="C1069" s="1766"/>
      <c r="D1069" s="1765"/>
      <c r="E1069" s="1811"/>
      <c r="F1069" s="1811"/>
      <c r="G1069" s="1811"/>
      <c r="H1069" s="1477"/>
    </row>
    <row r="1070" spans="1:8" s="1534" customFormat="1" ht="13.5">
      <c r="A1070" s="1478"/>
      <c r="B1070" s="1812" t="s">
        <v>67</v>
      </c>
      <c r="C1070" s="1813"/>
      <c r="D1070" s="1814"/>
      <c r="E1070" s="1815"/>
      <c r="F1070" s="1816"/>
      <c r="G1070" s="1816"/>
      <c r="H1070" s="1477"/>
    </row>
    <row r="1071" spans="1:8" s="1476" customFormat="1">
      <c r="A1071" s="1478"/>
      <c r="B1071" s="1817" t="s">
        <v>73</v>
      </c>
      <c r="C1071" s="1818"/>
      <c r="D1071" s="1819"/>
      <c r="E1071" s="1820"/>
      <c r="F1071" s="1821"/>
      <c r="G1071" s="1822"/>
      <c r="H1071" s="1477"/>
    </row>
    <row r="1072" spans="1:8" s="1476" customFormat="1">
      <c r="A1072" s="1478"/>
      <c r="B1072" s="1823" t="s">
        <v>537</v>
      </c>
      <c r="C1072" s="1789">
        <f>C1073+C1075+C1076+C1077</f>
        <v>3211460000</v>
      </c>
      <c r="D1072" s="1790"/>
      <c r="E1072" s="1824"/>
      <c r="F1072" s="1825"/>
      <c r="G1072" s="1825"/>
      <c r="H1072" s="1477"/>
    </row>
    <row r="1073" spans="1:8" s="1476" customFormat="1">
      <c r="A1073" s="1478"/>
      <c r="B1073" s="1826" t="s">
        <v>515</v>
      </c>
      <c r="C1073" s="1787">
        <f>C1074</f>
        <v>2957657486</v>
      </c>
      <c r="D1073" s="1781"/>
      <c r="E1073" s="1827"/>
      <c r="F1073" s="1828"/>
      <c r="G1073" s="1828"/>
      <c r="H1073" s="1477"/>
    </row>
    <row r="1074" spans="1:8" s="1476" customFormat="1">
      <c r="A1074" s="1478"/>
      <c r="B1074" s="1829" t="s">
        <v>538</v>
      </c>
      <c r="C1074" s="1787">
        <v>2957657486</v>
      </c>
      <c r="D1074" s="1781"/>
      <c r="E1074" s="1830"/>
      <c r="F1074" s="1828"/>
      <c r="G1074" s="1828"/>
      <c r="H1074" s="1477"/>
    </row>
    <row r="1075" spans="1:8" s="1476" customFormat="1">
      <c r="A1075" s="1478"/>
      <c r="B1075" s="1831" t="s">
        <v>516</v>
      </c>
      <c r="C1075" s="1787">
        <v>53536848</v>
      </c>
      <c r="D1075" s="1781"/>
      <c r="E1075" s="1832"/>
      <c r="F1075" s="1828"/>
      <c r="G1075" s="1828"/>
      <c r="H1075" s="1477"/>
    </row>
    <row r="1076" spans="1:8" s="1476" customFormat="1">
      <c r="A1076" s="1478"/>
      <c r="B1076" s="1826" t="s">
        <v>539</v>
      </c>
      <c r="C1076" s="1787">
        <v>16105</v>
      </c>
      <c r="D1076" s="1781"/>
      <c r="E1076" s="1827"/>
      <c r="F1076" s="1828"/>
      <c r="G1076" s="1828"/>
      <c r="H1076" s="1477"/>
    </row>
    <row r="1077" spans="1:8" s="1476" customFormat="1">
      <c r="A1077" s="1478"/>
      <c r="B1077" s="1826" t="s">
        <v>8</v>
      </c>
      <c r="C1077" s="1787">
        <f>C1078</f>
        <v>200249561</v>
      </c>
      <c r="D1077" s="1781"/>
      <c r="E1077" s="1827"/>
      <c r="F1077" s="1828"/>
      <c r="G1077" s="1828"/>
      <c r="H1077" s="1477"/>
    </row>
    <row r="1078" spans="1:8" s="1476" customFormat="1">
      <c r="A1078" s="1478"/>
      <c r="B1078" s="1826" t="s">
        <v>9</v>
      </c>
      <c r="C1078" s="1787">
        <v>200249561</v>
      </c>
      <c r="D1078" s="1781"/>
      <c r="E1078" s="1824"/>
      <c r="F1078" s="1825"/>
      <c r="G1078" s="1825"/>
      <c r="H1078" s="1477"/>
    </row>
    <row r="1079" spans="1:8" s="1476" customFormat="1">
      <c r="A1079" s="1478"/>
      <c r="B1079" s="1823" t="s">
        <v>31</v>
      </c>
      <c r="C1079" s="1789">
        <f>C1080+C1093</f>
        <v>2976973023</v>
      </c>
      <c r="D1079" s="1790">
        <f>D1080+D1093</f>
        <v>601</v>
      </c>
      <c r="E1079" s="1834"/>
      <c r="F1079" s="1828"/>
      <c r="G1079" s="1828"/>
      <c r="H1079" s="1477"/>
    </row>
    <row r="1080" spans="1:8" s="1476" customFormat="1">
      <c r="A1080" s="1478"/>
      <c r="B1080" s="1833" t="s">
        <v>17</v>
      </c>
      <c r="C1080" s="1787">
        <f>C1081+C1084+C1087+C1089</f>
        <v>2975895344</v>
      </c>
      <c r="D1080" s="1781">
        <f>D1081+D1084+D1087+D1089</f>
        <v>601</v>
      </c>
      <c r="E1080" s="1836"/>
      <c r="F1080" s="1828"/>
      <c r="G1080" s="1828"/>
      <c r="H1080" s="1477"/>
    </row>
    <row r="1081" spans="1:8" s="1476" customFormat="1">
      <c r="A1081" s="1478"/>
      <c r="B1081" s="1835" t="s">
        <v>18</v>
      </c>
      <c r="C1081" s="1787">
        <f>C1082+C1083</f>
        <v>21053862</v>
      </c>
      <c r="D1081" s="1781">
        <f>D1082+D1083</f>
        <v>601</v>
      </c>
      <c r="E1081" s="1837"/>
      <c r="F1081" s="1828"/>
      <c r="G1081" s="1828"/>
      <c r="H1081" s="1477"/>
    </row>
    <row r="1082" spans="1:8" s="1476" customFormat="1">
      <c r="A1082" s="1478"/>
      <c r="B1082" s="1703" t="s">
        <v>86</v>
      </c>
      <c r="C1082" s="1787">
        <v>15122918</v>
      </c>
      <c r="D1082" s="1786">
        <v>601</v>
      </c>
      <c r="E1082" s="1837"/>
      <c r="F1082" s="1828"/>
      <c r="G1082" s="1828"/>
      <c r="H1082" s="1477"/>
    </row>
    <row r="1083" spans="1:8" s="1476" customFormat="1">
      <c r="A1083" s="1478"/>
      <c r="B1083" s="1703" t="s">
        <v>20</v>
      </c>
      <c r="C1083" s="1787">
        <v>5930944</v>
      </c>
      <c r="D1083" s="1781"/>
      <c r="E1083" s="1830"/>
      <c r="F1083" s="1828"/>
      <c r="G1083" s="1828"/>
      <c r="H1083" s="1477"/>
    </row>
    <row r="1084" spans="1:8" s="1476" customFormat="1">
      <c r="A1084" s="1478"/>
      <c r="B1084" s="1782" t="s">
        <v>264</v>
      </c>
      <c r="C1084" s="1787">
        <f>C1085+C1086</f>
        <v>2948841910</v>
      </c>
      <c r="D1084" s="1781"/>
      <c r="E1084" s="1838"/>
      <c r="F1084" s="1828"/>
      <c r="G1084" s="1828"/>
      <c r="H1084" s="1477"/>
    </row>
    <row r="1085" spans="1:8" s="1476" customFormat="1">
      <c r="A1085" s="1478"/>
      <c r="B1085" s="1791" t="s">
        <v>21</v>
      </c>
      <c r="C1085" s="1787">
        <v>2106364</v>
      </c>
      <c r="D1085" s="1781"/>
      <c r="E1085" s="1838"/>
      <c r="F1085" s="1828"/>
      <c r="G1085" s="1828"/>
      <c r="H1085" s="1477"/>
    </row>
    <row r="1086" spans="1:8" s="1476" customFormat="1">
      <c r="A1086" s="1478"/>
      <c r="B1086" s="1791" t="s">
        <v>546</v>
      </c>
      <c r="C1086" s="1787">
        <v>2946735546</v>
      </c>
      <c r="D1086" s="1781"/>
      <c r="E1086" s="1840"/>
      <c r="F1086" s="1828"/>
      <c r="G1086" s="1828"/>
      <c r="H1086" s="1477"/>
    </row>
    <row r="1087" spans="1:8" s="1476" customFormat="1" ht="25.5">
      <c r="A1087" s="1478"/>
      <c r="B1087" s="1839" t="s">
        <v>68</v>
      </c>
      <c r="C1087" s="1787">
        <f>C1088</f>
        <v>18326</v>
      </c>
      <c r="D1087" s="1781"/>
      <c r="E1087" s="1842"/>
      <c r="F1087" s="1828"/>
      <c r="G1087" s="1828"/>
      <c r="H1087" s="1477"/>
    </row>
    <row r="1088" spans="1:8" s="1476" customFormat="1">
      <c r="A1088" s="1478"/>
      <c r="B1088" s="1841" t="s">
        <v>70</v>
      </c>
      <c r="C1088" s="1787">
        <v>18326</v>
      </c>
      <c r="D1088" s="1781"/>
      <c r="E1088" s="1830"/>
      <c r="F1088" s="1828"/>
      <c r="G1088" s="1828"/>
      <c r="H1088" s="1477"/>
    </row>
    <row r="1089" spans="1:8" s="1476" customFormat="1" ht="25.5">
      <c r="A1089" s="1478"/>
      <c r="B1089" s="1829" t="s">
        <v>37</v>
      </c>
      <c r="C1089" s="1787">
        <f>C1090</f>
        <v>5981246</v>
      </c>
      <c r="D1089" s="1781"/>
      <c r="E1089" s="1844"/>
      <c r="F1089" s="1828"/>
      <c r="G1089" s="1828"/>
      <c r="H1089" s="1477"/>
    </row>
    <row r="1090" spans="1:8" s="1476" customFormat="1" ht="25.5">
      <c r="A1090" s="1478"/>
      <c r="B1090" s="1843" t="s">
        <v>314</v>
      </c>
      <c r="C1090" s="1787">
        <f>C1091+C1092</f>
        <v>5981246</v>
      </c>
      <c r="D1090" s="1781"/>
      <c r="E1090" s="1846"/>
      <c r="F1090" s="1828"/>
      <c r="G1090" s="1828"/>
      <c r="H1090" s="1477"/>
    </row>
    <row r="1091" spans="1:8" s="1476" customFormat="1" ht="25.5">
      <c r="A1091" s="1478"/>
      <c r="B1091" s="1845" t="s">
        <v>315</v>
      </c>
      <c r="C1091" s="1787">
        <v>5849619</v>
      </c>
      <c r="D1091" s="1781"/>
      <c r="E1091" s="1846"/>
      <c r="F1091" s="1828"/>
      <c r="G1091" s="1828"/>
      <c r="H1091" s="1477"/>
    </row>
    <row r="1092" spans="1:8" s="1476" customFormat="1" ht="38.25">
      <c r="A1092" s="1478"/>
      <c r="B1092" s="1845" t="s">
        <v>50</v>
      </c>
      <c r="C1092" s="1787">
        <v>131627</v>
      </c>
      <c r="D1092" s="1781"/>
      <c r="E1092" s="1827"/>
      <c r="F1092" s="1828"/>
      <c r="G1092" s="1828"/>
      <c r="H1092" s="1477"/>
    </row>
    <row r="1093" spans="1:8" s="1476" customFormat="1">
      <c r="A1093" s="1478"/>
      <c r="B1093" s="1826" t="s">
        <v>23</v>
      </c>
      <c r="C1093" s="1787">
        <f>C1094</f>
        <v>1077679</v>
      </c>
      <c r="D1093" s="1781"/>
      <c r="E1093" s="1847"/>
      <c r="F1093" s="1828"/>
      <c r="G1093" s="1828"/>
      <c r="H1093" s="1477"/>
    </row>
    <row r="1094" spans="1:8" s="1476" customFormat="1">
      <c r="A1094" s="1478"/>
      <c r="B1094" s="1829" t="s">
        <v>24</v>
      </c>
      <c r="C1094" s="1787">
        <v>1077679</v>
      </c>
      <c r="D1094" s="1781"/>
      <c r="E1094" s="1849"/>
      <c r="F1094" s="1825"/>
      <c r="G1094" s="1825"/>
      <c r="H1094" s="1477"/>
    </row>
    <row r="1095" spans="1:8" s="1476" customFormat="1">
      <c r="A1095" s="1478"/>
      <c r="B1095" s="1848" t="s">
        <v>88</v>
      </c>
      <c r="C1095" s="1789">
        <f>C1072-C1079</f>
        <v>234486977</v>
      </c>
      <c r="D1095" s="1790">
        <f>D1072-D1079</f>
        <v>-601</v>
      </c>
      <c r="E1095" s="1851"/>
      <c r="F1095" s="1828"/>
      <c r="G1095" s="1828"/>
      <c r="H1095" s="1477"/>
    </row>
    <row r="1096" spans="1:8" s="1476" customFormat="1">
      <c r="A1096" s="1478"/>
      <c r="B1096" s="1850" t="s">
        <v>26</v>
      </c>
      <c r="C1096" s="1787">
        <f>C1097</f>
        <v>-234486977</v>
      </c>
      <c r="D1096" s="1781">
        <f>D1097</f>
        <v>601</v>
      </c>
      <c r="E1096" s="1830"/>
      <c r="F1096" s="1828"/>
      <c r="G1096" s="1828"/>
      <c r="H1096" s="1477"/>
    </row>
    <row r="1097" spans="1:8" s="1476" customFormat="1">
      <c r="A1097" s="1478"/>
      <c r="B1097" s="1829" t="s">
        <v>27</v>
      </c>
      <c r="C1097" s="1787">
        <f>C1098</f>
        <v>-234486977</v>
      </c>
      <c r="D1097" s="1781">
        <f>D1098</f>
        <v>601</v>
      </c>
      <c r="E1097" s="1853"/>
      <c r="F1097" s="1828"/>
      <c r="G1097" s="1828"/>
      <c r="H1097" s="1477"/>
    </row>
    <row r="1098" spans="1:8" s="1476" customFormat="1" ht="26.25" thickBot="1">
      <c r="A1098" s="1478"/>
      <c r="B1098" s="1852" t="s">
        <v>535</v>
      </c>
      <c r="C1098" s="1801">
        <v>-234486977</v>
      </c>
      <c r="D1098" s="1802">
        <v>601</v>
      </c>
      <c r="E1098" s="1820"/>
      <c r="F1098" s="1821"/>
      <c r="G1098" s="1822"/>
      <c r="H1098" s="1477"/>
    </row>
    <row r="1099" spans="1:8" s="1196" customFormat="1" ht="189.75" customHeight="1" thickBot="1">
      <c r="A1099" s="844"/>
      <c r="B1099" s="2117" t="s">
        <v>582</v>
      </c>
      <c r="C1099" s="2118"/>
      <c r="D1099" s="2119"/>
      <c r="E1099" s="1872"/>
      <c r="F1099" s="1873"/>
      <c r="G1099" s="1873"/>
      <c r="H1099" s="1477"/>
    </row>
    <row r="1100" spans="1:8" s="1476" customFormat="1">
      <c r="A1100" s="1478"/>
      <c r="B1100" s="1479"/>
      <c r="C1100" s="1479"/>
      <c r="D1100" s="1479"/>
      <c r="E1100" s="1479"/>
      <c r="F1100" s="1479"/>
      <c r="G1100" s="1479"/>
      <c r="H1100" s="1477"/>
    </row>
    <row r="1101" spans="1:8" s="1476" customFormat="1" ht="15.75">
      <c r="A1101" s="1478"/>
      <c r="B1101" s="332" t="s">
        <v>271</v>
      </c>
      <c r="C1101" s="43"/>
      <c r="D1101" s="43"/>
      <c r="E1101" s="43"/>
      <c r="F1101" s="1597"/>
      <c r="G1101" s="43"/>
      <c r="H1101" s="1477"/>
    </row>
    <row r="1102" spans="1:8" s="1476" customFormat="1" ht="15.75" thickBot="1">
      <c r="A1102" s="1478"/>
      <c r="B1102" s="366"/>
      <c r="C1102" s="1162"/>
      <c r="D1102" s="1162"/>
      <c r="E1102" s="585"/>
      <c r="F1102" s="585"/>
      <c r="G1102" s="585"/>
      <c r="H1102" s="1477"/>
    </row>
    <row r="1103" spans="1:8" s="1476" customFormat="1" ht="27">
      <c r="A1103" s="1003">
        <f>A1068+1</f>
        <v>54</v>
      </c>
      <c r="B1103" s="1631" t="s">
        <v>30</v>
      </c>
      <c r="C1103" s="1874"/>
      <c r="D1103" s="1187"/>
      <c r="E1103" s="1875" t="s">
        <v>360</v>
      </c>
      <c r="F1103" s="1874"/>
      <c r="G1103" s="1187"/>
      <c r="H1103" s="1477" t="s">
        <v>58</v>
      </c>
    </row>
    <row r="1104" spans="1:8" s="1476" customFormat="1">
      <c r="A1104" s="1478"/>
      <c r="B1104" s="880" t="s">
        <v>4</v>
      </c>
      <c r="C1104" s="156"/>
      <c r="D1104" s="1186"/>
      <c r="E1104" s="1876" t="s">
        <v>4</v>
      </c>
      <c r="F1104" s="156"/>
      <c r="G1104" s="1186"/>
      <c r="H1104" s="1477"/>
    </row>
    <row r="1105" spans="1:8" s="1476" customFormat="1">
      <c r="A1105" s="1478"/>
      <c r="B1105" s="1633" t="s">
        <v>29</v>
      </c>
      <c r="C1105" s="1634"/>
      <c r="D1105" s="1877"/>
      <c r="E1105" s="1878" t="s">
        <v>555</v>
      </c>
      <c r="F1105" s="1634"/>
      <c r="G1105" s="1877"/>
      <c r="H1105" s="1477"/>
    </row>
    <row r="1106" spans="1:8" s="1476" customFormat="1">
      <c r="A1106" s="1478"/>
      <c r="B1106" s="1636" t="s">
        <v>6</v>
      </c>
      <c r="C1106" s="1879">
        <f>C1107</f>
        <v>25227825</v>
      </c>
      <c r="D1106" s="1880">
        <f>D1107</f>
        <v>-2701185</v>
      </c>
      <c r="E1106" s="1881" t="s">
        <v>362</v>
      </c>
      <c r="F1106" s="1673">
        <f>F1107</f>
        <v>17653480</v>
      </c>
      <c r="G1106" s="1882">
        <f>G1107</f>
        <v>2701185</v>
      </c>
      <c r="H1106" s="1477"/>
    </row>
    <row r="1107" spans="1:8" s="1476" customFormat="1">
      <c r="A1107" s="1478"/>
      <c r="B1107" s="1637" t="s">
        <v>14</v>
      </c>
      <c r="C1107" s="1883">
        <f>C1108</f>
        <v>25227825</v>
      </c>
      <c r="D1107" s="1884">
        <f>D1108</f>
        <v>-2701185</v>
      </c>
      <c r="E1107" s="1885" t="s">
        <v>14</v>
      </c>
      <c r="F1107" s="1651">
        <f>F1108</f>
        <v>17653480</v>
      </c>
      <c r="G1107" s="1886">
        <f>G1108</f>
        <v>2701185</v>
      </c>
      <c r="H1107" s="1477"/>
    </row>
    <row r="1108" spans="1:8" s="1476" customFormat="1" ht="25.5">
      <c r="A1108" s="1478"/>
      <c r="B1108" s="1641" t="s">
        <v>15</v>
      </c>
      <c r="C1108" s="1739">
        <v>25227825</v>
      </c>
      <c r="D1108" s="1884">
        <v>-2701185</v>
      </c>
      <c r="E1108" s="1887" t="s">
        <v>15</v>
      </c>
      <c r="F1108" s="1651">
        <v>17653480</v>
      </c>
      <c r="G1108" s="1886">
        <v>2701185</v>
      </c>
      <c r="H1108" s="1477"/>
    </row>
    <row r="1109" spans="1:8" s="1476" customFormat="1">
      <c r="A1109" s="1478"/>
      <c r="B1109" s="1643" t="s">
        <v>31</v>
      </c>
      <c r="C1109" s="1879">
        <f t="shared" ref="C1109:D1111" si="29">C1110</f>
        <v>25227825</v>
      </c>
      <c r="D1109" s="1880">
        <f t="shared" si="29"/>
        <v>-2701185</v>
      </c>
      <c r="E1109" s="1888" t="s">
        <v>31</v>
      </c>
      <c r="F1109" s="1673">
        <f>F1110</f>
        <v>17653480</v>
      </c>
      <c r="G1109" s="1882">
        <f>G1110</f>
        <v>2701185</v>
      </c>
      <c r="H1109" s="1477"/>
    </row>
    <row r="1110" spans="1:8" s="1476" customFormat="1">
      <c r="A1110" s="1478"/>
      <c r="B1110" s="1889" t="s">
        <v>17</v>
      </c>
      <c r="C1110" s="1739">
        <f t="shared" si="29"/>
        <v>25227825</v>
      </c>
      <c r="D1110" s="1890">
        <f t="shared" si="29"/>
        <v>-2701185</v>
      </c>
      <c r="E1110" s="1891" t="s">
        <v>17</v>
      </c>
      <c r="F1110" s="1649">
        <f>F1111+F1114</f>
        <v>17653480</v>
      </c>
      <c r="G1110" s="866">
        <f>G1111+G1114</f>
        <v>2701185</v>
      </c>
      <c r="H1110" s="1477"/>
    </row>
    <row r="1111" spans="1:8" s="1476" customFormat="1">
      <c r="A1111" s="1478"/>
      <c r="B1111" s="1892" t="s">
        <v>264</v>
      </c>
      <c r="C1111" s="1739">
        <f t="shared" si="29"/>
        <v>25227825</v>
      </c>
      <c r="D1111" s="1890">
        <f t="shared" si="29"/>
        <v>-2701185</v>
      </c>
      <c r="E1111" s="1887" t="s">
        <v>18</v>
      </c>
      <c r="F1111" s="1649">
        <f>F1112+F1113</f>
        <v>195462</v>
      </c>
      <c r="G1111" s="866"/>
      <c r="H1111" s="1477"/>
    </row>
    <row r="1112" spans="1:8" s="1476" customFormat="1">
      <c r="A1112" s="1478"/>
      <c r="B1112" s="1893" t="s">
        <v>21</v>
      </c>
      <c r="C1112" s="1739">
        <v>25227825</v>
      </c>
      <c r="D1112" s="1884">
        <v>-2701185</v>
      </c>
      <c r="E1112" s="1894" t="s">
        <v>19</v>
      </c>
      <c r="F1112" s="1651">
        <v>178311</v>
      </c>
      <c r="G1112" s="866"/>
      <c r="H1112" s="1477"/>
    </row>
    <row r="1113" spans="1:8" s="1476" customFormat="1">
      <c r="A1113" s="1478"/>
      <c r="B1113" s="1637"/>
      <c r="C1113" s="1651"/>
      <c r="D1113" s="1886"/>
      <c r="E1113" s="1894" t="s">
        <v>20</v>
      </c>
      <c r="F1113" s="1651">
        <v>17151</v>
      </c>
      <c r="G1113" s="866"/>
      <c r="H1113" s="1477"/>
    </row>
    <row r="1114" spans="1:8" s="1476" customFormat="1" ht="26.25">
      <c r="A1114" s="1478"/>
      <c r="B1114" s="1641"/>
      <c r="C1114" s="1739"/>
      <c r="D1114" s="1886"/>
      <c r="E1114" s="1895" t="s">
        <v>491</v>
      </c>
      <c r="F1114" s="1651">
        <f>F1115</f>
        <v>17458018</v>
      </c>
      <c r="G1114" s="1886">
        <f>G1115</f>
        <v>2701185</v>
      </c>
      <c r="H1114" s="1477"/>
    </row>
    <row r="1115" spans="1:8" s="1476" customFormat="1" ht="25.5">
      <c r="A1115" s="1478"/>
      <c r="B1115" s="1643"/>
      <c r="C1115" s="1673"/>
      <c r="D1115" s="1882"/>
      <c r="E1115" s="1896" t="s">
        <v>49</v>
      </c>
      <c r="F1115" s="1651">
        <f>F1116</f>
        <v>17458018</v>
      </c>
      <c r="G1115" s="1886">
        <f>G1116</f>
        <v>2701185</v>
      </c>
      <c r="H1115" s="1477"/>
    </row>
    <row r="1116" spans="1:8" s="1476" customFormat="1" ht="51.75" thickBot="1">
      <c r="A1116" s="1478"/>
      <c r="B1116" s="1897"/>
      <c r="C1116" s="1656"/>
      <c r="D1116" s="873"/>
      <c r="E1116" s="1898" t="s">
        <v>492</v>
      </c>
      <c r="F1116" s="1899">
        <v>17458018</v>
      </c>
      <c r="G1116" s="1900">
        <v>2701185</v>
      </c>
      <c r="H1116" s="1477"/>
    </row>
    <row r="1117" spans="1:8" s="1476" customFormat="1" ht="45.75" customHeight="1" thickBot="1">
      <c r="A1117" s="1478"/>
      <c r="B1117" s="2125" t="s">
        <v>556</v>
      </c>
      <c r="C1117" s="2126"/>
      <c r="D1117" s="2126"/>
      <c r="E1117" s="2126"/>
      <c r="F1117" s="2126"/>
      <c r="G1117" s="2127"/>
      <c r="H1117" s="1477"/>
    </row>
    <row r="1118" spans="1:8" s="1476" customFormat="1">
      <c r="A1118" s="1478"/>
      <c r="B1118" s="366"/>
      <c r="C1118" s="1162"/>
      <c r="D1118" s="1162"/>
      <c r="E1118" s="585"/>
      <c r="F1118" s="585"/>
      <c r="G1118" s="585"/>
      <c r="H1118" s="1477"/>
    </row>
    <row r="1119" spans="1:8" s="1476" customFormat="1">
      <c r="A1119" s="1478"/>
      <c r="B1119" s="332" t="s">
        <v>320</v>
      </c>
      <c r="C1119" s="13"/>
      <c r="D1119" s="916"/>
      <c r="E1119" s="332"/>
      <c r="F1119" s="13"/>
      <c r="G1119" s="916"/>
      <c r="H1119" s="1477"/>
    </row>
    <row r="1120" spans="1:8" s="1476" customFormat="1" ht="15.75" thickBot="1">
      <c r="A1120" s="1478"/>
      <c r="B1120" s="655"/>
      <c r="C1120" s="916"/>
      <c r="D1120" s="916"/>
      <c r="E1120" s="332"/>
      <c r="F1120" s="13"/>
      <c r="G1120" s="916"/>
      <c r="H1120" s="1477"/>
    </row>
    <row r="1121" spans="1:8" s="1476" customFormat="1" ht="27">
      <c r="A1121" s="1003">
        <f>A1103</f>
        <v>54</v>
      </c>
      <c r="B1121" s="1901" t="s">
        <v>30</v>
      </c>
      <c r="C1121" s="1902"/>
      <c r="D1121" s="1903"/>
      <c r="E1121" s="1904" t="s">
        <v>360</v>
      </c>
      <c r="F1121" s="1902"/>
      <c r="G1121" s="1903"/>
      <c r="H1121" s="1477" t="s">
        <v>58</v>
      </c>
    </row>
    <row r="1122" spans="1:8" s="1476" customFormat="1">
      <c r="A1122" s="1478"/>
      <c r="B1122" s="1905" t="s">
        <v>66</v>
      </c>
      <c r="C1122" s="1667"/>
      <c r="D1122" s="1906"/>
      <c r="E1122" s="1907" t="s">
        <v>66</v>
      </c>
      <c r="F1122" s="1667"/>
      <c r="G1122" s="1906"/>
      <c r="H1122" s="1477"/>
    </row>
    <row r="1123" spans="1:8" s="1476" customFormat="1">
      <c r="A1123" s="1478"/>
      <c r="B1123" s="1908" t="s">
        <v>67</v>
      </c>
      <c r="C1123" s="1670"/>
      <c r="D1123" s="1909"/>
      <c r="E1123" s="1910" t="s">
        <v>67</v>
      </c>
      <c r="F1123" s="1670"/>
      <c r="G1123" s="1909"/>
      <c r="H1123" s="1477"/>
    </row>
    <row r="1124" spans="1:8" s="1476" customFormat="1">
      <c r="A1124" s="1478"/>
      <c r="B1124" s="1911" t="s">
        <v>73</v>
      </c>
      <c r="C1124" s="1667"/>
      <c r="D1124" s="1906"/>
      <c r="E1124" s="1912" t="s">
        <v>73</v>
      </c>
      <c r="F1124" s="1667"/>
      <c r="G1124" s="1906"/>
      <c r="H1124" s="1477"/>
    </row>
    <row r="1125" spans="1:8" s="1476" customFormat="1">
      <c r="A1125" s="1478"/>
      <c r="B1125" s="618" t="s">
        <v>6</v>
      </c>
      <c r="C1125" s="1879">
        <f>C1126</f>
        <v>54680004</v>
      </c>
      <c r="D1125" s="1880">
        <f>D1126</f>
        <v>-2701185</v>
      </c>
      <c r="E1125" s="1913" t="s">
        <v>6</v>
      </c>
      <c r="F1125" s="1879">
        <f>F1126+F1127+F1132</f>
        <v>1207278369</v>
      </c>
      <c r="G1125" s="1880">
        <f>G1126+G1127+G1132</f>
        <v>2701185</v>
      </c>
      <c r="H1125" s="1477"/>
    </row>
    <row r="1126" spans="1:8" s="1476" customFormat="1">
      <c r="A1126" s="1478"/>
      <c r="B1126" s="1914" t="s">
        <v>14</v>
      </c>
      <c r="C1126" s="1739">
        <f>C1127</f>
        <v>54680004</v>
      </c>
      <c r="D1126" s="1890">
        <f>D1127</f>
        <v>-2701185</v>
      </c>
      <c r="E1126" s="1915" t="s">
        <v>99</v>
      </c>
      <c r="F1126" s="1739">
        <v>15086477</v>
      </c>
      <c r="G1126" s="1884"/>
      <c r="H1126" s="1477"/>
    </row>
    <row r="1127" spans="1:8" s="1476" customFormat="1">
      <c r="A1127" s="1478"/>
      <c r="B1127" s="1641" t="s">
        <v>15</v>
      </c>
      <c r="C1127" s="1739">
        <v>54680004</v>
      </c>
      <c r="D1127" s="1884">
        <f>-G1108</f>
        <v>-2701185</v>
      </c>
      <c r="E1127" s="1916" t="s">
        <v>8</v>
      </c>
      <c r="F1127" s="1739">
        <f t="shared" ref="F1127:F1129" si="30">F1128</f>
        <v>92487</v>
      </c>
      <c r="G1127" s="1890"/>
      <c r="H1127" s="1477"/>
    </row>
    <row r="1128" spans="1:8" s="1476" customFormat="1">
      <c r="A1128" s="1478"/>
      <c r="B1128" s="1917" t="s">
        <v>31</v>
      </c>
      <c r="C1128" s="1879">
        <f>C1129+C1148</f>
        <v>54680004</v>
      </c>
      <c r="D1128" s="1880">
        <f>D1129+D1148</f>
        <v>-2701185</v>
      </c>
      <c r="E1128" s="1887" t="s">
        <v>9</v>
      </c>
      <c r="F1128" s="1739">
        <f t="shared" si="30"/>
        <v>92487</v>
      </c>
      <c r="G1128" s="1890"/>
      <c r="H1128" s="1477"/>
    </row>
    <row r="1129" spans="1:8" s="1476" customFormat="1">
      <c r="A1129" s="1478"/>
      <c r="B1129" s="618" t="s">
        <v>17</v>
      </c>
      <c r="C1129" s="1879">
        <f>C1136+C1130+C1144+C1142</f>
        <v>54680004</v>
      </c>
      <c r="D1129" s="1880">
        <f>D1136+D1130+D1144+D1142</f>
        <v>-2701185</v>
      </c>
      <c r="E1129" s="1894" t="s">
        <v>10</v>
      </c>
      <c r="F1129" s="1739">
        <f t="shared" si="30"/>
        <v>92487</v>
      </c>
      <c r="G1129" s="1890"/>
      <c r="H1129" s="1477"/>
    </row>
    <row r="1130" spans="1:8" s="1476" customFormat="1" ht="25.5">
      <c r="A1130" s="1478"/>
      <c r="B1130" s="1918" t="s">
        <v>264</v>
      </c>
      <c r="C1130" s="1739">
        <f>C1131</f>
        <v>54680004</v>
      </c>
      <c r="D1130" s="1890">
        <f>D1131+D1141</f>
        <v>-2701185</v>
      </c>
      <c r="E1130" s="1919" t="s">
        <v>11</v>
      </c>
      <c r="F1130" s="1739">
        <f>F1131</f>
        <v>92487</v>
      </c>
      <c r="G1130" s="1884"/>
      <c r="H1130" s="1477"/>
    </row>
    <row r="1131" spans="1:8" s="1476" customFormat="1" ht="38.25">
      <c r="A1131" s="1478"/>
      <c r="B1131" s="1640" t="s">
        <v>21</v>
      </c>
      <c r="C1131" s="1739">
        <v>54680004</v>
      </c>
      <c r="D1131" s="1884">
        <f>-G1116</f>
        <v>-2701185</v>
      </c>
      <c r="E1131" s="1920" t="s">
        <v>12</v>
      </c>
      <c r="F1131" s="1739">
        <v>92487</v>
      </c>
      <c r="G1131" s="1884"/>
      <c r="H1131" s="1477"/>
    </row>
    <row r="1132" spans="1:8" s="1476" customFormat="1">
      <c r="A1132" s="1478"/>
      <c r="B1132" s="1921"/>
      <c r="C1132" s="1739"/>
      <c r="D1132" s="1890"/>
      <c r="E1132" s="1922" t="s">
        <v>14</v>
      </c>
      <c r="F1132" s="1739">
        <f>F1133</f>
        <v>1192099405</v>
      </c>
      <c r="G1132" s="1890">
        <f>G1133</f>
        <v>2701185</v>
      </c>
      <c r="H1132" s="1477"/>
    </row>
    <row r="1133" spans="1:8" s="1476" customFormat="1" ht="25.5">
      <c r="A1133" s="1478"/>
      <c r="B1133" s="1921"/>
      <c r="C1133" s="1739"/>
      <c r="D1133" s="1890"/>
      <c r="E1133" s="1887" t="s">
        <v>15</v>
      </c>
      <c r="F1133" s="1739">
        <v>1192099405</v>
      </c>
      <c r="G1133" s="1884">
        <f>G1108</f>
        <v>2701185</v>
      </c>
      <c r="H1133" s="1477"/>
    </row>
    <row r="1134" spans="1:8" s="1476" customFormat="1">
      <c r="A1134" s="1478"/>
      <c r="B1134" s="1921"/>
      <c r="C1134" s="1690"/>
      <c r="D1134" s="1923"/>
      <c r="E1134" s="1924" t="s">
        <v>31</v>
      </c>
      <c r="F1134" s="1879">
        <f>F1135+F1148</f>
        <v>1189869222</v>
      </c>
      <c r="G1134" s="1880">
        <f>G1135+G1148</f>
        <v>2701185</v>
      </c>
      <c r="H1134" s="1477"/>
    </row>
    <row r="1135" spans="1:8" s="1476" customFormat="1">
      <c r="A1135" s="1478"/>
      <c r="B1135" s="1921"/>
      <c r="C1135" s="1690"/>
      <c r="D1135" s="1923"/>
      <c r="E1135" s="1913" t="s">
        <v>17</v>
      </c>
      <c r="F1135" s="1879">
        <f>F1136+F1139+F1144+F1142</f>
        <v>1186401774</v>
      </c>
      <c r="G1135" s="1880">
        <f>G1136+G1139+G1144+G1142</f>
        <v>2701185</v>
      </c>
      <c r="H1135" s="1477"/>
    </row>
    <row r="1136" spans="1:8" s="1476" customFormat="1">
      <c r="A1136" s="1478"/>
      <c r="B1136" s="1921"/>
      <c r="C1136" s="1690"/>
      <c r="D1136" s="1923"/>
      <c r="E1136" s="1887" t="s">
        <v>18</v>
      </c>
      <c r="F1136" s="1739">
        <f>F1137+F1138</f>
        <v>110169779</v>
      </c>
      <c r="G1136" s="1890"/>
      <c r="H1136" s="1477"/>
    </row>
    <row r="1137" spans="1:8" s="1476" customFormat="1">
      <c r="A1137" s="1478"/>
      <c r="B1137" s="1921"/>
      <c r="C1137" s="1690"/>
      <c r="D1137" s="1923"/>
      <c r="E1137" s="1894" t="s">
        <v>19</v>
      </c>
      <c r="F1137" s="1739">
        <v>90016850</v>
      </c>
      <c r="G1137" s="1884"/>
      <c r="H1137" s="1477"/>
    </row>
    <row r="1138" spans="1:8" s="1476" customFormat="1">
      <c r="A1138" s="1478"/>
      <c r="B1138" s="1921"/>
      <c r="C1138" s="1690"/>
      <c r="D1138" s="1923"/>
      <c r="E1138" s="1894" t="s">
        <v>20</v>
      </c>
      <c r="F1138" s="1739">
        <v>20152929</v>
      </c>
      <c r="G1138" s="1884"/>
      <c r="H1138" s="1477"/>
    </row>
    <row r="1139" spans="1:8" s="1476" customFormat="1">
      <c r="A1139" s="1478"/>
      <c r="B1139" s="1921"/>
      <c r="C1139" s="1690"/>
      <c r="D1139" s="1923"/>
      <c r="E1139" s="1925" t="s">
        <v>264</v>
      </c>
      <c r="F1139" s="1739">
        <f>F1140+F1141</f>
        <v>1037649217</v>
      </c>
      <c r="G1139" s="1890"/>
      <c r="H1139" s="1477"/>
    </row>
    <row r="1140" spans="1:8" s="1476" customFormat="1">
      <c r="A1140" s="1478"/>
      <c r="B1140" s="1921"/>
      <c r="C1140" s="1690"/>
      <c r="D1140" s="1923"/>
      <c r="E1140" s="1894" t="s">
        <v>21</v>
      </c>
      <c r="F1140" s="1739">
        <v>1036227831</v>
      </c>
      <c r="G1140" s="1884"/>
      <c r="H1140" s="1477"/>
    </row>
    <row r="1141" spans="1:8" s="1476" customFormat="1">
      <c r="A1141" s="1478"/>
      <c r="B1141" s="1921"/>
      <c r="C1141" s="1690"/>
      <c r="D1141" s="1923"/>
      <c r="E1141" s="1894" t="s">
        <v>257</v>
      </c>
      <c r="F1141" s="1739">
        <v>1421386</v>
      </c>
      <c r="G1141" s="1884"/>
      <c r="H1141" s="1477"/>
    </row>
    <row r="1142" spans="1:8" s="1476" customFormat="1" ht="25.5">
      <c r="A1142" s="1478"/>
      <c r="B1142" s="1921"/>
      <c r="C1142" s="1690"/>
      <c r="D1142" s="1923"/>
      <c r="E1142" s="1887" t="s">
        <v>68</v>
      </c>
      <c r="F1142" s="1739">
        <f>F1143</f>
        <v>381341</v>
      </c>
      <c r="G1142" s="1890"/>
      <c r="H1142" s="1477"/>
    </row>
    <row r="1143" spans="1:8" s="1476" customFormat="1">
      <c r="A1143" s="1478"/>
      <c r="B1143" s="1921"/>
      <c r="C1143" s="1690"/>
      <c r="D1143" s="1923"/>
      <c r="E1143" s="1894" t="s">
        <v>70</v>
      </c>
      <c r="F1143" s="1739">
        <v>381341</v>
      </c>
      <c r="G1143" s="1884"/>
      <c r="H1143" s="1477"/>
    </row>
    <row r="1144" spans="1:8" s="1476" customFormat="1" ht="25.5">
      <c r="A1144" s="1478"/>
      <c r="B1144" s="1921"/>
      <c r="C1144" s="1690"/>
      <c r="D1144" s="1923"/>
      <c r="E1144" s="1926" t="s">
        <v>37</v>
      </c>
      <c r="F1144" s="1739">
        <v>38201437</v>
      </c>
      <c r="G1144" s="1890">
        <f>G1145</f>
        <v>2701185</v>
      </c>
      <c r="H1144" s="1477"/>
    </row>
    <row r="1145" spans="1:8" s="1476" customFormat="1" ht="25.5">
      <c r="A1145" s="1478"/>
      <c r="B1145" s="1921"/>
      <c r="C1145" s="1690"/>
      <c r="D1145" s="1923"/>
      <c r="E1145" s="1896" t="s">
        <v>49</v>
      </c>
      <c r="F1145" s="1739">
        <v>38201437</v>
      </c>
      <c r="G1145" s="1890">
        <f>G1146+G1147</f>
        <v>2701185</v>
      </c>
      <c r="H1145" s="1477"/>
    </row>
    <row r="1146" spans="1:8" s="1476" customFormat="1" ht="25.5">
      <c r="A1146" s="1478"/>
      <c r="B1146" s="1601"/>
      <c r="C1146" s="1690"/>
      <c r="D1146" s="1927"/>
      <c r="E1146" s="1928" t="s">
        <v>258</v>
      </c>
      <c r="F1146" s="1739">
        <v>2303926</v>
      </c>
      <c r="G1146" s="1884"/>
      <c r="H1146" s="1477"/>
    </row>
    <row r="1147" spans="1:8" s="1476" customFormat="1" ht="38.25">
      <c r="A1147" s="1478"/>
      <c r="B1147" s="1601"/>
      <c r="C1147" s="1690"/>
      <c r="D1147" s="1927"/>
      <c r="E1147" s="1928" t="s">
        <v>50</v>
      </c>
      <c r="F1147" s="1739">
        <v>35897511</v>
      </c>
      <c r="G1147" s="1884">
        <f>G1116</f>
        <v>2701185</v>
      </c>
      <c r="H1147" s="1477"/>
    </row>
    <row r="1148" spans="1:8" s="1476" customFormat="1">
      <c r="A1148" s="1478"/>
      <c r="B1148" s="618"/>
      <c r="C1148" s="1695"/>
      <c r="D1148" s="1929"/>
      <c r="E1148" s="1913" t="s">
        <v>23</v>
      </c>
      <c r="F1148" s="1879">
        <f>F1149</f>
        <v>3467448</v>
      </c>
      <c r="G1148" s="1930"/>
      <c r="H1148" s="1477"/>
    </row>
    <row r="1149" spans="1:8" s="1476" customFormat="1">
      <c r="A1149" s="1478"/>
      <c r="B1149" s="1641"/>
      <c r="C1149" s="1690"/>
      <c r="D1149" s="1923"/>
      <c r="E1149" s="1887" t="s">
        <v>24</v>
      </c>
      <c r="F1149" s="1739">
        <v>3467448</v>
      </c>
      <c r="G1149" s="1890"/>
      <c r="H1149" s="1477"/>
    </row>
    <row r="1150" spans="1:8" s="1476" customFormat="1">
      <c r="A1150" s="1478"/>
      <c r="B1150" s="618"/>
      <c r="C1150" s="1714"/>
      <c r="D1150" s="1931"/>
      <c r="E1150" s="1913" t="s">
        <v>25</v>
      </c>
      <c r="F1150" s="1673">
        <f>F1125-F1134</f>
        <v>17409147</v>
      </c>
      <c r="G1150" s="1882"/>
      <c r="H1150" s="1477"/>
    </row>
    <row r="1151" spans="1:8" s="1476" customFormat="1">
      <c r="A1151" s="1478"/>
      <c r="B1151" s="618"/>
      <c r="C1151" s="1714"/>
      <c r="D1151" s="1931"/>
      <c r="E1151" s="1913" t="s">
        <v>26</v>
      </c>
      <c r="F1151" s="1673">
        <f>F1152</f>
        <v>-17409147</v>
      </c>
      <c r="G1151" s="1882"/>
      <c r="H1151" s="1477"/>
    </row>
    <row r="1152" spans="1:8" s="1476" customFormat="1">
      <c r="A1152" s="1478"/>
      <c r="B1152" s="1641"/>
      <c r="C1152" s="1716"/>
      <c r="D1152" s="1932"/>
      <c r="E1152" s="1887" t="s">
        <v>27</v>
      </c>
      <c r="F1152" s="1649">
        <f>F1153</f>
        <v>-17409147</v>
      </c>
      <c r="G1152" s="866"/>
      <c r="H1152" s="1477"/>
    </row>
    <row r="1153" spans="1:8" s="1476" customFormat="1" ht="15.75" thickBot="1">
      <c r="A1153" s="1478"/>
      <c r="B1153" s="1655"/>
      <c r="C1153" s="1736"/>
      <c r="D1153" s="1933"/>
      <c r="E1153" s="1934" t="s">
        <v>367</v>
      </c>
      <c r="F1153" s="1656">
        <v>-17409147</v>
      </c>
      <c r="G1153" s="873"/>
      <c r="H1153" s="1477"/>
    </row>
    <row r="1154" spans="1:8" s="1196" customFormat="1" ht="44.25" customHeight="1" thickBot="1">
      <c r="A1154" s="844"/>
      <c r="B1154" s="2128" t="s">
        <v>556</v>
      </c>
      <c r="C1154" s="2126"/>
      <c r="D1154" s="2126"/>
      <c r="E1154" s="2126"/>
      <c r="F1154" s="2126"/>
      <c r="G1154" s="2127"/>
      <c r="H1154" s="1477"/>
    </row>
    <row r="1155" spans="1:8" s="1476" customFormat="1">
      <c r="A1155" s="1478"/>
      <c r="B1155" s="1479"/>
      <c r="C1155" s="1479"/>
      <c r="D1155" s="1479"/>
      <c r="E1155" s="1479"/>
      <c r="F1155" s="1479"/>
      <c r="G1155" s="1479"/>
      <c r="H1155" s="1477"/>
    </row>
    <row r="1156" spans="1:8" s="1476" customFormat="1" ht="15.75">
      <c r="A1156" s="1478"/>
      <c r="B1156" s="332" t="s">
        <v>271</v>
      </c>
      <c r="C1156" s="43"/>
      <c r="D1156" s="43"/>
      <c r="E1156" s="43"/>
      <c r="F1156" s="1597"/>
      <c r="G1156" s="43"/>
      <c r="H1156" s="1477"/>
    </row>
    <row r="1157" spans="1:8" s="1476" customFormat="1" ht="15.75" thickBot="1">
      <c r="A1157" s="1478"/>
      <c r="B1157" s="366"/>
      <c r="C1157" s="1162"/>
      <c r="D1157" s="1162"/>
      <c r="E1157" s="585"/>
      <c r="F1157" s="585"/>
      <c r="G1157" s="585"/>
      <c r="H1157" s="1477"/>
    </row>
    <row r="1158" spans="1:8" s="1476" customFormat="1" ht="27">
      <c r="A1158" s="1003">
        <f>A1103+1</f>
        <v>55</v>
      </c>
      <c r="B1158" s="1631" t="s">
        <v>30</v>
      </c>
      <c r="C1158" s="1874"/>
      <c r="D1158" s="1187"/>
      <c r="E1158" s="1875" t="s">
        <v>360</v>
      </c>
      <c r="F1158" s="1874"/>
      <c r="G1158" s="1187"/>
      <c r="H1158" s="1477" t="s">
        <v>58</v>
      </c>
    </row>
    <row r="1159" spans="1:8" s="1476" customFormat="1">
      <c r="A1159" s="1478"/>
      <c r="B1159" s="880" t="s">
        <v>4</v>
      </c>
      <c r="C1159" s="156"/>
      <c r="D1159" s="1186"/>
      <c r="E1159" s="1876" t="s">
        <v>4</v>
      </c>
      <c r="F1159" s="156"/>
      <c r="G1159" s="1186"/>
      <c r="H1159" s="1477"/>
    </row>
    <row r="1160" spans="1:8" s="1476" customFormat="1" ht="27">
      <c r="A1160" s="1478"/>
      <c r="B1160" s="1633" t="s">
        <v>29</v>
      </c>
      <c r="C1160" s="1634"/>
      <c r="D1160" s="1877"/>
      <c r="E1160" s="1878" t="s">
        <v>557</v>
      </c>
      <c r="F1160" s="1634"/>
      <c r="G1160" s="1877"/>
      <c r="H1160" s="1477"/>
    </row>
    <row r="1161" spans="1:8" s="1476" customFormat="1">
      <c r="A1161" s="1478"/>
      <c r="B1161" s="1636" t="s">
        <v>6</v>
      </c>
      <c r="C1161" s="1879">
        <f>C1162</f>
        <v>25227825</v>
      </c>
      <c r="D1161" s="1880">
        <f>D1162</f>
        <v>-4046491</v>
      </c>
      <c r="E1161" s="1881" t="s">
        <v>362</v>
      </c>
      <c r="F1161" s="1673">
        <f>F1162+F1163</f>
        <v>130615566</v>
      </c>
      <c r="G1161" s="1882">
        <f>G1162+G1163</f>
        <v>4046491</v>
      </c>
      <c r="H1161" s="1477"/>
    </row>
    <row r="1162" spans="1:8" s="1476" customFormat="1">
      <c r="A1162" s="1478"/>
      <c r="B1162" s="1637" t="s">
        <v>14</v>
      </c>
      <c r="C1162" s="1883">
        <f>C1163</f>
        <v>25227825</v>
      </c>
      <c r="D1162" s="1884">
        <f>D1163</f>
        <v>-4046491</v>
      </c>
      <c r="E1162" s="1935" t="s">
        <v>80</v>
      </c>
      <c r="F1162" s="1651">
        <v>13304</v>
      </c>
      <c r="G1162" s="1886"/>
      <c r="H1162" s="1477"/>
    </row>
    <row r="1163" spans="1:8" s="1476" customFormat="1">
      <c r="A1163" s="1478"/>
      <c r="B1163" s="1641" t="s">
        <v>15</v>
      </c>
      <c r="C1163" s="1739">
        <v>25227825</v>
      </c>
      <c r="D1163" s="1884">
        <f>-G1164</f>
        <v>-4046491</v>
      </c>
      <c r="E1163" s="1885" t="s">
        <v>14</v>
      </c>
      <c r="F1163" s="1651">
        <f>F1164</f>
        <v>130602262</v>
      </c>
      <c r="G1163" s="1886">
        <f>G1164</f>
        <v>4046491</v>
      </c>
      <c r="H1163" s="1477"/>
    </row>
    <row r="1164" spans="1:8" s="1476" customFormat="1" ht="25.5">
      <c r="A1164" s="1478"/>
      <c r="B1164" s="1643" t="s">
        <v>31</v>
      </c>
      <c r="C1164" s="1879">
        <f t="shared" ref="C1164:D1166" si="31">C1165</f>
        <v>25227825</v>
      </c>
      <c r="D1164" s="1880">
        <f t="shared" si="31"/>
        <v>-4046491</v>
      </c>
      <c r="E1164" s="1887" t="s">
        <v>15</v>
      </c>
      <c r="F1164" s="1651">
        <v>130602262</v>
      </c>
      <c r="G1164" s="1886">
        <v>4046491</v>
      </c>
      <c r="H1164" s="1477"/>
    </row>
    <row r="1165" spans="1:8" s="1476" customFormat="1">
      <c r="A1165" s="1478"/>
      <c r="B1165" s="1889" t="s">
        <v>17</v>
      </c>
      <c r="C1165" s="1739">
        <f t="shared" si="31"/>
        <v>25227825</v>
      </c>
      <c r="D1165" s="1890">
        <f t="shared" si="31"/>
        <v>-4046491</v>
      </c>
      <c r="E1165" s="1888" t="s">
        <v>31</v>
      </c>
      <c r="F1165" s="1673">
        <f>F1166</f>
        <v>130615566</v>
      </c>
      <c r="G1165" s="1882">
        <f>G1166</f>
        <v>4046491</v>
      </c>
      <c r="H1165" s="1477"/>
    </row>
    <row r="1166" spans="1:8" s="1476" customFormat="1">
      <c r="A1166" s="1478"/>
      <c r="B1166" s="1892" t="s">
        <v>264</v>
      </c>
      <c r="C1166" s="1739">
        <f t="shared" si="31"/>
        <v>25227825</v>
      </c>
      <c r="D1166" s="1890">
        <f t="shared" si="31"/>
        <v>-4046491</v>
      </c>
      <c r="E1166" s="1891" t="s">
        <v>17</v>
      </c>
      <c r="F1166" s="1649">
        <f>F1167+F1169</f>
        <v>130615566</v>
      </c>
      <c r="G1166" s="866">
        <f>G1167+G1169</f>
        <v>4046491</v>
      </c>
      <c r="H1166" s="1477"/>
    </row>
    <row r="1167" spans="1:8" s="1476" customFormat="1">
      <c r="A1167" s="1478"/>
      <c r="B1167" s="1893" t="s">
        <v>21</v>
      </c>
      <c r="C1167" s="1739">
        <v>25227825</v>
      </c>
      <c r="D1167" s="1884">
        <f>-G1168</f>
        <v>-4046491</v>
      </c>
      <c r="E1167" s="1936" t="s">
        <v>264</v>
      </c>
      <c r="F1167" s="1649">
        <f>F1168</f>
        <v>128991852</v>
      </c>
      <c r="G1167" s="866">
        <f>G1168</f>
        <v>4046491</v>
      </c>
      <c r="H1167" s="1477"/>
    </row>
    <row r="1168" spans="1:8" s="1476" customFormat="1">
      <c r="A1168" s="1478"/>
      <c r="B1168" s="1637"/>
      <c r="C1168" s="1733"/>
      <c r="D1168" s="1937"/>
      <c r="E1168" s="1938" t="s">
        <v>21</v>
      </c>
      <c r="F1168" s="1651">
        <v>128991852</v>
      </c>
      <c r="G1168" s="1886">
        <v>4046491</v>
      </c>
      <c r="H1168" s="1477"/>
    </row>
    <row r="1169" spans="1:8" s="1476" customFormat="1" ht="26.25">
      <c r="A1169" s="1478"/>
      <c r="B1169" s="1641"/>
      <c r="C1169" s="1690"/>
      <c r="D1169" s="1937"/>
      <c r="E1169" s="1895" t="s">
        <v>491</v>
      </c>
      <c r="F1169" s="1651">
        <f>F1170</f>
        <v>1623714</v>
      </c>
      <c r="G1169" s="1886"/>
      <c r="H1169" s="1477"/>
    </row>
    <row r="1170" spans="1:8" s="1476" customFormat="1" ht="25.5">
      <c r="A1170" s="1478"/>
      <c r="B1170" s="1643"/>
      <c r="C1170" s="1714"/>
      <c r="D1170" s="1931"/>
      <c r="E1170" s="1896" t="s">
        <v>49</v>
      </c>
      <c r="F1170" s="1651">
        <f>F1171</f>
        <v>1623714</v>
      </c>
      <c r="G1170" s="1886"/>
      <c r="H1170" s="1477"/>
    </row>
    <row r="1171" spans="1:8" s="1476" customFormat="1" ht="26.25" thickBot="1">
      <c r="A1171" s="1478"/>
      <c r="B1171" s="1939"/>
      <c r="C1171" s="1736"/>
      <c r="D1171" s="1933"/>
      <c r="E1171" s="1940" t="s">
        <v>258</v>
      </c>
      <c r="F1171" s="1899">
        <v>1623714</v>
      </c>
      <c r="G1171" s="1900"/>
      <c r="H1171" s="1477"/>
    </row>
    <row r="1172" spans="1:8" s="1196" customFormat="1" ht="38.25" customHeight="1" thickBot="1">
      <c r="A1172" s="844"/>
      <c r="B1172" s="2125" t="s">
        <v>558</v>
      </c>
      <c r="C1172" s="2126"/>
      <c r="D1172" s="2126"/>
      <c r="E1172" s="2126"/>
      <c r="F1172" s="2126"/>
      <c r="G1172" s="2127"/>
      <c r="H1172" s="1477"/>
    </row>
    <row r="1173" spans="1:8" s="1476" customFormat="1">
      <c r="A1173" s="1478"/>
      <c r="B1173" s="366"/>
      <c r="C1173" s="1162"/>
      <c r="D1173" s="1162"/>
      <c r="E1173" s="585"/>
      <c r="F1173" s="585"/>
      <c r="G1173" s="585"/>
      <c r="H1173" s="1477"/>
    </row>
    <row r="1174" spans="1:8" s="1476" customFormat="1">
      <c r="A1174" s="1478"/>
      <c r="B1174" s="332" t="s">
        <v>320</v>
      </c>
      <c r="C1174" s="13"/>
      <c r="D1174" s="916"/>
      <c r="E1174" s="332"/>
      <c r="F1174" s="13"/>
      <c r="G1174" s="916"/>
      <c r="H1174" s="1477"/>
    </row>
    <row r="1175" spans="1:8" s="1476" customFormat="1" ht="15.75" thickBot="1">
      <c r="A1175" s="1478"/>
      <c r="B1175" s="655"/>
      <c r="C1175" s="916"/>
      <c r="D1175" s="916"/>
      <c r="E1175" s="332"/>
      <c r="F1175" s="13"/>
      <c r="G1175" s="916"/>
      <c r="H1175" s="1477"/>
    </row>
    <row r="1176" spans="1:8" s="1476" customFormat="1" ht="27">
      <c r="A1176" s="1003">
        <f>A1158</f>
        <v>55</v>
      </c>
      <c r="B1176" s="1941" t="s">
        <v>30</v>
      </c>
      <c r="C1176" s="1902"/>
      <c r="D1176" s="1903"/>
      <c r="E1176" s="1904" t="s">
        <v>360</v>
      </c>
      <c r="F1176" s="1902"/>
      <c r="G1176" s="1903"/>
      <c r="H1176" s="1477" t="s">
        <v>58</v>
      </c>
    </row>
    <row r="1177" spans="1:8" s="1476" customFormat="1">
      <c r="A1177" s="1478"/>
      <c r="B1177" s="1905" t="s">
        <v>66</v>
      </c>
      <c r="C1177" s="1667"/>
      <c r="D1177" s="1906"/>
      <c r="E1177" s="1907" t="s">
        <v>66</v>
      </c>
      <c r="F1177" s="1667"/>
      <c r="G1177" s="1906"/>
      <c r="H1177" s="1477"/>
    </row>
    <row r="1178" spans="1:8" s="1476" customFormat="1">
      <c r="A1178" s="1478"/>
      <c r="B1178" s="1908" t="s">
        <v>67</v>
      </c>
      <c r="C1178" s="1670"/>
      <c r="D1178" s="1909"/>
      <c r="E1178" s="1910" t="s">
        <v>67</v>
      </c>
      <c r="F1178" s="1670"/>
      <c r="G1178" s="1909"/>
      <c r="H1178" s="1477"/>
    </row>
    <row r="1179" spans="1:8" s="1476" customFormat="1">
      <c r="A1179" s="1478"/>
      <c r="B1179" s="1911" t="s">
        <v>73</v>
      </c>
      <c r="C1179" s="1667"/>
      <c r="D1179" s="1906"/>
      <c r="E1179" s="1912" t="s">
        <v>73</v>
      </c>
      <c r="F1179" s="1667"/>
      <c r="G1179" s="1906"/>
      <c r="H1179" s="1477"/>
    </row>
    <row r="1180" spans="1:8" s="1476" customFormat="1">
      <c r="A1180" s="1478"/>
      <c r="B1180" s="618" t="s">
        <v>6</v>
      </c>
      <c r="C1180" s="1879">
        <f>C1181</f>
        <v>54680004</v>
      </c>
      <c r="D1180" s="1880">
        <f>D1181</f>
        <v>4046491</v>
      </c>
      <c r="E1180" s="1913" t="s">
        <v>6</v>
      </c>
      <c r="F1180" s="1879">
        <f>F1181+F1182+F1187</f>
        <v>1207278369</v>
      </c>
      <c r="G1180" s="1880">
        <f>G1181+G1182+G1187</f>
        <v>4046491</v>
      </c>
      <c r="H1180" s="1477"/>
    </row>
    <row r="1181" spans="1:8" s="1476" customFormat="1">
      <c r="A1181" s="1478"/>
      <c r="B1181" s="1914" t="s">
        <v>14</v>
      </c>
      <c r="C1181" s="1739">
        <f>C1182</f>
        <v>54680004</v>
      </c>
      <c r="D1181" s="1890">
        <f>D1182</f>
        <v>4046491</v>
      </c>
      <c r="E1181" s="1915" t="s">
        <v>99</v>
      </c>
      <c r="F1181" s="1739">
        <v>15086477</v>
      </c>
      <c r="G1181" s="1884"/>
      <c r="H1181" s="1477"/>
    </row>
    <row r="1182" spans="1:8" s="1476" customFormat="1">
      <c r="A1182" s="1478"/>
      <c r="B1182" s="1641" t="s">
        <v>15</v>
      </c>
      <c r="C1182" s="1739">
        <v>54680004</v>
      </c>
      <c r="D1182" s="1884">
        <f>G1164</f>
        <v>4046491</v>
      </c>
      <c r="E1182" s="1916" t="s">
        <v>8</v>
      </c>
      <c r="F1182" s="1739">
        <f t="shared" ref="F1182:F1184" si="32">F1183</f>
        <v>92487</v>
      </c>
      <c r="G1182" s="1890"/>
      <c r="H1182" s="1477"/>
    </row>
    <row r="1183" spans="1:8" s="1476" customFormat="1">
      <c r="A1183" s="1478"/>
      <c r="B1183" s="1917" t="s">
        <v>31</v>
      </c>
      <c r="C1183" s="1879">
        <f>C1184+C1203</f>
        <v>54680004</v>
      </c>
      <c r="D1183" s="1880">
        <f>D1184+D1203</f>
        <v>4046491</v>
      </c>
      <c r="E1183" s="1887" t="s">
        <v>9</v>
      </c>
      <c r="F1183" s="1739">
        <f t="shared" si="32"/>
        <v>92487</v>
      </c>
      <c r="G1183" s="1890"/>
      <c r="H1183" s="1477"/>
    </row>
    <row r="1184" spans="1:8" s="1476" customFormat="1">
      <c r="A1184" s="1478"/>
      <c r="B1184" s="618" t="s">
        <v>17</v>
      </c>
      <c r="C1184" s="1879">
        <f>C1191+C1185+C1199+C1197</f>
        <v>54680004</v>
      </c>
      <c r="D1184" s="1880">
        <f>D1191+D1185+D1199+D1197</f>
        <v>4046491</v>
      </c>
      <c r="E1184" s="1894" t="s">
        <v>10</v>
      </c>
      <c r="F1184" s="1739">
        <f t="shared" si="32"/>
        <v>92487</v>
      </c>
      <c r="G1184" s="1890"/>
      <c r="H1184" s="1477"/>
    </row>
    <row r="1185" spans="1:8" s="1476" customFormat="1" ht="25.5">
      <c r="A1185" s="1478"/>
      <c r="B1185" s="1918" t="s">
        <v>264</v>
      </c>
      <c r="C1185" s="1739">
        <f>C1186</f>
        <v>54680004</v>
      </c>
      <c r="D1185" s="1890">
        <f>D1186+D1196</f>
        <v>4046491</v>
      </c>
      <c r="E1185" s="1919" t="s">
        <v>11</v>
      </c>
      <c r="F1185" s="1739">
        <f>F1186</f>
        <v>92487</v>
      </c>
      <c r="G1185" s="1884"/>
      <c r="H1185" s="1477"/>
    </row>
    <row r="1186" spans="1:8" s="1476" customFormat="1" ht="38.25">
      <c r="A1186" s="1478"/>
      <c r="B1186" s="1640" t="s">
        <v>21</v>
      </c>
      <c r="C1186" s="1739">
        <v>54680004</v>
      </c>
      <c r="D1186" s="1884">
        <f>G1168</f>
        <v>4046491</v>
      </c>
      <c r="E1186" s="1920" t="s">
        <v>12</v>
      </c>
      <c r="F1186" s="1739">
        <v>92487</v>
      </c>
      <c r="G1186" s="1884"/>
      <c r="H1186" s="1477"/>
    </row>
    <row r="1187" spans="1:8" s="1476" customFormat="1">
      <c r="A1187" s="1478"/>
      <c r="B1187" s="1914"/>
      <c r="C1187" s="1739"/>
      <c r="D1187" s="1890"/>
      <c r="E1187" s="1922" t="s">
        <v>14</v>
      </c>
      <c r="F1187" s="1739">
        <f>F1188</f>
        <v>1192099405</v>
      </c>
      <c r="G1187" s="1890">
        <f>G1188</f>
        <v>4046491</v>
      </c>
      <c r="H1187" s="1477"/>
    </row>
    <row r="1188" spans="1:8" s="1476" customFormat="1" ht="25.5">
      <c r="A1188" s="1478"/>
      <c r="B1188" s="1641"/>
      <c r="C1188" s="1739"/>
      <c r="D1188" s="1884"/>
      <c r="E1188" s="1887" t="s">
        <v>15</v>
      </c>
      <c r="F1188" s="1739">
        <v>1192099405</v>
      </c>
      <c r="G1188" s="1884">
        <f>G1164</f>
        <v>4046491</v>
      </c>
      <c r="H1188" s="1477"/>
    </row>
    <row r="1189" spans="1:8" s="1476" customFormat="1">
      <c r="A1189" s="1478"/>
      <c r="B1189" s="1917"/>
      <c r="C1189" s="1879"/>
      <c r="D1189" s="1880"/>
      <c r="E1189" s="1924" t="s">
        <v>31</v>
      </c>
      <c r="F1189" s="1879">
        <f>F1190+F1203</f>
        <v>1189869222</v>
      </c>
      <c r="G1189" s="1880">
        <f>G1190+G1203</f>
        <v>4046491</v>
      </c>
      <c r="H1189" s="1477"/>
    </row>
    <row r="1190" spans="1:8" s="1476" customFormat="1">
      <c r="A1190" s="1478"/>
      <c r="B1190" s="618"/>
      <c r="C1190" s="1879"/>
      <c r="D1190" s="1880"/>
      <c r="E1190" s="1913" t="s">
        <v>17</v>
      </c>
      <c r="F1190" s="1879">
        <f>F1191+F1194+F1199+F1197</f>
        <v>1186401774</v>
      </c>
      <c r="G1190" s="1880">
        <f>G1191+G1194+G1199+G1197</f>
        <v>4046491</v>
      </c>
      <c r="H1190" s="1477"/>
    </row>
    <row r="1191" spans="1:8" s="1476" customFormat="1">
      <c r="A1191" s="1478"/>
      <c r="B1191" s="1641"/>
      <c r="C1191" s="1739"/>
      <c r="D1191" s="1890"/>
      <c r="E1191" s="1887" t="s">
        <v>18</v>
      </c>
      <c r="F1191" s="1739">
        <f>F1192+F1193</f>
        <v>110169779</v>
      </c>
      <c r="G1191" s="1890"/>
      <c r="H1191" s="1477"/>
    </row>
    <row r="1192" spans="1:8" s="1476" customFormat="1">
      <c r="A1192" s="1478"/>
      <c r="B1192" s="1640"/>
      <c r="C1192" s="1739"/>
      <c r="D1192" s="1884"/>
      <c r="E1192" s="1894" t="s">
        <v>19</v>
      </c>
      <c r="F1192" s="1739">
        <v>90016850</v>
      </c>
      <c r="G1192" s="1884"/>
      <c r="H1192" s="1477"/>
    </row>
    <row r="1193" spans="1:8" s="1476" customFormat="1">
      <c r="A1193" s="1478"/>
      <c r="B1193" s="1640"/>
      <c r="C1193" s="1739"/>
      <c r="D1193" s="1884"/>
      <c r="E1193" s="1894" t="s">
        <v>20</v>
      </c>
      <c r="F1193" s="1739">
        <v>20152929</v>
      </c>
      <c r="G1193" s="1884"/>
      <c r="H1193" s="1477"/>
    </row>
    <row r="1194" spans="1:8" s="1476" customFormat="1">
      <c r="A1194" s="1478"/>
      <c r="B1194" s="1918"/>
      <c r="C1194" s="1739"/>
      <c r="D1194" s="1890"/>
      <c r="E1194" s="1925" t="s">
        <v>264</v>
      </c>
      <c r="F1194" s="1739">
        <f>F1195+F1196</f>
        <v>1037649217</v>
      </c>
      <c r="G1194" s="1890">
        <f>G1195+G1196</f>
        <v>4046491</v>
      </c>
      <c r="H1194" s="1477"/>
    </row>
    <row r="1195" spans="1:8" s="1476" customFormat="1">
      <c r="A1195" s="1478"/>
      <c r="B1195" s="1640"/>
      <c r="C1195" s="1739"/>
      <c r="D1195" s="1884"/>
      <c r="E1195" s="1894" t="s">
        <v>21</v>
      </c>
      <c r="F1195" s="1739">
        <v>1036227831</v>
      </c>
      <c r="G1195" s="1884">
        <f>G1168</f>
        <v>4046491</v>
      </c>
      <c r="H1195" s="1477"/>
    </row>
    <row r="1196" spans="1:8" s="1476" customFormat="1">
      <c r="A1196" s="1478"/>
      <c r="B1196" s="1640"/>
      <c r="C1196" s="1739"/>
      <c r="D1196" s="1884"/>
      <c r="E1196" s="1894" t="s">
        <v>257</v>
      </c>
      <c r="F1196" s="1739">
        <v>1421386</v>
      </c>
      <c r="G1196" s="1884"/>
      <c r="H1196" s="1477"/>
    </row>
    <row r="1197" spans="1:8" s="1476" customFormat="1" ht="25.5">
      <c r="A1197" s="1478"/>
      <c r="B1197" s="1641"/>
      <c r="C1197" s="1739"/>
      <c r="D1197" s="1890"/>
      <c r="E1197" s="1887" t="s">
        <v>68</v>
      </c>
      <c r="F1197" s="1739">
        <f>F1198</f>
        <v>381341</v>
      </c>
      <c r="G1197" s="1890"/>
      <c r="H1197" s="1477"/>
    </row>
    <row r="1198" spans="1:8" s="1476" customFormat="1">
      <c r="A1198" s="1478"/>
      <c r="B1198" s="1640"/>
      <c r="C1198" s="1739"/>
      <c r="D1198" s="1884"/>
      <c r="E1198" s="1894" t="s">
        <v>70</v>
      </c>
      <c r="F1198" s="1739">
        <v>381341</v>
      </c>
      <c r="G1198" s="1884"/>
      <c r="H1198" s="1477"/>
    </row>
    <row r="1199" spans="1:8" s="1476" customFormat="1" ht="25.5">
      <c r="A1199" s="1478"/>
      <c r="B1199" s="1942"/>
      <c r="C1199" s="1739"/>
      <c r="D1199" s="1890"/>
      <c r="E1199" s="1926" t="s">
        <v>37</v>
      </c>
      <c r="F1199" s="1739">
        <v>38201437</v>
      </c>
      <c r="G1199" s="1890"/>
      <c r="H1199" s="1477"/>
    </row>
    <row r="1200" spans="1:8" s="1476" customFormat="1" ht="25.5">
      <c r="A1200" s="1478"/>
      <c r="B1200" s="1921"/>
      <c r="C1200" s="1739"/>
      <c r="D1200" s="1890"/>
      <c r="E1200" s="1896" t="s">
        <v>49</v>
      </c>
      <c r="F1200" s="1739">
        <v>38201437</v>
      </c>
      <c r="G1200" s="1890"/>
      <c r="H1200" s="1477"/>
    </row>
    <row r="1201" spans="1:8" s="1476" customFormat="1" ht="25.5">
      <c r="A1201" s="1478"/>
      <c r="B1201" s="1601"/>
      <c r="C1201" s="1739"/>
      <c r="D1201" s="1884"/>
      <c r="E1201" s="1928" t="s">
        <v>258</v>
      </c>
      <c r="F1201" s="1739">
        <v>2303926</v>
      </c>
      <c r="G1201" s="1884"/>
      <c r="H1201" s="1477"/>
    </row>
    <row r="1202" spans="1:8" s="1476" customFormat="1" ht="38.25">
      <c r="A1202" s="1478"/>
      <c r="B1202" s="1601"/>
      <c r="C1202" s="1739"/>
      <c r="D1202" s="1884"/>
      <c r="E1202" s="1928" t="s">
        <v>50</v>
      </c>
      <c r="F1202" s="1739">
        <v>35897511</v>
      </c>
      <c r="G1202" s="1884"/>
      <c r="H1202" s="1477"/>
    </row>
    <row r="1203" spans="1:8" s="1476" customFormat="1">
      <c r="A1203" s="1478"/>
      <c r="B1203" s="618"/>
      <c r="C1203" s="1695"/>
      <c r="D1203" s="1929"/>
      <c r="E1203" s="1913" t="s">
        <v>23</v>
      </c>
      <c r="F1203" s="1879">
        <f>F1204</f>
        <v>3467448</v>
      </c>
      <c r="G1203" s="1930"/>
      <c r="H1203" s="1477"/>
    </row>
    <row r="1204" spans="1:8" s="1476" customFormat="1">
      <c r="A1204" s="1478"/>
      <c r="B1204" s="1641"/>
      <c r="C1204" s="1690"/>
      <c r="D1204" s="1923"/>
      <c r="E1204" s="1887" t="s">
        <v>24</v>
      </c>
      <c r="F1204" s="1739">
        <v>3467448</v>
      </c>
      <c r="G1204" s="1890"/>
      <c r="H1204" s="1477"/>
    </row>
    <row r="1205" spans="1:8" s="1476" customFormat="1">
      <c r="A1205" s="1478"/>
      <c r="B1205" s="618"/>
      <c r="C1205" s="1714"/>
      <c r="D1205" s="1931"/>
      <c r="E1205" s="1913" t="s">
        <v>25</v>
      </c>
      <c r="F1205" s="1673">
        <f>F1180-F1189</f>
        <v>17409147</v>
      </c>
      <c r="G1205" s="1882"/>
      <c r="H1205" s="1477"/>
    </row>
    <row r="1206" spans="1:8" s="1476" customFormat="1">
      <c r="A1206" s="1478"/>
      <c r="B1206" s="618"/>
      <c r="C1206" s="1714"/>
      <c r="D1206" s="1931"/>
      <c r="E1206" s="1913" t="s">
        <v>26</v>
      </c>
      <c r="F1206" s="1673">
        <f>F1207</f>
        <v>-17409147</v>
      </c>
      <c r="G1206" s="1882"/>
      <c r="H1206" s="1477"/>
    </row>
    <row r="1207" spans="1:8" s="1476" customFormat="1">
      <c r="A1207" s="1478"/>
      <c r="B1207" s="1641"/>
      <c r="C1207" s="1716"/>
      <c r="D1207" s="1932"/>
      <c r="E1207" s="1887" t="s">
        <v>27</v>
      </c>
      <c r="F1207" s="1649">
        <f>F1208</f>
        <v>-17409147</v>
      </c>
      <c r="G1207" s="866"/>
      <c r="H1207" s="1477"/>
    </row>
    <row r="1208" spans="1:8" s="1476" customFormat="1" ht="15.75" thickBot="1">
      <c r="A1208" s="1478"/>
      <c r="B1208" s="1655"/>
      <c r="C1208" s="1736"/>
      <c r="D1208" s="1933"/>
      <c r="E1208" s="1934" t="s">
        <v>367</v>
      </c>
      <c r="F1208" s="1656">
        <v>-17409147</v>
      </c>
      <c r="G1208" s="873"/>
      <c r="H1208" s="1477"/>
    </row>
    <row r="1209" spans="1:8" s="1476" customFormat="1" ht="42.75" customHeight="1" thickBot="1">
      <c r="A1209" s="1478"/>
      <c r="B1209" s="2042" t="s">
        <v>558</v>
      </c>
      <c r="C1209" s="2043"/>
      <c r="D1209" s="2043"/>
      <c r="E1209" s="2043"/>
      <c r="F1209" s="2043"/>
      <c r="G1209" s="2044"/>
      <c r="H1209" s="1477"/>
    </row>
    <row r="1210" spans="1:8" s="1476" customFormat="1">
      <c r="A1210" s="1478"/>
      <c r="B1210" s="366"/>
      <c r="C1210" s="1162"/>
      <c r="D1210" s="1162"/>
      <c r="E1210" s="585"/>
      <c r="F1210" s="585"/>
      <c r="G1210" s="585"/>
      <c r="H1210" s="1477"/>
    </row>
    <row r="1211" spans="1:8" s="1476" customFormat="1" ht="15.75">
      <c r="A1211" s="1478"/>
      <c r="B1211" s="332" t="s">
        <v>271</v>
      </c>
      <c r="C1211" s="43"/>
      <c r="D1211" s="43"/>
      <c r="E1211" s="43"/>
      <c r="F1211" s="1597"/>
      <c r="G1211" s="43"/>
      <c r="H1211" s="1477"/>
    </row>
    <row r="1212" spans="1:8" s="1476" customFormat="1" ht="15.75" thickBot="1">
      <c r="A1212" s="1478"/>
      <c r="B1212" s="366"/>
      <c r="C1212" s="1162"/>
      <c r="D1212" s="1162"/>
      <c r="E1212" s="585"/>
      <c r="F1212" s="585"/>
      <c r="G1212" s="585"/>
      <c r="H1212" s="1477"/>
    </row>
    <row r="1213" spans="1:8" s="1476" customFormat="1" ht="27">
      <c r="A1213" s="1003">
        <f>A1158+1</f>
        <v>56</v>
      </c>
      <c r="B1213" s="1631" t="s">
        <v>30</v>
      </c>
      <c r="C1213" s="1874"/>
      <c r="D1213" s="1187"/>
      <c r="E1213" s="1875" t="s">
        <v>360</v>
      </c>
      <c r="F1213" s="1874"/>
      <c r="G1213" s="1187"/>
      <c r="H1213" s="1477" t="s">
        <v>58</v>
      </c>
    </row>
    <row r="1214" spans="1:8" s="1476" customFormat="1">
      <c r="A1214" s="1478"/>
      <c r="B1214" s="880" t="s">
        <v>4</v>
      </c>
      <c r="C1214" s="156"/>
      <c r="D1214" s="1186"/>
      <c r="E1214" s="1876" t="s">
        <v>4</v>
      </c>
      <c r="F1214" s="156"/>
      <c r="G1214" s="1186"/>
      <c r="H1214" s="1477"/>
    </row>
    <row r="1215" spans="1:8" s="1476" customFormat="1" ht="27">
      <c r="A1215" s="1478"/>
      <c r="B1215" s="1633" t="s">
        <v>29</v>
      </c>
      <c r="C1215" s="1634"/>
      <c r="D1215" s="1877"/>
      <c r="E1215" s="1878" t="s">
        <v>559</v>
      </c>
      <c r="F1215" s="1634"/>
      <c r="G1215" s="1877"/>
      <c r="H1215" s="1477"/>
    </row>
    <row r="1216" spans="1:8" s="1476" customFormat="1">
      <c r="A1216" s="1478"/>
      <c r="B1216" s="1636" t="s">
        <v>6</v>
      </c>
      <c r="C1216" s="1879">
        <f>C1217</f>
        <v>25227825</v>
      </c>
      <c r="D1216" s="1880">
        <f>D1217</f>
        <v>-1261936</v>
      </c>
      <c r="E1216" s="1881" t="s">
        <v>362</v>
      </c>
      <c r="F1216" s="1673">
        <f>F1217</f>
        <v>36468854</v>
      </c>
      <c r="G1216" s="1882">
        <f>G1217</f>
        <v>1261936</v>
      </c>
      <c r="H1216" s="1477"/>
    </row>
    <row r="1217" spans="1:8" s="1476" customFormat="1">
      <c r="A1217" s="1478"/>
      <c r="B1217" s="1637" t="s">
        <v>14</v>
      </c>
      <c r="C1217" s="1883">
        <f>C1218</f>
        <v>25227825</v>
      </c>
      <c r="D1217" s="1884">
        <f>D1218</f>
        <v>-1261936</v>
      </c>
      <c r="E1217" s="1885" t="s">
        <v>14</v>
      </c>
      <c r="F1217" s="1651">
        <f>F1218</f>
        <v>36468854</v>
      </c>
      <c r="G1217" s="1886">
        <f>G1218</f>
        <v>1261936</v>
      </c>
      <c r="H1217" s="1477"/>
    </row>
    <row r="1218" spans="1:8" s="1476" customFormat="1" ht="25.5">
      <c r="A1218" s="1478"/>
      <c r="B1218" s="1641" t="s">
        <v>15</v>
      </c>
      <c r="C1218" s="1739">
        <v>25227825</v>
      </c>
      <c r="D1218" s="1884">
        <f>-G1218</f>
        <v>-1261936</v>
      </c>
      <c r="E1218" s="1887" t="s">
        <v>15</v>
      </c>
      <c r="F1218" s="1651">
        <v>36468854</v>
      </c>
      <c r="G1218" s="1886">
        <v>1261936</v>
      </c>
      <c r="H1218" s="1477"/>
    </row>
    <row r="1219" spans="1:8" s="1476" customFormat="1">
      <c r="A1219" s="1478"/>
      <c r="B1219" s="1643" t="s">
        <v>31</v>
      </c>
      <c r="C1219" s="1879">
        <f t="shared" ref="C1219:D1221" si="33">C1220</f>
        <v>25227825</v>
      </c>
      <c r="D1219" s="1880">
        <f t="shared" si="33"/>
        <v>-1261936</v>
      </c>
      <c r="E1219" s="1888" t="s">
        <v>31</v>
      </c>
      <c r="F1219" s="1673">
        <f>F1220</f>
        <v>36468854</v>
      </c>
      <c r="G1219" s="1882">
        <f>G1220</f>
        <v>1261936</v>
      </c>
      <c r="H1219" s="1477"/>
    </row>
    <row r="1220" spans="1:8" s="1476" customFormat="1">
      <c r="A1220" s="1478"/>
      <c r="B1220" s="1889" t="s">
        <v>17</v>
      </c>
      <c r="C1220" s="1739">
        <f t="shared" si="33"/>
        <v>25227825</v>
      </c>
      <c r="D1220" s="1890">
        <f t="shared" si="33"/>
        <v>-1261936</v>
      </c>
      <c r="E1220" s="1891" t="s">
        <v>17</v>
      </c>
      <c r="F1220" s="1649">
        <f>F1221+F1223</f>
        <v>36468854</v>
      </c>
      <c r="G1220" s="866">
        <f>G1221+G1223</f>
        <v>1261936</v>
      </c>
      <c r="H1220" s="1477"/>
    </row>
    <row r="1221" spans="1:8" s="1476" customFormat="1">
      <c r="A1221" s="1478"/>
      <c r="B1221" s="1892" t="s">
        <v>264</v>
      </c>
      <c r="C1221" s="1739">
        <f t="shared" si="33"/>
        <v>25227825</v>
      </c>
      <c r="D1221" s="1890">
        <f t="shared" si="33"/>
        <v>-1261936</v>
      </c>
      <c r="E1221" s="1936" t="s">
        <v>264</v>
      </c>
      <c r="F1221" s="1649">
        <f>F1222</f>
        <v>36463295</v>
      </c>
      <c r="G1221" s="866">
        <f>G1222</f>
        <v>1261936</v>
      </c>
      <c r="H1221" s="1477"/>
    </row>
    <row r="1222" spans="1:8" s="1476" customFormat="1">
      <c r="A1222" s="1478"/>
      <c r="B1222" s="1893" t="s">
        <v>21</v>
      </c>
      <c r="C1222" s="1739">
        <v>25227825</v>
      </c>
      <c r="D1222" s="1884">
        <f>-G1222</f>
        <v>-1261936</v>
      </c>
      <c r="E1222" s="1938" t="s">
        <v>21</v>
      </c>
      <c r="F1222" s="1651">
        <v>36463295</v>
      </c>
      <c r="G1222" s="1886">
        <v>1261936</v>
      </c>
      <c r="H1222" s="1477"/>
    </row>
    <row r="1223" spans="1:8" s="1476" customFormat="1" ht="26.25">
      <c r="A1223" s="1478"/>
      <c r="B1223" s="1637"/>
      <c r="C1223" s="1733"/>
      <c r="D1223" s="1937"/>
      <c r="E1223" s="1895" t="s">
        <v>491</v>
      </c>
      <c r="F1223" s="1651">
        <f>F1224</f>
        <v>5559</v>
      </c>
      <c r="G1223" s="1886"/>
      <c r="H1223" s="1477"/>
    </row>
    <row r="1224" spans="1:8" s="1476" customFormat="1" ht="25.5">
      <c r="A1224" s="1478"/>
      <c r="B1224" s="1641"/>
      <c r="C1224" s="1690"/>
      <c r="D1224" s="1937"/>
      <c r="E1224" s="1896" t="s">
        <v>49</v>
      </c>
      <c r="F1224" s="1651">
        <f>F1225</f>
        <v>5559</v>
      </c>
      <c r="G1224" s="1886"/>
      <c r="H1224" s="1477"/>
    </row>
    <row r="1225" spans="1:8" s="1476" customFormat="1" ht="51.75" thickBot="1">
      <c r="A1225" s="1478"/>
      <c r="B1225" s="1943"/>
      <c r="C1225" s="1944"/>
      <c r="D1225" s="1945"/>
      <c r="E1225" s="1898" t="s">
        <v>492</v>
      </c>
      <c r="F1225" s="1899">
        <v>5559</v>
      </c>
      <c r="G1225" s="1900"/>
      <c r="H1225" s="1477"/>
    </row>
    <row r="1226" spans="1:8" s="1196" customFormat="1" ht="37.5" customHeight="1" thickBot="1">
      <c r="A1226" s="844"/>
      <c r="B1226" s="2128" t="s">
        <v>583</v>
      </c>
      <c r="C1226" s="2126"/>
      <c r="D1226" s="2126"/>
      <c r="E1226" s="2126"/>
      <c r="F1226" s="2126"/>
      <c r="G1226" s="2127"/>
      <c r="H1226" s="1477"/>
    </row>
    <row r="1227" spans="1:8" s="1476" customFormat="1">
      <c r="A1227" s="1478"/>
      <c r="B1227" s="366"/>
      <c r="C1227" s="1162"/>
      <c r="D1227" s="1162"/>
      <c r="E1227" s="585"/>
      <c r="F1227" s="585"/>
      <c r="G1227" s="585"/>
      <c r="H1227" s="1477"/>
    </row>
    <row r="1228" spans="1:8" s="1476" customFormat="1">
      <c r="A1228" s="1478"/>
      <c r="B1228" s="332" t="s">
        <v>320</v>
      </c>
      <c r="C1228" s="13"/>
      <c r="D1228" s="916"/>
      <c r="E1228" s="332"/>
      <c r="F1228" s="13"/>
      <c r="G1228" s="916"/>
      <c r="H1228" s="1477"/>
    </row>
    <row r="1229" spans="1:8" s="1476" customFormat="1" ht="15.75" thickBot="1">
      <c r="A1229" s="1478"/>
      <c r="B1229" s="655"/>
      <c r="C1229" s="916"/>
      <c r="D1229" s="916"/>
      <c r="E1229" s="332"/>
      <c r="F1229" s="13"/>
      <c r="G1229" s="916"/>
      <c r="H1229" s="1477"/>
    </row>
    <row r="1230" spans="1:8" s="1476" customFormat="1" ht="27">
      <c r="A1230" s="1003">
        <f>A1213</f>
        <v>56</v>
      </c>
      <c r="B1230" s="1901" t="s">
        <v>30</v>
      </c>
      <c r="C1230" s="1902"/>
      <c r="D1230" s="1903"/>
      <c r="E1230" s="1904" t="s">
        <v>360</v>
      </c>
      <c r="F1230" s="1902"/>
      <c r="G1230" s="1903"/>
      <c r="H1230" s="1477" t="s">
        <v>58</v>
      </c>
    </row>
    <row r="1231" spans="1:8" s="1476" customFormat="1">
      <c r="A1231" s="1478"/>
      <c r="B1231" s="1905" t="s">
        <v>66</v>
      </c>
      <c r="C1231" s="1667"/>
      <c r="D1231" s="1906"/>
      <c r="E1231" s="1907" t="s">
        <v>66</v>
      </c>
      <c r="F1231" s="1667"/>
      <c r="G1231" s="1906"/>
      <c r="H1231" s="1477"/>
    </row>
    <row r="1232" spans="1:8" s="1476" customFormat="1">
      <c r="A1232" s="1478"/>
      <c r="B1232" s="1908" t="s">
        <v>67</v>
      </c>
      <c r="C1232" s="1670"/>
      <c r="D1232" s="1909"/>
      <c r="E1232" s="1910" t="s">
        <v>67</v>
      </c>
      <c r="F1232" s="1670"/>
      <c r="G1232" s="1909"/>
      <c r="H1232" s="1477"/>
    </row>
    <row r="1233" spans="1:8" s="1476" customFormat="1">
      <c r="A1233" s="1478"/>
      <c r="B1233" s="1911" t="s">
        <v>73</v>
      </c>
      <c r="C1233" s="1667"/>
      <c r="D1233" s="1906"/>
      <c r="E1233" s="1912" t="s">
        <v>73</v>
      </c>
      <c r="F1233" s="1667"/>
      <c r="G1233" s="1906"/>
      <c r="H1233" s="1477"/>
    </row>
    <row r="1234" spans="1:8" s="1476" customFormat="1">
      <c r="A1234" s="1478"/>
      <c r="B1234" s="618" t="s">
        <v>6</v>
      </c>
      <c r="C1234" s="1879">
        <f>C1235</f>
        <v>54680004</v>
      </c>
      <c r="D1234" s="1880">
        <f>D1235</f>
        <v>-1261936</v>
      </c>
      <c r="E1234" s="1913" t="s">
        <v>6</v>
      </c>
      <c r="F1234" s="1879">
        <f>F1235+F1236+F1241</f>
        <v>1207278369</v>
      </c>
      <c r="G1234" s="1880">
        <f>G1235+G1236+G1241</f>
        <v>1261936</v>
      </c>
      <c r="H1234" s="1477"/>
    </row>
    <row r="1235" spans="1:8" s="1476" customFormat="1">
      <c r="A1235" s="1478"/>
      <c r="B1235" s="1914" t="s">
        <v>14</v>
      </c>
      <c r="C1235" s="1739">
        <f>C1236</f>
        <v>54680004</v>
      </c>
      <c r="D1235" s="1890">
        <f>D1236</f>
        <v>-1261936</v>
      </c>
      <c r="E1235" s="1915" t="s">
        <v>99</v>
      </c>
      <c r="F1235" s="1739">
        <v>15086477</v>
      </c>
      <c r="G1235" s="1884"/>
      <c r="H1235" s="1477"/>
    </row>
    <row r="1236" spans="1:8" s="1476" customFormat="1">
      <c r="A1236" s="1478"/>
      <c r="B1236" s="1641" t="s">
        <v>15</v>
      </c>
      <c r="C1236" s="1739">
        <v>54680004</v>
      </c>
      <c r="D1236" s="1884">
        <f>-G1218</f>
        <v>-1261936</v>
      </c>
      <c r="E1236" s="1916" t="s">
        <v>8</v>
      </c>
      <c r="F1236" s="1739">
        <f t="shared" ref="F1236:F1238" si="34">F1237</f>
        <v>92487</v>
      </c>
      <c r="G1236" s="1890"/>
      <c r="H1236" s="1477"/>
    </row>
    <row r="1237" spans="1:8" s="1476" customFormat="1">
      <c r="A1237" s="1478"/>
      <c r="B1237" s="1917" t="s">
        <v>31</v>
      </c>
      <c r="C1237" s="1879">
        <f>C1238+C1257</f>
        <v>54680004</v>
      </c>
      <c r="D1237" s="1880">
        <f>D1238+D1257</f>
        <v>-1261936</v>
      </c>
      <c r="E1237" s="1887" t="s">
        <v>9</v>
      </c>
      <c r="F1237" s="1739">
        <f t="shared" si="34"/>
        <v>92487</v>
      </c>
      <c r="G1237" s="1890"/>
      <c r="H1237" s="1477"/>
    </row>
    <row r="1238" spans="1:8" s="1476" customFormat="1">
      <c r="A1238" s="1478"/>
      <c r="B1238" s="618" t="s">
        <v>17</v>
      </c>
      <c r="C1238" s="1879">
        <f>C1245+C1239+C1253+C1251</f>
        <v>54680004</v>
      </c>
      <c r="D1238" s="1880">
        <f>D1245+D1239+D1253+D1251</f>
        <v>-1261936</v>
      </c>
      <c r="E1238" s="1894" t="s">
        <v>10</v>
      </c>
      <c r="F1238" s="1739">
        <f t="shared" si="34"/>
        <v>92487</v>
      </c>
      <c r="G1238" s="1890"/>
      <c r="H1238" s="1477"/>
    </row>
    <row r="1239" spans="1:8" s="1476" customFormat="1" ht="25.5">
      <c r="A1239" s="1478"/>
      <c r="B1239" s="1918" t="s">
        <v>264</v>
      </c>
      <c r="C1239" s="1739">
        <f>C1240</f>
        <v>54680004</v>
      </c>
      <c r="D1239" s="1890">
        <f>D1240+D1250</f>
        <v>-1261936</v>
      </c>
      <c r="E1239" s="1919" t="s">
        <v>11</v>
      </c>
      <c r="F1239" s="1739">
        <f>F1240</f>
        <v>92487</v>
      </c>
      <c r="G1239" s="1884"/>
      <c r="H1239" s="1477"/>
    </row>
    <row r="1240" spans="1:8" s="1476" customFormat="1" ht="38.25">
      <c r="A1240" s="1478"/>
      <c r="B1240" s="1640" t="s">
        <v>21</v>
      </c>
      <c r="C1240" s="1739">
        <v>54680004</v>
      </c>
      <c r="D1240" s="1884">
        <f>-G1222</f>
        <v>-1261936</v>
      </c>
      <c r="E1240" s="1920" t="s">
        <v>12</v>
      </c>
      <c r="F1240" s="1739">
        <v>92487</v>
      </c>
      <c r="G1240" s="1884"/>
      <c r="H1240" s="1477"/>
    </row>
    <row r="1241" spans="1:8" s="1476" customFormat="1">
      <c r="A1241" s="1478"/>
      <c r="B1241" s="1914"/>
      <c r="C1241" s="1739"/>
      <c r="D1241" s="1890"/>
      <c r="E1241" s="1922" t="s">
        <v>14</v>
      </c>
      <c r="F1241" s="1739">
        <f>F1242</f>
        <v>1192099405</v>
      </c>
      <c r="G1241" s="1890">
        <f>G1242</f>
        <v>1261936</v>
      </c>
      <c r="H1241" s="1477"/>
    </row>
    <row r="1242" spans="1:8" s="1476" customFormat="1" ht="25.5">
      <c r="A1242" s="1478"/>
      <c r="B1242" s="1641"/>
      <c r="C1242" s="1739"/>
      <c r="D1242" s="1884"/>
      <c r="E1242" s="1887" t="s">
        <v>15</v>
      </c>
      <c r="F1242" s="1739">
        <v>1192099405</v>
      </c>
      <c r="G1242" s="1884">
        <f>G1218</f>
        <v>1261936</v>
      </c>
      <c r="H1242" s="1477"/>
    </row>
    <row r="1243" spans="1:8" s="1476" customFormat="1">
      <c r="A1243" s="1478"/>
      <c r="B1243" s="1917"/>
      <c r="C1243" s="1879"/>
      <c r="D1243" s="1880"/>
      <c r="E1243" s="1924" t="s">
        <v>31</v>
      </c>
      <c r="F1243" s="1879">
        <f>F1244+F1257</f>
        <v>1189869222</v>
      </c>
      <c r="G1243" s="1880">
        <f>G1244+G1257</f>
        <v>1261936</v>
      </c>
      <c r="H1243" s="1477"/>
    </row>
    <row r="1244" spans="1:8" s="1476" customFormat="1">
      <c r="A1244" s="1478"/>
      <c r="B1244" s="618"/>
      <c r="C1244" s="1879"/>
      <c r="D1244" s="1880"/>
      <c r="E1244" s="1913" t="s">
        <v>17</v>
      </c>
      <c r="F1244" s="1879">
        <f>F1245+F1248+F1253+F1251</f>
        <v>1186401774</v>
      </c>
      <c r="G1244" s="1880">
        <f>G1245+G1248+G1253+G1251</f>
        <v>1261936</v>
      </c>
      <c r="H1244" s="1477"/>
    </row>
    <row r="1245" spans="1:8" s="1476" customFormat="1">
      <c r="A1245" s="1478"/>
      <c r="B1245" s="1641"/>
      <c r="C1245" s="1739"/>
      <c r="D1245" s="1890"/>
      <c r="E1245" s="1887" t="s">
        <v>18</v>
      </c>
      <c r="F1245" s="1739">
        <f>F1246+F1247</f>
        <v>110169779</v>
      </c>
      <c r="G1245" s="1890"/>
      <c r="H1245" s="1477"/>
    </row>
    <row r="1246" spans="1:8" s="1476" customFormat="1">
      <c r="A1246" s="1478"/>
      <c r="B1246" s="1640"/>
      <c r="C1246" s="1739"/>
      <c r="D1246" s="1884"/>
      <c r="E1246" s="1894" t="s">
        <v>19</v>
      </c>
      <c r="F1246" s="1739">
        <v>90016850</v>
      </c>
      <c r="G1246" s="1884"/>
      <c r="H1246" s="1477"/>
    </row>
    <row r="1247" spans="1:8" s="1476" customFormat="1">
      <c r="A1247" s="1478"/>
      <c r="B1247" s="1640"/>
      <c r="C1247" s="1739"/>
      <c r="D1247" s="1884"/>
      <c r="E1247" s="1894" t="s">
        <v>20</v>
      </c>
      <c r="F1247" s="1739">
        <v>20152929</v>
      </c>
      <c r="G1247" s="1884"/>
      <c r="H1247" s="1477"/>
    </row>
    <row r="1248" spans="1:8" s="1476" customFormat="1">
      <c r="A1248" s="1478"/>
      <c r="B1248" s="1918"/>
      <c r="C1248" s="1739"/>
      <c r="D1248" s="1890"/>
      <c r="E1248" s="1925" t="s">
        <v>264</v>
      </c>
      <c r="F1248" s="1739">
        <f>F1249+F1250</f>
        <v>1037649217</v>
      </c>
      <c r="G1248" s="1890">
        <f>G1249+G1250</f>
        <v>1261936</v>
      </c>
      <c r="H1248" s="1477"/>
    </row>
    <row r="1249" spans="1:8" s="1476" customFormat="1">
      <c r="A1249" s="1478"/>
      <c r="B1249" s="1640"/>
      <c r="C1249" s="1739"/>
      <c r="D1249" s="1884"/>
      <c r="E1249" s="1894" t="s">
        <v>21</v>
      </c>
      <c r="F1249" s="1739">
        <v>1036227831</v>
      </c>
      <c r="G1249" s="1884">
        <f>G1222</f>
        <v>1261936</v>
      </c>
      <c r="H1249" s="1477"/>
    </row>
    <row r="1250" spans="1:8" s="1476" customFormat="1">
      <c r="A1250" s="1478"/>
      <c r="B1250" s="1640"/>
      <c r="C1250" s="1739"/>
      <c r="D1250" s="1884"/>
      <c r="E1250" s="1894" t="s">
        <v>257</v>
      </c>
      <c r="F1250" s="1739">
        <v>1421386</v>
      </c>
      <c r="G1250" s="1884"/>
      <c r="H1250" s="1477"/>
    </row>
    <row r="1251" spans="1:8" s="1476" customFormat="1" ht="25.5">
      <c r="A1251" s="1478"/>
      <c r="B1251" s="1641"/>
      <c r="C1251" s="1739"/>
      <c r="D1251" s="1890"/>
      <c r="E1251" s="1887" t="s">
        <v>68</v>
      </c>
      <c r="F1251" s="1739">
        <f>F1252</f>
        <v>381341</v>
      </c>
      <c r="G1251" s="1890"/>
      <c r="H1251" s="1477"/>
    </row>
    <row r="1252" spans="1:8" s="1476" customFormat="1">
      <c r="A1252" s="1478"/>
      <c r="B1252" s="1640"/>
      <c r="C1252" s="1739"/>
      <c r="D1252" s="1884"/>
      <c r="E1252" s="1894" t="s">
        <v>70</v>
      </c>
      <c r="F1252" s="1739">
        <v>381341</v>
      </c>
      <c r="G1252" s="1884"/>
      <c r="H1252" s="1477"/>
    </row>
    <row r="1253" spans="1:8" s="1476" customFormat="1" ht="25.5">
      <c r="A1253" s="1478"/>
      <c r="B1253" s="1942"/>
      <c r="C1253" s="1739"/>
      <c r="D1253" s="1890"/>
      <c r="E1253" s="1926" t="s">
        <v>37</v>
      </c>
      <c r="F1253" s="1739">
        <v>38201437</v>
      </c>
      <c r="G1253" s="1890"/>
      <c r="H1253" s="1477"/>
    </row>
    <row r="1254" spans="1:8" s="1476" customFormat="1" ht="25.5">
      <c r="A1254" s="1478"/>
      <c r="B1254" s="1921"/>
      <c r="C1254" s="1739"/>
      <c r="D1254" s="1890"/>
      <c r="E1254" s="1896" t="s">
        <v>49</v>
      </c>
      <c r="F1254" s="1739">
        <v>38201437</v>
      </c>
      <c r="G1254" s="1890"/>
      <c r="H1254" s="1477"/>
    </row>
    <row r="1255" spans="1:8" s="1476" customFormat="1" ht="25.5">
      <c r="A1255" s="1478"/>
      <c r="B1255" s="1601"/>
      <c r="C1255" s="1739"/>
      <c r="D1255" s="1884"/>
      <c r="E1255" s="1928" t="s">
        <v>258</v>
      </c>
      <c r="F1255" s="1739">
        <v>2303926</v>
      </c>
      <c r="G1255" s="1884"/>
      <c r="H1255" s="1477"/>
    </row>
    <row r="1256" spans="1:8" s="1476" customFormat="1" ht="38.25">
      <c r="A1256" s="1478"/>
      <c r="B1256" s="1601"/>
      <c r="C1256" s="1690"/>
      <c r="D1256" s="1927"/>
      <c r="E1256" s="1928" t="s">
        <v>50</v>
      </c>
      <c r="F1256" s="1739">
        <v>35897511</v>
      </c>
      <c r="G1256" s="1884"/>
      <c r="H1256" s="1477"/>
    </row>
    <row r="1257" spans="1:8" s="1476" customFormat="1">
      <c r="A1257" s="1478"/>
      <c r="B1257" s="618"/>
      <c r="C1257" s="1695"/>
      <c r="D1257" s="1929"/>
      <c r="E1257" s="1913" t="s">
        <v>23</v>
      </c>
      <c r="F1257" s="1879">
        <f>F1258</f>
        <v>3467448</v>
      </c>
      <c r="G1257" s="1930"/>
      <c r="H1257" s="1477"/>
    </row>
    <row r="1258" spans="1:8" s="1476" customFormat="1">
      <c r="A1258" s="1478"/>
      <c r="B1258" s="1641"/>
      <c r="C1258" s="1690"/>
      <c r="D1258" s="1923"/>
      <c r="E1258" s="1887" t="s">
        <v>24</v>
      </c>
      <c r="F1258" s="1739">
        <v>3467448</v>
      </c>
      <c r="G1258" s="1890"/>
      <c r="H1258" s="1477"/>
    </row>
    <row r="1259" spans="1:8" s="1476" customFormat="1">
      <c r="A1259" s="1478"/>
      <c r="B1259" s="618"/>
      <c r="C1259" s="1714"/>
      <c r="D1259" s="1931"/>
      <c r="E1259" s="1913" t="s">
        <v>25</v>
      </c>
      <c r="F1259" s="1673">
        <f>F1234-F1243</f>
        <v>17409147</v>
      </c>
      <c r="G1259" s="1882"/>
      <c r="H1259" s="1477"/>
    </row>
    <row r="1260" spans="1:8" s="1476" customFormat="1">
      <c r="A1260" s="1478"/>
      <c r="B1260" s="618"/>
      <c r="C1260" s="1714"/>
      <c r="D1260" s="1931"/>
      <c r="E1260" s="1913" t="s">
        <v>26</v>
      </c>
      <c r="F1260" s="1673">
        <f>F1261</f>
        <v>-17409147</v>
      </c>
      <c r="G1260" s="1882"/>
      <c r="H1260" s="1477"/>
    </row>
    <row r="1261" spans="1:8" s="1476" customFormat="1">
      <c r="A1261" s="1478"/>
      <c r="B1261" s="1641"/>
      <c r="C1261" s="1716"/>
      <c r="D1261" s="1932"/>
      <c r="E1261" s="1887" t="s">
        <v>27</v>
      </c>
      <c r="F1261" s="1649">
        <f>F1262</f>
        <v>-17409147</v>
      </c>
      <c r="G1261" s="866"/>
      <c r="H1261" s="1477"/>
    </row>
    <row r="1262" spans="1:8" s="1476" customFormat="1" ht="15.75" thickBot="1">
      <c r="A1262" s="1478"/>
      <c r="B1262" s="1655"/>
      <c r="C1262" s="1736"/>
      <c r="D1262" s="1933"/>
      <c r="E1262" s="1934" t="s">
        <v>367</v>
      </c>
      <c r="F1262" s="1656">
        <v>-17409147</v>
      </c>
      <c r="G1262" s="873"/>
      <c r="H1262" s="1477"/>
    </row>
    <row r="1263" spans="1:8" s="1196" customFormat="1" ht="39" customHeight="1" thickBot="1">
      <c r="A1263" s="844"/>
      <c r="B1263" s="2129" t="s">
        <v>583</v>
      </c>
      <c r="C1263" s="2130"/>
      <c r="D1263" s="2130"/>
      <c r="E1263" s="2130"/>
      <c r="F1263" s="2130"/>
      <c r="G1263" s="2131"/>
      <c r="H1263" s="1477"/>
    </row>
    <row r="1264" spans="1:8" s="1476" customFormat="1">
      <c r="A1264" s="1478"/>
      <c r="B1264" s="1479"/>
      <c r="C1264" s="1479"/>
      <c r="D1264" s="1479"/>
      <c r="E1264" s="1479"/>
      <c r="F1264" s="1479"/>
      <c r="G1264" s="1479"/>
      <c r="H1264" s="1477"/>
    </row>
    <row r="1265" spans="1:8" s="1476" customFormat="1" ht="15.75">
      <c r="A1265" s="1478"/>
      <c r="B1265" s="332" t="s">
        <v>271</v>
      </c>
      <c r="C1265" s="43"/>
      <c r="D1265" s="43"/>
      <c r="E1265" s="43"/>
      <c r="F1265" s="1597"/>
      <c r="G1265" s="43"/>
      <c r="H1265" s="1477"/>
    </row>
    <row r="1266" spans="1:8" s="1476" customFormat="1" ht="15.75" thickBot="1">
      <c r="A1266" s="1478"/>
      <c r="B1266" s="366"/>
      <c r="C1266" s="1162"/>
      <c r="D1266" s="1162"/>
      <c r="E1266" s="585"/>
      <c r="F1266" s="585"/>
      <c r="G1266" s="585"/>
      <c r="H1266" s="1477"/>
    </row>
    <row r="1267" spans="1:8" s="1476" customFormat="1" ht="27">
      <c r="A1267" s="1003">
        <f>A1213+1</f>
        <v>57</v>
      </c>
      <c r="B1267" s="1631" t="s">
        <v>30</v>
      </c>
      <c r="C1267" s="1874"/>
      <c r="D1267" s="1187"/>
      <c r="E1267" s="1875" t="s">
        <v>360</v>
      </c>
      <c r="F1267" s="1874"/>
      <c r="G1267" s="1187"/>
      <c r="H1267" s="1477" t="s">
        <v>58</v>
      </c>
    </row>
    <row r="1268" spans="1:8" s="1476" customFormat="1">
      <c r="A1268" s="1478"/>
      <c r="B1268" s="880" t="s">
        <v>4</v>
      </c>
      <c r="C1268" s="156"/>
      <c r="D1268" s="1186"/>
      <c r="E1268" s="1876" t="s">
        <v>4</v>
      </c>
      <c r="F1268" s="156"/>
      <c r="G1268" s="1186"/>
      <c r="H1268" s="1477"/>
    </row>
    <row r="1269" spans="1:8" s="1476" customFormat="1" ht="27">
      <c r="A1269" s="1478"/>
      <c r="B1269" s="1633" t="s">
        <v>29</v>
      </c>
      <c r="C1269" s="1634"/>
      <c r="D1269" s="1877"/>
      <c r="E1269" s="1878" t="s">
        <v>560</v>
      </c>
      <c r="F1269" s="1634"/>
      <c r="G1269" s="1877"/>
      <c r="H1269" s="1477"/>
    </row>
    <row r="1270" spans="1:8" s="1476" customFormat="1">
      <c r="A1270" s="1478"/>
      <c r="B1270" s="1636" t="s">
        <v>6</v>
      </c>
      <c r="C1270" s="1879">
        <f>C1271</f>
        <v>25227825</v>
      </c>
      <c r="D1270" s="1880">
        <f>D1271</f>
        <v>-5157675</v>
      </c>
      <c r="E1270" s="1881" t="s">
        <v>362</v>
      </c>
      <c r="F1270" s="1673">
        <f>F1271+F1272</f>
        <v>230013143</v>
      </c>
      <c r="G1270" s="1882">
        <f>G1271+G1272</f>
        <v>5157675</v>
      </c>
      <c r="H1270" s="1477"/>
    </row>
    <row r="1271" spans="1:8" s="1476" customFormat="1">
      <c r="A1271" s="1478"/>
      <c r="B1271" s="1637" t="s">
        <v>14</v>
      </c>
      <c r="C1271" s="1883">
        <f>C1272</f>
        <v>25227825</v>
      </c>
      <c r="D1271" s="1884">
        <f>D1272</f>
        <v>-5157675</v>
      </c>
      <c r="E1271" s="1935" t="s">
        <v>80</v>
      </c>
      <c r="F1271" s="1651">
        <v>25052</v>
      </c>
      <c r="G1271" s="1886"/>
      <c r="H1271" s="1477"/>
    </row>
    <row r="1272" spans="1:8" s="1476" customFormat="1">
      <c r="A1272" s="1478"/>
      <c r="B1272" s="1641" t="s">
        <v>15</v>
      </c>
      <c r="C1272" s="1739">
        <v>25227825</v>
      </c>
      <c r="D1272" s="1884">
        <f>-G1273</f>
        <v>-5157675</v>
      </c>
      <c r="E1272" s="1885" t="s">
        <v>14</v>
      </c>
      <c r="F1272" s="1651">
        <f>F1273</f>
        <v>229988091</v>
      </c>
      <c r="G1272" s="1886">
        <f>G1273</f>
        <v>5157675</v>
      </c>
      <c r="H1272" s="1477"/>
    </row>
    <row r="1273" spans="1:8" s="1476" customFormat="1" ht="25.5">
      <c r="A1273" s="1478"/>
      <c r="B1273" s="1643" t="s">
        <v>31</v>
      </c>
      <c r="C1273" s="1879">
        <f t="shared" ref="C1273:D1275" si="35">C1274</f>
        <v>25227825</v>
      </c>
      <c r="D1273" s="1880">
        <f t="shared" si="35"/>
        <v>-5157675</v>
      </c>
      <c r="E1273" s="1887" t="s">
        <v>15</v>
      </c>
      <c r="F1273" s="1651">
        <v>229988091</v>
      </c>
      <c r="G1273" s="1886">
        <v>5157675</v>
      </c>
      <c r="H1273" s="1477"/>
    </row>
    <row r="1274" spans="1:8" s="1476" customFormat="1">
      <c r="A1274" s="1478"/>
      <c r="B1274" s="1889" t="s">
        <v>17</v>
      </c>
      <c r="C1274" s="1739">
        <f t="shared" si="35"/>
        <v>25227825</v>
      </c>
      <c r="D1274" s="1890">
        <f t="shared" si="35"/>
        <v>-5157675</v>
      </c>
      <c r="E1274" s="1888" t="s">
        <v>31</v>
      </c>
      <c r="F1274" s="1673">
        <f>F1275</f>
        <v>230013143</v>
      </c>
      <c r="G1274" s="1882">
        <f>G1275</f>
        <v>5157675</v>
      </c>
      <c r="H1274" s="1477"/>
    </row>
    <row r="1275" spans="1:8" s="1476" customFormat="1">
      <c r="A1275" s="1478"/>
      <c r="B1275" s="1892" t="s">
        <v>264</v>
      </c>
      <c r="C1275" s="1739">
        <f t="shared" si="35"/>
        <v>25227825</v>
      </c>
      <c r="D1275" s="1890">
        <f t="shared" si="35"/>
        <v>-5157675</v>
      </c>
      <c r="E1275" s="1891" t="s">
        <v>17</v>
      </c>
      <c r="F1275" s="1649">
        <f>F1276+F1278</f>
        <v>230013143</v>
      </c>
      <c r="G1275" s="866">
        <f>G1276+G1278</f>
        <v>5157675</v>
      </c>
      <c r="H1275" s="1477"/>
    </row>
    <row r="1276" spans="1:8" s="1476" customFormat="1">
      <c r="A1276" s="1478"/>
      <c r="B1276" s="1893" t="s">
        <v>21</v>
      </c>
      <c r="C1276" s="1739">
        <v>25227825</v>
      </c>
      <c r="D1276" s="1884">
        <f>-G1277</f>
        <v>-5157675</v>
      </c>
      <c r="E1276" s="1946" t="s">
        <v>264</v>
      </c>
      <c r="F1276" s="1649">
        <f>F1277</f>
        <v>229332931</v>
      </c>
      <c r="G1276" s="866">
        <f>G1277</f>
        <v>5157675</v>
      </c>
      <c r="H1276" s="1477"/>
    </row>
    <row r="1277" spans="1:8" s="1476" customFormat="1">
      <c r="A1277" s="1478"/>
      <c r="B1277" s="1637"/>
      <c r="C1277" s="1733"/>
      <c r="D1277" s="1937"/>
      <c r="E1277" s="1938" t="s">
        <v>21</v>
      </c>
      <c r="F1277" s="1651">
        <v>229332931</v>
      </c>
      <c r="G1277" s="1886">
        <v>5157675</v>
      </c>
      <c r="H1277" s="1477"/>
    </row>
    <row r="1278" spans="1:8" s="1476" customFormat="1" ht="26.25">
      <c r="A1278" s="1478"/>
      <c r="B1278" s="1641"/>
      <c r="C1278" s="1690"/>
      <c r="D1278" s="1937"/>
      <c r="E1278" s="1895" t="s">
        <v>491</v>
      </c>
      <c r="F1278" s="1651">
        <f>F1279</f>
        <v>680212</v>
      </c>
      <c r="G1278" s="1886"/>
      <c r="H1278" s="1477"/>
    </row>
    <row r="1279" spans="1:8" s="1476" customFormat="1" ht="25.5">
      <c r="A1279" s="1478"/>
      <c r="B1279" s="1643"/>
      <c r="C1279" s="1714"/>
      <c r="D1279" s="1931"/>
      <c r="E1279" s="1896" t="s">
        <v>49</v>
      </c>
      <c r="F1279" s="1651">
        <f>F1280</f>
        <v>680212</v>
      </c>
      <c r="G1279" s="1886"/>
      <c r="H1279" s="1477"/>
    </row>
    <row r="1280" spans="1:8" s="1476" customFormat="1" ht="26.25" thickBot="1">
      <c r="A1280" s="1478"/>
      <c r="B1280" s="1939"/>
      <c r="C1280" s="1736"/>
      <c r="D1280" s="1933"/>
      <c r="E1280" s="1940" t="s">
        <v>258</v>
      </c>
      <c r="F1280" s="1899">
        <v>680212</v>
      </c>
      <c r="G1280" s="1900"/>
      <c r="H1280" s="1477"/>
    </row>
    <row r="1281" spans="1:8" s="1196" customFormat="1" ht="38.25" customHeight="1" thickBot="1">
      <c r="A1281" s="844"/>
      <c r="B1281" s="2129" t="s">
        <v>561</v>
      </c>
      <c r="C1281" s="2130"/>
      <c r="D1281" s="2130"/>
      <c r="E1281" s="2130"/>
      <c r="F1281" s="2130"/>
      <c r="G1281" s="2131"/>
      <c r="H1281" s="1477"/>
    </row>
    <row r="1282" spans="1:8" s="1476" customFormat="1">
      <c r="A1282" s="1478"/>
      <c r="B1282" s="366"/>
      <c r="C1282" s="1162"/>
      <c r="D1282" s="1162"/>
      <c r="E1282" s="585"/>
      <c r="F1282" s="585"/>
      <c r="G1282" s="585"/>
      <c r="H1282" s="1477"/>
    </row>
    <row r="1283" spans="1:8" s="1476" customFormat="1">
      <c r="A1283" s="1478"/>
      <c r="B1283" s="332" t="s">
        <v>320</v>
      </c>
      <c r="C1283" s="13"/>
      <c r="D1283" s="916"/>
      <c r="E1283" s="332"/>
      <c r="F1283" s="13"/>
      <c r="G1283" s="916"/>
      <c r="H1283" s="1477"/>
    </row>
    <row r="1284" spans="1:8" s="1476" customFormat="1" ht="15.75" thickBot="1">
      <c r="A1284" s="1478"/>
      <c r="B1284" s="655"/>
      <c r="C1284" s="916"/>
      <c r="D1284" s="916"/>
      <c r="E1284" s="332"/>
      <c r="F1284" s="13"/>
      <c r="G1284" s="916"/>
      <c r="H1284" s="1477"/>
    </row>
    <row r="1285" spans="1:8" s="1476" customFormat="1" ht="27">
      <c r="A1285" s="1003">
        <f>A1267</f>
        <v>57</v>
      </c>
      <c r="B1285" s="1901" t="s">
        <v>30</v>
      </c>
      <c r="C1285" s="1902"/>
      <c r="D1285" s="1947"/>
      <c r="E1285" s="1948" t="s">
        <v>360</v>
      </c>
      <c r="F1285" s="1902"/>
      <c r="G1285" s="1903"/>
      <c r="H1285" s="1477" t="s">
        <v>58</v>
      </c>
    </row>
    <row r="1286" spans="1:8" s="1476" customFormat="1">
      <c r="A1286" s="1478"/>
      <c r="B1286" s="1905" t="s">
        <v>66</v>
      </c>
      <c r="C1286" s="1667"/>
      <c r="D1286" s="1949"/>
      <c r="E1286" s="1949" t="s">
        <v>66</v>
      </c>
      <c r="F1286" s="1667"/>
      <c r="G1286" s="1906"/>
      <c r="H1286" s="1477"/>
    </row>
    <row r="1287" spans="1:8" s="1476" customFormat="1">
      <c r="A1287" s="1478"/>
      <c r="B1287" s="1908" t="s">
        <v>67</v>
      </c>
      <c r="C1287" s="1670"/>
      <c r="D1287" s="1950"/>
      <c r="E1287" s="1951" t="s">
        <v>67</v>
      </c>
      <c r="F1287" s="1670"/>
      <c r="G1287" s="1909"/>
      <c r="H1287" s="1477"/>
    </row>
    <row r="1288" spans="1:8" s="1476" customFormat="1">
      <c r="A1288" s="1478"/>
      <c r="B1288" s="1911" t="s">
        <v>73</v>
      </c>
      <c r="C1288" s="1667"/>
      <c r="D1288" s="1949"/>
      <c r="E1288" s="1952" t="s">
        <v>73</v>
      </c>
      <c r="F1288" s="1667"/>
      <c r="G1288" s="1906"/>
      <c r="H1288" s="1477"/>
    </row>
    <row r="1289" spans="1:8" s="1476" customFormat="1">
      <c r="A1289" s="1478"/>
      <c r="B1289" s="618" t="s">
        <v>6</v>
      </c>
      <c r="C1289" s="1879">
        <f>C1290</f>
        <v>54680004</v>
      </c>
      <c r="D1289" s="1879">
        <f>D1290</f>
        <v>-5157675</v>
      </c>
      <c r="E1289" s="1953" t="s">
        <v>6</v>
      </c>
      <c r="F1289" s="1879">
        <f>F1290+F1291+F1296</f>
        <v>1207278369</v>
      </c>
      <c r="G1289" s="1880">
        <f>G1290+G1291+G1296</f>
        <v>5157675</v>
      </c>
      <c r="H1289" s="1477"/>
    </row>
    <row r="1290" spans="1:8" s="1476" customFormat="1">
      <c r="A1290" s="1478"/>
      <c r="B1290" s="1914" t="s">
        <v>14</v>
      </c>
      <c r="C1290" s="1739">
        <f>C1291</f>
        <v>54680004</v>
      </c>
      <c r="D1290" s="1739">
        <f>D1291</f>
        <v>-5157675</v>
      </c>
      <c r="E1290" s="1954" t="s">
        <v>99</v>
      </c>
      <c r="F1290" s="1739">
        <v>15086477</v>
      </c>
      <c r="G1290" s="1884"/>
      <c r="H1290" s="1477"/>
    </row>
    <row r="1291" spans="1:8" s="1476" customFormat="1">
      <c r="A1291" s="1478"/>
      <c r="B1291" s="1641" t="s">
        <v>15</v>
      </c>
      <c r="C1291" s="1739">
        <v>54680004</v>
      </c>
      <c r="D1291" s="1883">
        <f>-G1273</f>
        <v>-5157675</v>
      </c>
      <c r="E1291" s="1955" t="s">
        <v>8</v>
      </c>
      <c r="F1291" s="1739">
        <f t="shared" ref="F1291:F1293" si="36">F1292</f>
        <v>92487</v>
      </c>
      <c r="G1291" s="1890"/>
      <c r="H1291" s="1477"/>
    </row>
    <row r="1292" spans="1:8" s="1476" customFormat="1">
      <c r="A1292" s="1478"/>
      <c r="B1292" s="1917" t="s">
        <v>31</v>
      </c>
      <c r="C1292" s="1879">
        <f>C1293+C1312</f>
        <v>54680004</v>
      </c>
      <c r="D1292" s="1879">
        <f>D1293+D1312</f>
        <v>-5157675</v>
      </c>
      <c r="E1292" s="1956" t="s">
        <v>9</v>
      </c>
      <c r="F1292" s="1739">
        <f t="shared" si="36"/>
        <v>92487</v>
      </c>
      <c r="G1292" s="1890"/>
      <c r="H1292" s="1477"/>
    </row>
    <row r="1293" spans="1:8" s="1476" customFormat="1">
      <c r="A1293" s="1478"/>
      <c r="B1293" s="618" t="s">
        <v>17</v>
      </c>
      <c r="C1293" s="1879">
        <f>C1300+C1294+C1308+C1306</f>
        <v>54680004</v>
      </c>
      <c r="D1293" s="1879">
        <f>D1300+D1294+D1308+D1306</f>
        <v>-5157675</v>
      </c>
      <c r="E1293" s="1957" t="s">
        <v>10</v>
      </c>
      <c r="F1293" s="1739">
        <f t="shared" si="36"/>
        <v>92487</v>
      </c>
      <c r="G1293" s="1890"/>
      <c r="H1293" s="1477"/>
    </row>
    <row r="1294" spans="1:8" s="1476" customFormat="1" ht="25.5">
      <c r="A1294" s="1478"/>
      <c r="B1294" s="1918" t="s">
        <v>264</v>
      </c>
      <c r="C1294" s="1739">
        <f>C1295</f>
        <v>54680004</v>
      </c>
      <c r="D1294" s="1739">
        <f>D1295+D1305</f>
        <v>-5157675</v>
      </c>
      <c r="E1294" s="1958" t="s">
        <v>11</v>
      </c>
      <c r="F1294" s="1739">
        <f>F1295</f>
        <v>92487</v>
      </c>
      <c r="G1294" s="1884"/>
      <c r="H1294" s="1477"/>
    </row>
    <row r="1295" spans="1:8" s="1476" customFormat="1" ht="38.25">
      <c r="A1295" s="1478"/>
      <c r="B1295" s="1640" t="s">
        <v>21</v>
      </c>
      <c r="C1295" s="1739">
        <v>54680004</v>
      </c>
      <c r="D1295" s="1883">
        <f>-G1277</f>
        <v>-5157675</v>
      </c>
      <c r="E1295" s="1959" t="s">
        <v>12</v>
      </c>
      <c r="F1295" s="1739">
        <v>92487</v>
      </c>
      <c r="G1295" s="1884"/>
      <c r="H1295" s="1477"/>
    </row>
    <row r="1296" spans="1:8" s="1476" customFormat="1">
      <c r="A1296" s="1478"/>
      <c r="B1296" s="1914"/>
      <c r="C1296" s="1690"/>
      <c r="D1296" s="1690"/>
      <c r="E1296" s="1960" t="s">
        <v>14</v>
      </c>
      <c r="F1296" s="1739">
        <f>F1297</f>
        <v>1192099405</v>
      </c>
      <c r="G1296" s="1890">
        <f>G1297</f>
        <v>5157675</v>
      </c>
      <c r="H1296" s="1477"/>
    </row>
    <row r="1297" spans="1:8" s="1476" customFormat="1" ht="25.5">
      <c r="A1297" s="1478"/>
      <c r="B1297" s="1641"/>
      <c r="C1297" s="1690"/>
      <c r="D1297" s="1961"/>
      <c r="E1297" s="1956" t="s">
        <v>15</v>
      </c>
      <c r="F1297" s="1739">
        <v>1192099405</v>
      </c>
      <c r="G1297" s="1884">
        <f>G1273</f>
        <v>5157675</v>
      </c>
      <c r="H1297" s="1477"/>
    </row>
    <row r="1298" spans="1:8" s="1476" customFormat="1">
      <c r="A1298" s="1478"/>
      <c r="B1298" s="1917"/>
      <c r="C1298" s="1695"/>
      <c r="D1298" s="1695"/>
      <c r="E1298" s="1962" t="s">
        <v>31</v>
      </c>
      <c r="F1298" s="1879">
        <f>F1299+F1312</f>
        <v>1189869222</v>
      </c>
      <c r="G1298" s="1880">
        <f>G1299+G1312</f>
        <v>5157675</v>
      </c>
      <c r="H1298" s="1477"/>
    </row>
    <row r="1299" spans="1:8" s="1476" customFormat="1">
      <c r="A1299" s="1478"/>
      <c r="B1299" s="618"/>
      <c r="C1299" s="1695"/>
      <c r="D1299" s="1695"/>
      <c r="E1299" s="1953" t="s">
        <v>17</v>
      </c>
      <c r="F1299" s="1879">
        <f>F1300+F1303+F1308+F1306</f>
        <v>1186401774</v>
      </c>
      <c r="G1299" s="1880">
        <f>G1300+G1303+G1308+G1306</f>
        <v>5157675</v>
      </c>
      <c r="H1299" s="1477"/>
    </row>
    <row r="1300" spans="1:8" s="1476" customFormat="1">
      <c r="A1300" s="1478"/>
      <c r="B1300" s="1641"/>
      <c r="C1300" s="1690"/>
      <c r="D1300" s="1690"/>
      <c r="E1300" s="1956" t="s">
        <v>18</v>
      </c>
      <c r="F1300" s="1739">
        <f>F1301+F1302</f>
        <v>110169779</v>
      </c>
      <c r="G1300" s="1890"/>
      <c r="H1300" s="1477"/>
    </row>
    <row r="1301" spans="1:8" s="1476" customFormat="1">
      <c r="A1301" s="1478"/>
      <c r="B1301" s="1640"/>
      <c r="C1301" s="1690"/>
      <c r="D1301" s="1961"/>
      <c r="E1301" s="1957" t="s">
        <v>19</v>
      </c>
      <c r="F1301" s="1739">
        <v>90016850</v>
      </c>
      <c r="G1301" s="1884"/>
      <c r="H1301" s="1477"/>
    </row>
    <row r="1302" spans="1:8" s="1476" customFormat="1">
      <c r="A1302" s="1478"/>
      <c r="B1302" s="1640"/>
      <c r="C1302" s="1690"/>
      <c r="D1302" s="1961"/>
      <c r="E1302" s="1957" t="s">
        <v>20</v>
      </c>
      <c r="F1302" s="1739">
        <v>20152929</v>
      </c>
      <c r="G1302" s="1884"/>
      <c r="H1302" s="1477"/>
    </row>
    <row r="1303" spans="1:8" s="1476" customFormat="1">
      <c r="A1303" s="1478"/>
      <c r="B1303" s="1918"/>
      <c r="C1303" s="1690"/>
      <c r="D1303" s="1690"/>
      <c r="E1303" s="1963" t="s">
        <v>264</v>
      </c>
      <c r="F1303" s="1739">
        <f>F1304+F1305</f>
        <v>1037649217</v>
      </c>
      <c r="G1303" s="1890">
        <f>G1304+G1305</f>
        <v>5157675</v>
      </c>
      <c r="H1303" s="1477"/>
    </row>
    <row r="1304" spans="1:8" s="1476" customFormat="1">
      <c r="A1304" s="1478"/>
      <c r="B1304" s="1640"/>
      <c r="C1304" s="1690"/>
      <c r="D1304" s="1961"/>
      <c r="E1304" s="1957" t="s">
        <v>21</v>
      </c>
      <c r="F1304" s="1739">
        <v>1036227831</v>
      </c>
      <c r="G1304" s="1884">
        <f>G1277</f>
        <v>5157675</v>
      </c>
      <c r="H1304" s="1477"/>
    </row>
    <row r="1305" spans="1:8" s="1476" customFormat="1">
      <c r="A1305" s="1478"/>
      <c r="B1305" s="1640"/>
      <c r="C1305" s="1690"/>
      <c r="D1305" s="1961"/>
      <c r="E1305" s="1957" t="s">
        <v>257</v>
      </c>
      <c r="F1305" s="1739">
        <v>1421386</v>
      </c>
      <c r="G1305" s="1884"/>
      <c r="H1305" s="1477"/>
    </row>
    <row r="1306" spans="1:8" s="1476" customFormat="1" ht="25.5">
      <c r="A1306" s="1478"/>
      <c r="B1306" s="1641"/>
      <c r="C1306" s="1690"/>
      <c r="D1306" s="1690"/>
      <c r="E1306" s="1956" t="s">
        <v>68</v>
      </c>
      <c r="F1306" s="1739">
        <f>F1307</f>
        <v>381341</v>
      </c>
      <c r="G1306" s="1890"/>
      <c r="H1306" s="1477"/>
    </row>
    <row r="1307" spans="1:8" s="1476" customFormat="1">
      <c r="A1307" s="1478"/>
      <c r="B1307" s="1640"/>
      <c r="C1307" s="1690"/>
      <c r="D1307" s="1961"/>
      <c r="E1307" s="1957" t="s">
        <v>70</v>
      </c>
      <c r="F1307" s="1739">
        <v>381341</v>
      </c>
      <c r="G1307" s="1884"/>
      <c r="H1307" s="1477"/>
    </row>
    <row r="1308" spans="1:8" s="1476" customFormat="1" ht="25.5">
      <c r="A1308" s="1478"/>
      <c r="B1308" s="1942"/>
      <c r="C1308" s="1690"/>
      <c r="D1308" s="1690"/>
      <c r="E1308" s="1964" t="s">
        <v>37</v>
      </c>
      <c r="F1308" s="1739">
        <v>38201437</v>
      </c>
      <c r="G1308" s="1890"/>
      <c r="H1308" s="1477"/>
    </row>
    <row r="1309" spans="1:8" s="1476" customFormat="1" ht="25.5">
      <c r="A1309" s="1478"/>
      <c r="B1309" s="1921"/>
      <c r="C1309" s="1690"/>
      <c r="D1309" s="1690"/>
      <c r="E1309" s="1965" t="s">
        <v>49</v>
      </c>
      <c r="F1309" s="1739">
        <v>38201437</v>
      </c>
      <c r="G1309" s="1890"/>
      <c r="H1309" s="1477"/>
    </row>
    <row r="1310" spans="1:8" s="1476" customFormat="1" ht="25.5">
      <c r="A1310" s="1478"/>
      <c r="B1310" s="1601"/>
      <c r="C1310" s="1690"/>
      <c r="D1310" s="1961"/>
      <c r="E1310" s="1966" t="s">
        <v>258</v>
      </c>
      <c r="F1310" s="1739">
        <v>2303926</v>
      </c>
      <c r="G1310" s="1884"/>
      <c r="H1310" s="1477"/>
    </row>
    <row r="1311" spans="1:8" s="1476" customFormat="1" ht="38.25">
      <c r="A1311" s="1478"/>
      <c r="B1311" s="1601"/>
      <c r="C1311" s="1690"/>
      <c r="D1311" s="1961"/>
      <c r="E1311" s="1966" t="s">
        <v>50</v>
      </c>
      <c r="F1311" s="1739">
        <v>35897511</v>
      </c>
      <c r="G1311" s="1884"/>
      <c r="H1311" s="1477"/>
    </row>
    <row r="1312" spans="1:8" s="1476" customFormat="1">
      <c r="A1312" s="1478"/>
      <c r="B1312" s="618"/>
      <c r="C1312" s="1695"/>
      <c r="D1312" s="1967"/>
      <c r="E1312" s="1953" t="s">
        <v>23</v>
      </c>
      <c r="F1312" s="1879">
        <f>F1313</f>
        <v>3467448</v>
      </c>
      <c r="G1312" s="1930"/>
      <c r="H1312" s="1477"/>
    </row>
    <row r="1313" spans="1:8" s="1476" customFormat="1">
      <c r="A1313" s="1478"/>
      <c r="B1313" s="1641"/>
      <c r="C1313" s="1690"/>
      <c r="D1313" s="1690"/>
      <c r="E1313" s="1956" t="s">
        <v>24</v>
      </c>
      <c r="F1313" s="1739">
        <v>3467448</v>
      </c>
      <c r="G1313" s="1890"/>
      <c r="H1313" s="1477"/>
    </row>
    <row r="1314" spans="1:8" s="1476" customFormat="1">
      <c r="A1314" s="1478"/>
      <c r="B1314" s="618"/>
      <c r="C1314" s="1714"/>
      <c r="D1314" s="1714"/>
      <c r="E1314" s="1953" t="s">
        <v>25</v>
      </c>
      <c r="F1314" s="1673">
        <f>F1289-F1298</f>
        <v>17409147</v>
      </c>
      <c r="G1314" s="1882"/>
      <c r="H1314" s="1477"/>
    </row>
    <row r="1315" spans="1:8" s="1476" customFormat="1">
      <c r="A1315" s="1478"/>
      <c r="B1315" s="618"/>
      <c r="C1315" s="1714"/>
      <c r="D1315" s="1714"/>
      <c r="E1315" s="1953" t="s">
        <v>26</v>
      </c>
      <c r="F1315" s="1673">
        <f>F1316</f>
        <v>-17409147</v>
      </c>
      <c r="G1315" s="1882"/>
      <c r="H1315" s="1477"/>
    </row>
    <row r="1316" spans="1:8" s="1476" customFormat="1">
      <c r="A1316" s="1478"/>
      <c r="B1316" s="1641"/>
      <c r="C1316" s="1716"/>
      <c r="D1316" s="1716"/>
      <c r="E1316" s="1956" t="s">
        <v>27</v>
      </c>
      <c r="F1316" s="1649">
        <f>F1317</f>
        <v>-17409147</v>
      </c>
      <c r="G1316" s="866"/>
      <c r="H1316" s="1477"/>
    </row>
    <row r="1317" spans="1:8" s="1476" customFormat="1" ht="15.75" thickBot="1">
      <c r="A1317" s="1478"/>
      <c r="B1317" s="1655"/>
      <c r="C1317" s="1736"/>
      <c r="D1317" s="1736"/>
      <c r="E1317" s="1968" t="s">
        <v>367</v>
      </c>
      <c r="F1317" s="1656">
        <v>-17409147</v>
      </c>
      <c r="G1317" s="873"/>
      <c r="H1317" s="1477"/>
    </row>
    <row r="1318" spans="1:8" s="1196" customFormat="1" ht="37.5" customHeight="1" thickBot="1">
      <c r="A1318" s="844"/>
      <c r="B1318" s="2128" t="s">
        <v>562</v>
      </c>
      <c r="C1318" s="2126"/>
      <c r="D1318" s="2126"/>
      <c r="E1318" s="2126"/>
      <c r="F1318" s="2126"/>
      <c r="G1318" s="2127"/>
      <c r="H1318" s="1477"/>
    </row>
    <row r="1319" spans="1:8" s="1476" customFormat="1">
      <c r="A1319" s="1478"/>
      <c r="B1319" s="1479"/>
      <c r="C1319" s="1479"/>
      <c r="D1319" s="1479"/>
      <c r="E1319" s="1479"/>
      <c r="F1319" s="1479"/>
      <c r="G1319" s="1479"/>
      <c r="H1319" s="1477"/>
    </row>
    <row r="1320" spans="1:8" s="1476" customFormat="1" ht="15.75">
      <c r="A1320" s="1478"/>
      <c r="B1320" s="332" t="s">
        <v>271</v>
      </c>
      <c r="C1320" s="43"/>
      <c r="D1320" s="43"/>
      <c r="E1320" s="43"/>
      <c r="F1320" s="1597"/>
      <c r="G1320" s="43"/>
      <c r="H1320" s="1477"/>
    </row>
    <row r="1321" spans="1:8" s="1476" customFormat="1" ht="15.75" thickBot="1">
      <c r="A1321" s="1478"/>
      <c r="B1321" s="366"/>
      <c r="C1321" s="1162"/>
      <c r="D1321" s="1162"/>
      <c r="E1321" s="585"/>
      <c r="F1321" s="585"/>
      <c r="G1321" s="585"/>
      <c r="H1321" s="1477"/>
    </row>
    <row r="1322" spans="1:8" s="1476" customFormat="1" ht="27">
      <c r="A1322" s="1003">
        <f>A1267+1</f>
        <v>58</v>
      </c>
      <c r="B1322" s="1631" t="s">
        <v>30</v>
      </c>
      <c r="C1322" s="1874"/>
      <c r="D1322" s="1187"/>
      <c r="E1322" s="1875" t="s">
        <v>360</v>
      </c>
      <c r="F1322" s="1874"/>
      <c r="G1322" s="1187"/>
      <c r="H1322" s="1477" t="s">
        <v>58</v>
      </c>
    </row>
    <row r="1323" spans="1:8" s="1476" customFormat="1">
      <c r="A1323" s="1478"/>
      <c r="B1323" s="880" t="s">
        <v>4</v>
      </c>
      <c r="C1323" s="156"/>
      <c r="D1323" s="1186"/>
      <c r="E1323" s="1876" t="s">
        <v>4</v>
      </c>
      <c r="F1323" s="156"/>
      <c r="G1323" s="1186"/>
      <c r="H1323" s="1477"/>
    </row>
    <row r="1324" spans="1:8" s="1476" customFormat="1" ht="27">
      <c r="A1324" s="1478"/>
      <c r="B1324" s="1633" t="s">
        <v>29</v>
      </c>
      <c r="C1324" s="1634"/>
      <c r="D1324" s="1877"/>
      <c r="E1324" s="1878" t="s">
        <v>563</v>
      </c>
      <c r="F1324" s="1634"/>
      <c r="G1324" s="1877"/>
      <c r="H1324" s="1477"/>
    </row>
    <row r="1325" spans="1:8" s="1476" customFormat="1">
      <c r="A1325" s="1478"/>
      <c r="B1325" s="1636" t="s">
        <v>6</v>
      </c>
      <c r="C1325" s="1879">
        <f>C1326</f>
        <v>25227825</v>
      </c>
      <c r="D1325" s="1880">
        <f>D1326</f>
        <v>-561434</v>
      </c>
      <c r="E1325" s="1881" t="s">
        <v>362</v>
      </c>
      <c r="F1325" s="1673">
        <f>F1326+F1327</f>
        <v>300395634</v>
      </c>
      <c r="G1325" s="1882">
        <f>G1326+G1327</f>
        <v>561434</v>
      </c>
      <c r="H1325" s="1477"/>
    </row>
    <row r="1326" spans="1:8" s="1476" customFormat="1">
      <c r="A1326" s="1478"/>
      <c r="B1326" s="1637" t="s">
        <v>14</v>
      </c>
      <c r="C1326" s="1883">
        <f>C1327</f>
        <v>25227825</v>
      </c>
      <c r="D1326" s="1884">
        <f>D1327</f>
        <v>-561434</v>
      </c>
      <c r="E1326" s="1935" t="s">
        <v>80</v>
      </c>
      <c r="F1326" s="1651">
        <v>816391</v>
      </c>
      <c r="G1326" s="1886"/>
      <c r="H1326" s="1477"/>
    </row>
    <row r="1327" spans="1:8" s="1476" customFormat="1">
      <c r="A1327" s="1478"/>
      <c r="B1327" s="1641" t="s">
        <v>15</v>
      </c>
      <c r="C1327" s="1739">
        <v>25227825</v>
      </c>
      <c r="D1327" s="1884">
        <f>-G1328</f>
        <v>-561434</v>
      </c>
      <c r="E1327" s="1885" t="s">
        <v>14</v>
      </c>
      <c r="F1327" s="1651">
        <f>F1328</f>
        <v>299579243</v>
      </c>
      <c r="G1327" s="1886">
        <f>G1328</f>
        <v>561434</v>
      </c>
      <c r="H1327" s="1477"/>
    </row>
    <row r="1328" spans="1:8" s="1476" customFormat="1" ht="25.5">
      <c r="A1328" s="1478"/>
      <c r="B1328" s="1643" t="s">
        <v>31</v>
      </c>
      <c r="C1328" s="1879">
        <f t="shared" ref="C1328:D1330" si="37">C1329</f>
        <v>25227825</v>
      </c>
      <c r="D1328" s="1880">
        <f t="shared" si="37"/>
        <v>-561434</v>
      </c>
      <c r="E1328" s="1887" t="s">
        <v>15</v>
      </c>
      <c r="F1328" s="1651">
        <v>299579243</v>
      </c>
      <c r="G1328" s="1886">
        <v>561434</v>
      </c>
      <c r="H1328" s="1477"/>
    </row>
    <row r="1329" spans="1:8" s="1476" customFormat="1">
      <c r="A1329" s="1478"/>
      <c r="B1329" s="1889" t="s">
        <v>17</v>
      </c>
      <c r="C1329" s="1739">
        <f t="shared" si="37"/>
        <v>25227825</v>
      </c>
      <c r="D1329" s="1890">
        <f t="shared" si="37"/>
        <v>-561434</v>
      </c>
      <c r="E1329" s="1888" t="s">
        <v>31</v>
      </c>
      <c r="F1329" s="1673">
        <f t="shared" ref="F1329:G1331" si="38">F1330</f>
        <v>288492444</v>
      </c>
      <c r="G1329" s="1882">
        <f t="shared" si="38"/>
        <v>561434</v>
      </c>
      <c r="H1329" s="1477"/>
    </row>
    <row r="1330" spans="1:8" s="1476" customFormat="1">
      <c r="A1330" s="1478"/>
      <c r="B1330" s="1892" t="s">
        <v>264</v>
      </c>
      <c r="C1330" s="1739">
        <f t="shared" si="37"/>
        <v>25227825</v>
      </c>
      <c r="D1330" s="1890">
        <f t="shared" si="37"/>
        <v>-561434</v>
      </c>
      <c r="E1330" s="1891" t="s">
        <v>17</v>
      </c>
      <c r="F1330" s="1649">
        <f t="shared" si="38"/>
        <v>288492444</v>
      </c>
      <c r="G1330" s="866">
        <f t="shared" si="38"/>
        <v>561434</v>
      </c>
      <c r="H1330" s="1477"/>
    </row>
    <row r="1331" spans="1:8" s="1476" customFormat="1">
      <c r="A1331" s="1478"/>
      <c r="B1331" s="1893" t="s">
        <v>21</v>
      </c>
      <c r="C1331" s="1739">
        <v>25227825</v>
      </c>
      <c r="D1331" s="1884">
        <f>-G1332</f>
        <v>-561434</v>
      </c>
      <c r="E1331" s="1936" t="s">
        <v>264</v>
      </c>
      <c r="F1331" s="1649">
        <f t="shared" si="38"/>
        <v>288492444</v>
      </c>
      <c r="G1331" s="866">
        <f t="shared" si="38"/>
        <v>561434</v>
      </c>
      <c r="H1331" s="1477"/>
    </row>
    <row r="1332" spans="1:8" s="1476" customFormat="1">
      <c r="A1332" s="1478"/>
      <c r="B1332" s="1637"/>
      <c r="C1332" s="1651"/>
      <c r="D1332" s="1886"/>
      <c r="E1332" s="1938" t="s">
        <v>21</v>
      </c>
      <c r="F1332" s="1651">
        <v>288492444</v>
      </c>
      <c r="G1332" s="1886">
        <v>561434</v>
      </c>
      <c r="H1332" s="1477"/>
    </row>
    <row r="1333" spans="1:8" s="1476" customFormat="1">
      <c r="A1333" s="1478"/>
      <c r="B1333" s="1641"/>
      <c r="C1333" s="1690"/>
      <c r="D1333" s="1937"/>
      <c r="E1333" s="1888" t="s">
        <v>25</v>
      </c>
      <c r="F1333" s="1649">
        <f>-F1334</f>
        <v>11903190</v>
      </c>
      <c r="G1333" s="1969"/>
      <c r="H1333" s="1477"/>
    </row>
    <row r="1334" spans="1:8" s="1476" customFormat="1">
      <c r="A1334" s="1478"/>
      <c r="B1334" s="1643"/>
      <c r="C1334" s="1714"/>
      <c r="D1334" s="1931"/>
      <c r="E1334" s="1888" t="s">
        <v>26</v>
      </c>
      <c r="F1334" s="1649">
        <f>F1335</f>
        <v>-11903190</v>
      </c>
      <c r="G1334" s="1969"/>
      <c r="H1334" s="1477"/>
    </row>
    <row r="1335" spans="1:8" s="1476" customFormat="1" ht="15.75" thickBot="1">
      <c r="A1335" s="1478"/>
      <c r="B1335" s="1939"/>
      <c r="C1335" s="1736"/>
      <c r="D1335" s="1933"/>
      <c r="E1335" s="1970" t="s">
        <v>367</v>
      </c>
      <c r="F1335" s="1656">
        <v>-11903190</v>
      </c>
      <c r="G1335" s="873"/>
      <c r="H1335" s="1477"/>
    </row>
    <row r="1336" spans="1:8" s="1476" customFormat="1" ht="39.75" customHeight="1" thickBot="1">
      <c r="A1336" s="1478"/>
      <c r="B1336" s="2128" t="s">
        <v>564</v>
      </c>
      <c r="C1336" s="2126"/>
      <c r="D1336" s="2126"/>
      <c r="E1336" s="2126"/>
      <c r="F1336" s="2126"/>
      <c r="G1336" s="2127"/>
      <c r="H1336" s="1477"/>
    </row>
    <row r="1337" spans="1:8" s="1476" customFormat="1">
      <c r="A1337" s="1478"/>
      <c r="B1337" s="366"/>
      <c r="C1337" s="1162"/>
      <c r="D1337" s="1162"/>
      <c r="E1337" s="585"/>
      <c r="F1337" s="585"/>
      <c r="G1337" s="585"/>
      <c r="H1337" s="1477"/>
    </row>
    <row r="1338" spans="1:8" s="1476" customFormat="1">
      <c r="A1338" s="1478"/>
      <c r="B1338" s="332" t="s">
        <v>320</v>
      </c>
      <c r="C1338" s="13"/>
      <c r="D1338" s="916"/>
      <c r="E1338" s="332"/>
      <c r="F1338" s="13"/>
      <c r="G1338" s="916"/>
      <c r="H1338" s="1477"/>
    </row>
    <row r="1339" spans="1:8" s="1476" customFormat="1" ht="15.75" thickBot="1">
      <c r="A1339" s="1478"/>
      <c r="B1339" s="655"/>
      <c r="C1339" s="916"/>
      <c r="D1339" s="916"/>
      <c r="E1339" s="332"/>
      <c r="F1339" s="13"/>
      <c r="G1339" s="916"/>
      <c r="H1339" s="1477"/>
    </row>
    <row r="1340" spans="1:8" s="1476" customFormat="1" ht="27">
      <c r="A1340" s="1003">
        <f>A1322</f>
        <v>58</v>
      </c>
      <c r="B1340" s="1901" t="s">
        <v>30</v>
      </c>
      <c r="C1340" s="1902"/>
      <c r="D1340" s="1903"/>
      <c r="E1340" s="1904" t="s">
        <v>360</v>
      </c>
      <c r="F1340" s="1902"/>
      <c r="G1340" s="1903"/>
      <c r="H1340" s="1477" t="s">
        <v>58</v>
      </c>
    </row>
    <row r="1341" spans="1:8" s="1476" customFormat="1">
      <c r="A1341" s="1478"/>
      <c r="B1341" s="1905" t="s">
        <v>66</v>
      </c>
      <c r="C1341" s="1667"/>
      <c r="D1341" s="1906"/>
      <c r="E1341" s="1907" t="s">
        <v>66</v>
      </c>
      <c r="F1341" s="1667"/>
      <c r="G1341" s="1906"/>
      <c r="H1341" s="1477"/>
    </row>
    <row r="1342" spans="1:8" s="1476" customFormat="1">
      <c r="A1342" s="1478"/>
      <c r="B1342" s="1908" t="s">
        <v>67</v>
      </c>
      <c r="C1342" s="1670"/>
      <c r="D1342" s="1909"/>
      <c r="E1342" s="1910" t="s">
        <v>67</v>
      </c>
      <c r="F1342" s="1670"/>
      <c r="G1342" s="1909"/>
      <c r="H1342" s="1477"/>
    </row>
    <row r="1343" spans="1:8" s="1476" customFormat="1">
      <c r="A1343" s="1478"/>
      <c r="B1343" s="1911" t="s">
        <v>73</v>
      </c>
      <c r="C1343" s="1667"/>
      <c r="D1343" s="1906"/>
      <c r="E1343" s="1912" t="s">
        <v>73</v>
      </c>
      <c r="F1343" s="1667"/>
      <c r="G1343" s="1906"/>
      <c r="H1343" s="1477"/>
    </row>
    <row r="1344" spans="1:8" s="1476" customFormat="1">
      <c r="A1344" s="1478"/>
      <c r="B1344" s="618" t="s">
        <v>6</v>
      </c>
      <c r="C1344" s="1879">
        <f>C1345</f>
        <v>54680004</v>
      </c>
      <c r="D1344" s="1880">
        <f>D1345</f>
        <v>-561434</v>
      </c>
      <c r="E1344" s="1913" t="s">
        <v>6</v>
      </c>
      <c r="F1344" s="1879">
        <f>F1345+F1346+F1351</f>
        <v>1207278369</v>
      </c>
      <c r="G1344" s="1880">
        <f>G1345+G1346+G1351</f>
        <v>561434</v>
      </c>
      <c r="H1344" s="1477"/>
    </row>
    <row r="1345" spans="1:8" s="1476" customFormat="1">
      <c r="A1345" s="1478"/>
      <c r="B1345" s="1914" t="s">
        <v>14</v>
      </c>
      <c r="C1345" s="1739">
        <f>C1346</f>
        <v>54680004</v>
      </c>
      <c r="D1345" s="1890">
        <f>D1346</f>
        <v>-561434</v>
      </c>
      <c r="E1345" s="1915" t="s">
        <v>99</v>
      </c>
      <c r="F1345" s="1739">
        <v>15086477</v>
      </c>
      <c r="G1345" s="1884"/>
      <c r="H1345" s="1477"/>
    </row>
    <row r="1346" spans="1:8" s="1476" customFormat="1">
      <c r="A1346" s="1478"/>
      <c r="B1346" s="1641" t="s">
        <v>15</v>
      </c>
      <c r="C1346" s="1739">
        <v>54680004</v>
      </c>
      <c r="D1346" s="1884">
        <f>-G1328</f>
        <v>-561434</v>
      </c>
      <c r="E1346" s="1916" t="s">
        <v>8</v>
      </c>
      <c r="F1346" s="1739">
        <f t="shared" ref="F1346:F1348" si="39">F1347</f>
        <v>92487</v>
      </c>
      <c r="G1346" s="1890"/>
      <c r="H1346" s="1477"/>
    </row>
    <row r="1347" spans="1:8" s="1476" customFormat="1">
      <c r="A1347" s="1478"/>
      <c r="B1347" s="1917" t="s">
        <v>31</v>
      </c>
      <c r="C1347" s="1879">
        <f>C1348+C1367</f>
        <v>54680004</v>
      </c>
      <c r="D1347" s="1880">
        <f>D1348+D1367</f>
        <v>-561434</v>
      </c>
      <c r="E1347" s="1887" t="s">
        <v>9</v>
      </c>
      <c r="F1347" s="1739">
        <f t="shared" si="39"/>
        <v>92487</v>
      </c>
      <c r="G1347" s="1890"/>
      <c r="H1347" s="1477"/>
    </row>
    <row r="1348" spans="1:8" s="1476" customFormat="1">
      <c r="A1348" s="1478"/>
      <c r="B1348" s="618" t="s">
        <v>17</v>
      </c>
      <c r="C1348" s="1879">
        <f>C1355+C1349+C1363+C1361</f>
        <v>54680004</v>
      </c>
      <c r="D1348" s="1880">
        <f>D1355+D1349+D1363+D1361</f>
        <v>-561434</v>
      </c>
      <c r="E1348" s="1894" t="s">
        <v>10</v>
      </c>
      <c r="F1348" s="1739">
        <f t="shared" si="39"/>
        <v>92487</v>
      </c>
      <c r="G1348" s="1890"/>
      <c r="H1348" s="1477"/>
    </row>
    <row r="1349" spans="1:8" s="1476" customFormat="1" ht="25.5">
      <c r="A1349" s="1478"/>
      <c r="B1349" s="1918" t="s">
        <v>264</v>
      </c>
      <c r="C1349" s="1739">
        <f>C1350</f>
        <v>54680004</v>
      </c>
      <c r="D1349" s="1890">
        <f>D1350+D1360</f>
        <v>-561434</v>
      </c>
      <c r="E1349" s="1919" t="s">
        <v>11</v>
      </c>
      <c r="F1349" s="1739">
        <f>F1350</f>
        <v>92487</v>
      </c>
      <c r="G1349" s="1884"/>
      <c r="H1349" s="1477"/>
    </row>
    <row r="1350" spans="1:8" s="1476" customFormat="1" ht="38.25">
      <c r="A1350" s="1478"/>
      <c r="B1350" s="1640" t="s">
        <v>21</v>
      </c>
      <c r="C1350" s="1739">
        <v>54680004</v>
      </c>
      <c r="D1350" s="1884">
        <f>-G1332</f>
        <v>-561434</v>
      </c>
      <c r="E1350" s="1920" t="s">
        <v>12</v>
      </c>
      <c r="F1350" s="1739">
        <v>92487</v>
      </c>
      <c r="G1350" s="1884"/>
      <c r="H1350" s="1477"/>
    </row>
    <row r="1351" spans="1:8" s="1476" customFormat="1">
      <c r="A1351" s="1478"/>
      <c r="B1351" s="1914"/>
      <c r="C1351" s="1690"/>
      <c r="D1351" s="1923"/>
      <c r="E1351" s="1922" t="s">
        <v>14</v>
      </c>
      <c r="F1351" s="1739">
        <f>F1352</f>
        <v>1192099405</v>
      </c>
      <c r="G1351" s="1890">
        <f>G1352</f>
        <v>561434</v>
      </c>
      <c r="H1351" s="1477"/>
    </row>
    <row r="1352" spans="1:8" s="1476" customFormat="1" ht="25.5">
      <c r="A1352" s="1478"/>
      <c r="B1352" s="1641"/>
      <c r="C1352" s="1690"/>
      <c r="D1352" s="1927"/>
      <c r="E1352" s="1887" t="s">
        <v>15</v>
      </c>
      <c r="F1352" s="1739">
        <v>1192099405</v>
      </c>
      <c r="G1352" s="1884">
        <f>G1328</f>
        <v>561434</v>
      </c>
      <c r="H1352" s="1477"/>
    </row>
    <row r="1353" spans="1:8" s="1476" customFormat="1">
      <c r="A1353" s="1478"/>
      <c r="B1353" s="1917"/>
      <c r="C1353" s="1695"/>
      <c r="D1353" s="1971"/>
      <c r="E1353" s="1924" t="s">
        <v>31</v>
      </c>
      <c r="F1353" s="1879">
        <f>F1354+F1367</f>
        <v>1189869222</v>
      </c>
      <c r="G1353" s="1880">
        <f>G1354+G1367</f>
        <v>561434</v>
      </c>
      <c r="H1353" s="1477"/>
    </row>
    <row r="1354" spans="1:8" s="1476" customFormat="1">
      <c r="A1354" s="1478"/>
      <c r="B1354" s="618"/>
      <c r="C1354" s="1695"/>
      <c r="D1354" s="1971"/>
      <c r="E1354" s="1913" t="s">
        <v>17</v>
      </c>
      <c r="F1354" s="1879">
        <f>F1355+F1358+F1363+F1361</f>
        <v>1186401774</v>
      </c>
      <c r="G1354" s="1880">
        <f>G1355+G1358+G1363+G1361</f>
        <v>561434</v>
      </c>
      <c r="H1354" s="1477"/>
    </row>
    <row r="1355" spans="1:8" s="1476" customFormat="1">
      <c r="A1355" s="1478"/>
      <c r="B1355" s="1641"/>
      <c r="C1355" s="1690"/>
      <c r="D1355" s="1923"/>
      <c r="E1355" s="1887" t="s">
        <v>18</v>
      </c>
      <c r="F1355" s="1739">
        <f>F1356+F1357</f>
        <v>110169779</v>
      </c>
      <c r="G1355" s="1890"/>
      <c r="H1355" s="1477"/>
    </row>
    <row r="1356" spans="1:8" s="1476" customFormat="1">
      <c r="A1356" s="1478"/>
      <c r="B1356" s="1640"/>
      <c r="C1356" s="1690"/>
      <c r="D1356" s="1927"/>
      <c r="E1356" s="1894" t="s">
        <v>19</v>
      </c>
      <c r="F1356" s="1739">
        <v>90016850</v>
      </c>
      <c r="G1356" s="1884"/>
      <c r="H1356" s="1477"/>
    </row>
    <row r="1357" spans="1:8" s="1476" customFormat="1">
      <c r="A1357" s="1478"/>
      <c r="B1357" s="1640"/>
      <c r="C1357" s="1690"/>
      <c r="D1357" s="1927"/>
      <c r="E1357" s="1894" t="s">
        <v>20</v>
      </c>
      <c r="F1357" s="1739">
        <v>20152929</v>
      </c>
      <c r="G1357" s="1884"/>
      <c r="H1357" s="1477"/>
    </row>
    <row r="1358" spans="1:8" s="1476" customFormat="1">
      <c r="A1358" s="1478"/>
      <c r="B1358" s="1918"/>
      <c r="C1358" s="1690"/>
      <c r="D1358" s="1923"/>
      <c r="E1358" s="1925" t="s">
        <v>264</v>
      </c>
      <c r="F1358" s="1739">
        <f>F1359+F1360</f>
        <v>1037649217</v>
      </c>
      <c r="G1358" s="1890">
        <f>G1359+G1360</f>
        <v>561434</v>
      </c>
      <c r="H1358" s="1477"/>
    </row>
    <row r="1359" spans="1:8" s="1476" customFormat="1">
      <c r="A1359" s="1478"/>
      <c r="B1359" s="1640"/>
      <c r="C1359" s="1690"/>
      <c r="D1359" s="1927"/>
      <c r="E1359" s="1894" t="s">
        <v>21</v>
      </c>
      <c r="F1359" s="1739">
        <v>1036227831</v>
      </c>
      <c r="G1359" s="1884">
        <f>G1332</f>
        <v>561434</v>
      </c>
      <c r="H1359" s="1477"/>
    </row>
    <row r="1360" spans="1:8" s="1476" customFormat="1">
      <c r="A1360" s="1478"/>
      <c r="B1360" s="1640"/>
      <c r="C1360" s="1690"/>
      <c r="D1360" s="1927"/>
      <c r="E1360" s="1894" t="s">
        <v>257</v>
      </c>
      <c r="F1360" s="1739">
        <v>1421386</v>
      </c>
      <c r="G1360" s="1884"/>
      <c r="H1360" s="1477"/>
    </row>
    <row r="1361" spans="1:8" s="1476" customFormat="1" ht="25.5">
      <c r="A1361" s="1478"/>
      <c r="B1361" s="1641"/>
      <c r="C1361" s="1690"/>
      <c r="D1361" s="1923"/>
      <c r="E1361" s="1887" t="s">
        <v>68</v>
      </c>
      <c r="F1361" s="1739">
        <f>F1362</f>
        <v>381341</v>
      </c>
      <c r="G1361" s="1890"/>
      <c r="H1361" s="1477"/>
    </row>
    <row r="1362" spans="1:8" s="1476" customFormat="1">
      <c r="A1362" s="1478"/>
      <c r="B1362" s="1640"/>
      <c r="C1362" s="1690"/>
      <c r="D1362" s="1927"/>
      <c r="E1362" s="1894" t="s">
        <v>70</v>
      </c>
      <c r="F1362" s="1739">
        <v>381341</v>
      </c>
      <c r="G1362" s="1884"/>
      <c r="H1362" s="1477"/>
    </row>
    <row r="1363" spans="1:8" s="1476" customFormat="1" ht="25.5">
      <c r="A1363" s="1478"/>
      <c r="B1363" s="1942"/>
      <c r="C1363" s="1690"/>
      <c r="D1363" s="1923"/>
      <c r="E1363" s="1926" t="s">
        <v>37</v>
      </c>
      <c r="F1363" s="1739">
        <v>38201437</v>
      </c>
      <c r="G1363" s="1890"/>
      <c r="H1363" s="1477"/>
    </row>
    <row r="1364" spans="1:8" s="1476" customFormat="1" ht="25.5">
      <c r="A1364" s="1478"/>
      <c r="B1364" s="1921"/>
      <c r="C1364" s="1690"/>
      <c r="D1364" s="1923"/>
      <c r="E1364" s="1896" t="s">
        <v>49</v>
      </c>
      <c r="F1364" s="1739">
        <v>38201437</v>
      </c>
      <c r="G1364" s="1890"/>
      <c r="H1364" s="1477"/>
    </row>
    <row r="1365" spans="1:8" s="1476" customFormat="1" ht="25.5">
      <c r="A1365" s="1478"/>
      <c r="B1365" s="1601"/>
      <c r="C1365" s="1690"/>
      <c r="D1365" s="1927"/>
      <c r="E1365" s="1928" t="s">
        <v>258</v>
      </c>
      <c r="F1365" s="1739">
        <v>2303926</v>
      </c>
      <c r="G1365" s="1884"/>
      <c r="H1365" s="1477"/>
    </row>
    <row r="1366" spans="1:8" s="1476" customFormat="1" ht="38.25">
      <c r="A1366" s="1478"/>
      <c r="B1366" s="1601"/>
      <c r="C1366" s="1690"/>
      <c r="D1366" s="1927"/>
      <c r="E1366" s="1928" t="s">
        <v>50</v>
      </c>
      <c r="F1366" s="1739">
        <v>35897511</v>
      </c>
      <c r="G1366" s="1884"/>
      <c r="H1366" s="1477"/>
    </row>
    <row r="1367" spans="1:8" s="1476" customFormat="1">
      <c r="A1367" s="1478"/>
      <c r="B1367" s="618"/>
      <c r="C1367" s="1695"/>
      <c r="D1367" s="1929"/>
      <c r="E1367" s="1913" t="s">
        <v>23</v>
      </c>
      <c r="F1367" s="1879">
        <f>F1368</f>
        <v>3467448</v>
      </c>
      <c r="G1367" s="1930"/>
      <c r="H1367" s="1477"/>
    </row>
    <row r="1368" spans="1:8" s="1476" customFormat="1">
      <c r="A1368" s="1478"/>
      <c r="B1368" s="1641"/>
      <c r="C1368" s="1690"/>
      <c r="D1368" s="1923"/>
      <c r="E1368" s="1887" t="s">
        <v>24</v>
      </c>
      <c r="F1368" s="1739">
        <v>3467448</v>
      </c>
      <c r="G1368" s="1890"/>
      <c r="H1368" s="1477"/>
    </row>
    <row r="1369" spans="1:8" s="1476" customFormat="1">
      <c r="A1369" s="1478"/>
      <c r="B1369" s="618"/>
      <c r="C1369" s="1714"/>
      <c r="D1369" s="1931"/>
      <c r="E1369" s="1913" t="s">
        <v>25</v>
      </c>
      <c r="F1369" s="1673">
        <f>F1344-F1353</f>
        <v>17409147</v>
      </c>
      <c r="G1369" s="1882"/>
      <c r="H1369" s="1477"/>
    </row>
    <row r="1370" spans="1:8" s="1476" customFormat="1">
      <c r="A1370" s="1478"/>
      <c r="B1370" s="618"/>
      <c r="C1370" s="1714"/>
      <c r="D1370" s="1931"/>
      <c r="E1370" s="1913" t="s">
        <v>26</v>
      </c>
      <c r="F1370" s="1673">
        <f>F1371</f>
        <v>-17409147</v>
      </c>
      <c r="G1370" s="1882"/>
      <c r="H1370" s="1477"/>
    </row>
    <row r="1371" spans="1:8" s="1476" customFormat="1">
      <c r="A1371" s="1478"/>
      <c r="B1371" s="1641"/>
      <c r="C1371" s="1716"/>
      <c r="D1371" s="1932"/>
      <c r="E1371" s="1887" t="s">
        <v>27</v>
      </c>
      <c r="F1371" s="1649">
        <f>F1372</f>
        <v>-17409147</v>
      </c>
      <c r="G1371" s="866"/>
      <c r="H1371" s="1477"/>
    </row>
    <row r="1372" spans="1:8" s="1476" customFormat="1" ht="15.75" thickBot="1">
      <c r="A1372" s="1478"/>
      <c r="B1372" s="1655"/>
      <c r="C1372" s="1736"/>
      <c r="D1372" s="1736"/>
      <c r="E1372" s="1968" t="s">
        <v>367</v>
      </c>
      <c r="F1372" s="1656">
        <v>-17409147</v>
      </c>
      <c r="G1372" s="873"/>
      <c r="H1372" s="1477"/>
    </row>
    <row r="1373" spans="1:8" s="1196" customFormat="1" ht="39" customHeight="1" thickBot="1">
      <c r="A1373" s="844"/>
      <c r="B1373" s="2128" t="s">
        <v>564</v>
      </c>
      <c r="C1373" s="2126"/>
      <c r="D1373" s="2126"/>
      <c r="E1373" s="2126"/>
      <c r="F1373" s="2126"/>
      <c r="G1373" s="2127"/>
      <c r="H1373" s="1477"/>
    </row>
    <row r="1374" spans="1:8" s="1476" customFormat="1">
      <c r="A1374" s="1478"/>
      <c r="B1374" s="1869"/>
      <c r="C1374" s="1869"/>
      <c r="D1374" s="1869"/>
      <c r="E1374" s="1869"/>
      <c r="F1374" s="1869"/>
      <c r="G1374" s="1869"/>
      <c r="H1374" s="1477"/>
    </row>
    <row r="1375" spans="1:8" s="1476" customFormat="1" ht="15.75">
      <c r="A1375" s="1478"/>
      <c r="B1375" s="332" t="s">
        <v>271</v>
      </c>
      <c r="C1375" s="43"/>
      <c r="D1375" s="43"/>
      <c r="E1375" s="43"/>
      <c r="F1375" s="1597"/>
      <c r="G1375" s="43"/>
      <c r="H1375" s="1477"/>
    </row>
    <row r="1376" spans="1:8" s="1476" customFormat="1" ht="15.75" thickBot="1">
      <c r="A1376" s="1478"/>
      <c r="B1376" s="366"/>
      <c r="C1376" s="1162"/>
      <c r="D1376" s="1162"/>
      <c r="E1376" s="585"/>
      <c r="F1376" s="585"/>
      <c r="G1376" s="585"/>
      <c r="H1376" s="1477"/>
    </row>
    <row r="1377" spans="1:8" s="1476" customFormat="1" ht="27">
      <c r="A1377" s="1003">
        <f>A1322+1</f>
        <v>59</v>
      </c>
      <c r="B1377" s="1631" t="s">
        <v>30</v>
      </c>
      <c r="C1377" s="1874"/>
      <c r="D1377" s="1187"/>
      <c r="E1377" s="1875" t="s">
        <v>360</v>
      </c>
      <c r="F1377" s="1874"/>
      <c r="G1377" s="1187"/>
      <c r="H1377" s="1477" t="s">
        <v>58</v>
      </c>
    </row>
    <row r="1378" spans="1:8" s="1476" customFormat="1">
      <c r="A1378" s="1478"/>
      <c r="B1378" s="880" t="s">
        <v>4</v>
      </c>
      <c r="C1378" s="156"/>
      <c r="D1378" s="1186"/>
      <c r="E1378" s="1876" t="s">
        <v>4</v>
      </c>
      <c r="F1378" s="156"/>
      <c r="G1378" s="1186"/>
      <c r="H1378" s="1477"/>
    </row>
    <row r="1379" spans="1:8" s="1476" customFormat="1">
      <c r="A1379" s="1478"/>
      <c r="B1379" s="1633" t="s">
        <v>29</v>
      </c>
      <c r="C1379" s="1634"/>
      <c r="D1379" s="1877"/>
      <c r="E1379" s="1878" t="s">
        <v>565</v>
      </c>
      <c r="F1379" s="1634"/>
      <c r="G1379" s="1877"/>
      <c r="H1379" s="1477"/>
    </row>
    <row r="1380" spans="1:8" s="1476" customFormat="1">
      <c r="A1380" s="1478"/>
      <c r="B1380" s="1636" t="s">
        <v>6</v>
      </c>
      <c r="C1380" s="1879">
        <f>C1381</f>
        <v>25227825</v>
      </c>
      <c r="D1380" s="1880">
        <f>D1381</f>
        <v>-237146</v>
      </c>
      <c r="E1380" s="1881" t="s">
        <v>362</v>
      </c>
      <c r="F1380" s="1673">
        <f>F1381+F1382</f>
        <v>8242206</v>
      </c>
      <c r="G1380" s="1882">
        <f>G1381+G1382</f>
        <v>237146</v>
      </c>
      <c r="H1380" s="1477"/>
    </row>
    <row r="1381" spans="1:8" s="1476" customFormat="1">
      <c r="A1381" s="1478"/>
      <c r="B1381" s="1637" t="s">
        <v>14</v>
      </c>
      <c r="C1381" s="1883">
        <f>C1382</f>
        <v>25227825</v>
      </c>
      <c r="D1381" s="1884">
        <f>D1382</f>
        <v>-237146</v>
      </c>
      <c r="E1381" s="1935" t="s">
        <v>80</v>
      </c>
      <c r="F1381" s="1651">
        <v>99977</v>
      </c>
      <c r="G1381" s="1886"/>
      <c r="H1381" s="1477"/>
    </row>
    <row r="1382" spans="1:8" s="1476" customFormat="1">
      <c r="A1382" s="1478"/>
      <c r="B1382" s="1641" t="s">
        <v>15</v>
      </c>
      <c r="C1382" s="1739">
        <v>25227825</v>
      </c>
      <c r="D1382" s="1884">
        <f>-G1383</f>
        <v>-237146</v>
      </c>
      <c r="E1382" s="1885" t="s">
        <v>14</v>
      </c>
      <c r="F1382" s="1651">
        <f>F1383</f>
        <v>8142229</v>
      </c>
      <c r="G1382" s="1886">
        <f>G1383</f>
        <v>237146</v>
      </c>
      <c r="H1382" s="1477"/>
    </row>
    <row r="1383" spans="1:8" s="1476" customFormat="1" ht="25.5">
      <c r="A1383" s="1478"/>
      <c r="B1383" s="1643" t="s">
        <v>31</v>
      </c>
      <c r="C1383" s="1879">
        <f t="shared" ref="C1383:D1385" si="40">C1384</f>
        <v>25227825</v>
      </c>
      <c r="D1383" s="1880">
        <f t="shared" si="40"/>
        <v>-237146</v>
      </c>
      <c r="E1383" s="1887" t="s">
        <v>15</v>
      </c>
      <c r="F1383" s="1651">
        <v>8142229</v>
      </c>
      <c r="G1383" s="1886">
        <v>237146</v>
      </c>
      <c r="H1383" s="1477"/>
    </row>
    <row r="1384" spans="1:8" s="1476" customFormat="1">
      <c r="A1384" s="1478"/>
      <c r="B1384" s="1889" t="s">
        <v>17</v>
      </c>
      <c r="C1384" s="1739">
        <f t="shared" si="40"/>
        <v>25227825</v>
      </c>
      <c r="D1384" s="1890">
        <f t="shared" si="40"/>
        <v>-237146</v>
      </c>
      <c r="E1384" s="1888" t="s">
        <v>31</v>
      </c>
      <c r="F1384" s="1673">
        <f>F1385+F1389</f>
        <v>8242206</v>
      </c>
      <c r="G1384" s="1882">
        <f>G1385+G1389</f>
        <v>237146</v>
      </c>
      <c r="H1384" s="1477"/>
    </row>
    <row r="1385" spans="1:8" s="1476" customFormat="1">
      <c r="A1385" s="1478"/>
      <c r="B1385" s="1892" t="s">
        <v>264</v>
      </c>
      <c r="C1385" s="1739">
        <f t="shared" si="40"/>
        <v>25227825</v>
      </c>
      <c r="D1385" s="1890">
        <f t="shared" si="40"/>
        <v>-237146</v>
      </c>
      <c r="E1385" s="1891" t="s">
        <v>17</v>
      </c>
      <c r="F1385" s="1649">
        <f>F1386</f>
        <v>8031377</v>
      </c>
      <c r="G1385" s="866">
        <f>G1386</f>
        <v>237146</v>
      </c>
      <c r="H1385" s="1477"/>
    </row>
    <row r="1386" spans="1:8" s="1476" customFormat="1">
      <c r="A1386" s="1478"/>
      <c r="B1386" s="1893" t="s">
        <v>21</v>
      </c>
      <c r="C1386" s="1739">
        <v>25227825</v>
      </c>
      <c r="D1386" s="1884">
        <f>-G1387</f>
        <v>-237146</v>
      </c>
      <c r="E1386" s="1887" t="s">
        <v>18</v>
      </c>
      <c r="F1386" s="1649">
        <f>F1387+F1388</f>
        <v>8031377</v>
      </c>
      <c r="G1386" s="866">
        <f>G1387+G1388</f>
        <v>237146</v>
      </c>
      <c r="H1386" s="1477"/>
    </row>
    <row r="1387" spans="1:8" s="1476" customFormat="1">
      <c r="A1387" s="1478"/>
      <c r="B1387" s="1637"/>
      <c r="C1387" s="1651"/>
      <c r="D1387" s="1886"/>
      <c r="E1387" s="1894" t="s">
        <v>19</v>
      </c>
      <c r="F1387" s="1651">
        <v>2937447</v>
      </c>
      <c r="G1387" s="1886">
        <v>237146</v>
      </c>
      <c r="H1387" s="1477"/>
    </row>
    <row r="1388" spans="1:8" s="1476" customFormat="1">
      <c r="A1388" s="1478"/>
      <c r="B1388" s="1641"/>
      <c r="C1388" s="1690"/>
      <c r="D1388" s="1937"/>
      <c r="E1388" s="1894" t="s">
        <v>20</v>
      </c>
      <c r="F1388" s="1651">
        <v>5093930</v>
      </c>
      <c r="G1388" s="866"/>
      <c r="H1388" s="1477"/>
    </row>
    <row r="1389" spans="1:8" s="1476" customFormat="1">
      <c r="A1389" s="1478"/>
      <c r="B1389" s="1643"/>
      <c r="C1389" s="1714"/>
      <c r="D1389" s="1931"/>
      <c r="E1389" s="1891" t="s">
        <v>23</v>
      </c>
      <c r="F1389" s="1649">
        <f>F1390</f>
        <v>210829</v>
      </c>
      <c r="G1389" s="866"/>
      <c r="H1389" s="1477"/>
    </row>
    <row r="1390" spans="1:8" s="1476" customFormat="1" ht="15.75" thickBot="1">
      <c r="A1390" s="1478"/>
      <c r="B1390" s="1939"/>
      <c r="C1390" s="1736"/>
      <c r="D1390" s="1933"/>
      <c r="E1390" s="1972" t="s">
        <v>24</v>
      </c>
      <c r="F1390" s="1973">
        <v>210829</v>
      </c>
      <c r="G1390" s="1974"/>
      <c r="H1390" s="1477"/>
    </row>
    <row r="1391" spans="1:8" s="1196" customFormat="1" ht="29.25" customHeight="1" thickBot="1">
      <c r="A1391" s="844"/>
      <c r="B1391" s="2128" t="s">
        <v>566</v>
      </c>
      <c r="C1391" s="2126"/>
      <c r="D1391" s="2126"/>
      <c r="E1391" s="2126"/>
      <c r="F1391" s="2126"/>
      <c r="G1391" s="2127"/>
      <c r="H1391" s="1477"/>
    </row>
    <row r="1392" spans="1:8" s="1476" customFormat="1">
      <c r="A1392" s="1478"/>
      <c r="B1392" s="366"/>
      <c r="C1392" s="1162"/>
      <c r="D1392" s="1162"/>
      <c r="E1392" s="585"/>
      <c r="F1392" s="585"/>
      <c r="G1392" s="585"/>
      <c r="H1392" s="1477"/>
    </row>
    <row r="1393" spans="1:8" s="1476" customFormat="1">
      <c r="A1393" s="1478"/>
      <c r="B1393" s="332" t="s">
        <v>320</v>
      </c>
      <c r="C1393" s="13"/>
      <c r="D1393" s="916"/>
      <c r="E1393" s="332"/>
      <c r="F1393" s="13"/>
      <c r="G1393" s="916"/>
      <c r="H1393" s="1477"/>
    </row>
    <row r="1394" spans="1:8" s="1476" customFormat="1" ht="15.75" thickBot="1">
      <c r="A1394" s="1478"/>
      <c r="B1394" s="655"/>
      <c r="C1394" s="916"/>
      <c r="D1394" s="916"/>
      <c r="E1394" s="332"/>
      <c r="F1394" s="13"/>
      <c r="G1394" s="916"/>
      <c r="H1394" s="1477"/>
    </row>
    <row r="1395" spans="1:8" s="1476" customFormat="1" ht="27">
      <c r="A1395" s="1003">
        <f>A1377</f>
        <v>59</v>
      </c>
      <c r="B1395" s="1901" t="s">
        <v>30</v>
      </c>
      <c r="C1395" s="1902"/>
      <c r="D1395" s="1903"/>
      <c r="E1395" s="1904" t="s">
        <v>360</v>
      </c>
      <c r="F1395" s="1902"/>
      <c r="G1395" s="1903"/>
      <c r="H1395" s="1477" t="s">
        <v>58</v>
      </c>
    </row>
    <row r="1396" spans="1:8" s="1476" customFormat="1">
      <c r="A1396" s="1478"/>
      <c r="B1396" s="1905" t="s">
        <v>66</v>
      </c>
      <c r="C1396" s="1667"/>
      <c r="D1396" s="1906"/>
      <c r="E1396" s="1907" t="s">
        <v>66</v>
      </c>
      <c r="F1396" s="1667"/>
      <c r="G1396" s="1906"/>
      <c r="H1396" s="1477"/>
    </row>
    <row r="1397" spans="1:8" s="1476" customFormat="1">
      <c r="A1397" s="1478"/>
      <c r="B1397" s="1908" t="s">
        <v>67</v>
      </c>
      <c r="C1397" s="1670"/>
      <c r="D1397" s="1909"/>
      <c r="E1397" s="1910" t="s">
        <v>67</v>
      </c>
      <c r="F1397" s="1670"/>
      <c r="G1397" s="1909"/>
      <c r="H1397" s="1477"/>
    </row>
    <row r="1398" spans="1:8" s="1476" customFormat="1">
      <c r="A1398" s="1478"/>
      <c r="B1398" s="1911" t="s">
        <v>73</v>
      </c>
      <c r="C1398" s="1667"/>
      <c r="D1398" s="1906"/>
      <c r="E1398" s="1912" t="s">
        <v>73</v>
      </c>
      <c r="F1398" s="1667"/>
      <c r="G1398" s="1906"/>
      <c r="H1398" s="1477"/>
    </row>
    <row r="1399" spans="1:8" s="1476" customFormat="1">
      <c r="A1399" s="1478"/>
      <c r="B1399" s="618" t="s">
        <v>6</v>
      </c>
      <c r="C1399" s="1879">
        <f>C1400</f>
        <v>54680004</v>
      </c>
      <c r="D1399" s="1880">
        <f>D1400</f>
        <v>-237146</v>
      </c>
      <c r="E1399" s="1913" t="s">
        <v>6</v>
      </c>
      <c r="F1399" s="1879">
        <f>F1400+F1401+F1406</f>
        <v>1207278369</v>
      </c>
      <c r="G1399" s="1880">
        <f>G1400+G1401+G1406</f>
        <v>237146</v>
      </c>
      <c r="H1399" s="1477"/>
    </row>
    <row r="1400" spans="1:8" s="1476" customFormat="1">
      <c r="A1400" s="1478"/>
      <c r="B1400" s="1914" t="s">
        <v>14</v>
      </c>
      <c r="C1400" s="1739">
        <f>C1401</f>
        <v>54680004</v>
      </c>
      <c r="D1400" s="1890">
        <f>D1401</f>
        <v>-237146</v>
      </c>
      <c r="E1400" s="1915" t="s">
        <v>99</v>
      </c>
      <c r="F1400" s="1739">
        <v>15086477</v>
      </c>
      <c r="G1400" s="1884"/>
      <c r="H1400" s="1477"/>
    </row>
    <row r="1401" spans="1:8" s="1476" customFormat="1">
      <c r="A1401" s="1478"/>
      <c r="B1401" s="1641" t="s">
        <v>15</v>
      </c>
      <c r="C1401" s="1739">
        <v>54680004</v>
      </c>
      <c r="D1401" s="1884">
        <f>-G1383</f>
        <v>-237146</v>
      </c>
      <c r="E1401" s="1916" t="s">
        <v>8</v>
      </c>
      <c r="F1401" s="1739">
        <f t="shared" ref="F1401:F1403" si="41">F1402</f>
        <v>92487</v>
      </c>
      <c r="G1401" s="1890"/>
      <c r="H1401" s="1477"/>
    </row>
    <row r="1402" spans="1:8" s="1476" customFormat="1">
      <c r="A1402" s="1478"/>
      <c r="B1402" s="1917" t="s">
        <v>31</v>
      </c>
      <c r="C1402" s="1879">
        <f>C1403+C1422</f>
        <v>54680004</v>
      </c>
      <c r="D1402" s="1880">
        <f>D1403+D1422</f>
        <v>-237146</v>
      </c>
      <c r="E1402" s="1887" t="s">
        <v>9</v>
      </c>
      <c r="F1402" s="1739">
        <f t="shared" si="41"/>
        <v>92487</v>
      </c>
      <c r="G1402" s="1890"/>
      <c r="H1402" s="1477"/>
    </row>
    <row r="1403" spans="1:8" s="1476" customFormat="1">
      <c r="A1403" s="1478"/>
      <c r="B1403" s="618" t="s">
        <v>17</v>
      </c>
      <c r="C1403" s="1879">
        <f>C1410+C1404+C1418+C1416</f>
        <v>54680004</v>
      </c>
      <c r="D1403" s="1880">
        <f>D1410+D1404+D1418+D1416</f>
        <v>-237146</v>
      </c>
      <c r="E1403" s="1894" t="s">
        <v>10</v>
      </c>
      <c r="F1403" s="1739">
        <f t="shared" si="41"/>
        <v>92487</v>
      </c>
      <c r="G1403" s="1890"/>
      <c r="H1403" s="1477"/>
    </row>
    <row r="1404" spans="1:8" s="1476" customFormat="1" ht="25.5">
      <c r="A1404" s="1478"/>
      <c r="B1404" s="1918" t="s">
        <v>264</v>
      </c>
      <c r="C1404" s="1739">
        <f>C1405</f>
        <v>54680004</v>
      </c>
      <c r="D1404" s="1890">
        <f>D1405+D1415</f>
        <v>-237146</v>
      </c>
      <c r="E1404" s="1919" t="s">
        <v>11</v>
      </c>
      <c r="F1404" s="1739">
        <f>F1405</f>
        <v>92487</v>
      </c>
      <c r="G1404" s="1884"/>
      <c r="H1404" s="1477"/>
    </row>
    <row r="1405" spans="1:8" s="1476" customFormat="1" ht="38.25">
      <c r="A1405" s="1478"/>
      <c r="B1405" s="1640" t="s">
        <v>21</v>
      </c>
      <c r="C1405" s="1739">
        <v>54680004</v>
      </c>
      <c r="D1405" s="1884">
        <f>-G1387</f>
        <v>-237146</v>
      </c>
      <c r="E1405" s="1920" t="s">
        <v>12</v>
      </c>
      <c r="F1405" s="1739">
        <v>92487</v>
      </c>
      <c r="G1405" s="1884"/>
      <c r="H1405" s="1477"/>
    </row>
    <row r="1406" spans="1:8" s="1476" customFormat="1">
      <c r="A1406" s="1478"/>
      <c r="B1406" s="1914"/>
      <c r="C1406" s="1690"/>
      <c r="D1406" s="1923"/>
      <c r="E1406" s="1922" t="s">
        <v>14</v>
      </c>
      <c r="F1406" s="1739">
        <f>F1407</f>
        <v>1192099405</v>
      </c>
      <c r="G1406" s="1890">
        <f>G1407</f>
        <v>237146</v>
      </c>
      <c r="H1406" s="1477"/>
    </row>
    <row r="1407" spans="1:8" s="1476" customFormat="1" ht="25.5">
      <c r="A1407" s="1478"/>
      <c r="B1407" s="1641"/>
      <c r="C1407" s="1690"/>
      <c r="D1407" s="1927"/>
      <c r="E1407" s="1887" t="s">
        <v>15</v>
      </c>
      <c r="F1407" s="1739">
        <v>1192099405</v>
      </c>
      <c r="G1407" s="1884">
        <f>G1383</f>
        <v>237146</v>
      </c>
      <c r="H1407" s="1477"/>
    </row>
    <row r="1408" spans="1:8" s="1476" customFormat="1">
      <c r="A1408" s="1478"/>
      <c r="B1408" s="1917"/>
      <c r="C1408" s="1695"/>
      <c r="D1408" s="1971"/>
      <c r="E1408" s="1924" t="s">
        <v>31</v>
      </c>
      <c r="F1408" s="1879">
        <f>F1409+F1422</f>
        <v>1189869222</v>
      </c>
      <c r="G1408" s="1880">
        <f>G1409+G1422</f>
        <v>237146</v>
      </c>
      <c r="H1408" s="1477"/>
    </row>
    <row r="1409" spans="1:8" s="1476" customFormat="1">
      <c r="A1409" s="1478"/>
      <c r="B1409" s="618"/>
      <c r="C1409" s="1695"/>
      <c r="D1409" s="1971"/>
      <c r="E1409" s="1913" t="s">
        <v>17</v>
      </c>
      <c r="F1409" s="1879">
        <f>F1410+F1413+F1418+F1416</f>
        <v>1186401774</v>
      </c>
      <c r="G1409" s="1880">
        <f>G1410+G1413+G1418+G1416</f>
        <v>237146</v>
      </c>
      <c r="H1409" s="1477"/>
    </row>
    <row r="1410" spans="1:8" s="1476" customFormat="1">
      <c r="A1410" s="1478"/>
      <c r="B1410" s="1641"/>
      <c r="C1410" s="1690"/>
      <c r="D1410" s="1923"/>
      <c r="E1410" s="1887" t="s">
        <v>18</v>
      </c>
      <c r="F1410" s="1739">
        <f>F1411+F1412</f>
        <v>110169779</v>
      </c>
      <c r="G1410" s="1890">
        <f>G1411+G1412</f>
        <v>237146</v>
      </c>
      <c r="H1410" s="1477"/>
    </row>
    <row r="1411" spans="1:8" s="1476" customFormat="1">
      <c r="A1411" s="1478"/>
      <c r="B1411" s="1640"/>
      <c r="C1411" s="1690"/>
      <c r="D1411" s="1927"/>
      <c r="E1411" s="1894" t="s">
        <v>19</v>
      </c>
      <c r="F1411" s="1739">
        <v>90016850</v>
      </c>
      <c r="G1411" s="1884">
        <f>G1387</f>
        <v>237146</v>
      </c>
      <c r="H1411" s="1477"/>
    </row>
    <row r="1412" spans="1:8" s="1476" customFormat="1">
      <c r="A1412" s="1478"/>
      <c r="B1412" s="1640"/>
      <c r="C1412" s="1690"/>
      <c r="D1412" s="1927"/>
      <c r="E1412" s="1894" t="s">
        <v>20</v>
      </c>
      <c r="F1412" s="1739">
        <v>20152929</v>
      </c>
      <c r="G1412" s="1884"/>
      <c r="H1412" s="1477"/>
    </row>
    <row r="1413" spans="1:8" s="1476" customFormat="1">
      <c r="A1413" s="1478"/>
      <c r="B1413" s="1918"/>
      <c r="C1413" s="1690"/>
      <c r="D1413" s="1923"/>
      <c r="E1413" s="1925" t="s">
        <v>264</v>
      </c>
      <c r="F1413" s="1739">
        <f>F1414+F1415</f>
        <v>1037649217</v>
      </c>
      <c r="G1413" s="1890"/>
      <c r="H1413" s="1477"/>
    </row>
    <row r="1414" spans="1:8" s="1476" customFormat="1">
      <c r="A1414" s="1478"/>
      <c r="B1414" s="1640"/>
      <c r="C1414" s="1690"/>
      <c r="D1414" s="1927"/>
      <c r="E1414" s="1894" t="s">
        <v>21</v>
      </c>
      <c r="F1414" s="1739">
        <v>1036227831</v>
      </c>
      <c r="G1414" s="1884"/>
      <c r="H1414" s="1477"/>
    </row>
    <row r="1415" spans="1:8" s="1476" customFormat="1">
      <c r="A1415" s="1478"/>
      <c r="B1415" s="1640"/>
      <c r="C1415" s="1690"/>
      <c r="D1415" s="1927"/>
      <c r="E1415" s="1894" t="s">
        <v>257</v>
      </c>
      <c r="F1415" s="1739">
        <v>1421386</v>
      </c>
      <c r="G1415" s="1884"/>
      <c r="H1415" s="1477"/>
    </row>
    <row r="1416" spans="1:8" s="1476" customFormat="1" ht="25.5">
      <c r="A1416" s="1478"/>
      <c r="B1416" s="1641"/>
      <c r="C1416" s="1690"/>
      <c r="D1416" s="1923"/>
      <c r="E1416" s="1887" t="s">
        <v>68</v>
      </c>
      <c r="F1416" s="1739">
        <f>F1417</f>
        <v>381341</v>
      </c>
      <c r="G1416" s="1890"/>
      <c r="H1416" s="1477"/>
    </row>
    <row r="1417" spans="1:8" s="1476" customFormat="1">
      <c r="A1417" s="1478"/>
      <c r="B1417" s="1640"/>
      <c r="C1417" s="1690"/>
      <c r="D1417" s="1927"/>
      <c r="E1417" s="1894" t="s">
        <v>70</v>
      </c>
      <c r="F1417" s="1739">
        <v>381341</v>
      </c>
      <c r="G1417" s="1884"/>
      <c r="H1417" s="1477"/>
    </row>
    <row r="1418" spans="1:8" s="1476" customFormat="1" ht="25.5">
      <c r="A1418" s="1478"/>
      <c r="B1418" s="1942"/>
      <c r="C1418" s="1690"/>
      <c r="D1418" s="1923"/>
      <c r="E1418" s="1926" t="s">
        <v>37</v>
      </c>
      <c r="F1418" s="1739">
        <v>38201437</v>
      </c>
      <c r="G1418" s="1890"/>
      <c r="H1418" s="1477"/>
    </row>
    <row r="1419" spans="1:8" s="1476" customFormat="1" ht="25.5">
      <c r="A1419" s="1478"/>
      <c r="B1419" s="1921"/>
      <c r="C1419" s="1690"/>
      <c r="D1419" s="1923"/>
      <c r="E1419" s="1896" t="s">
        <v>49</v>
      </c>
      <c r="F1419" s="1739">
        <v>38201437</v>
      </c>
      <c r="G1419" s="1890"/>
      <c r="H1419" s="1477"/>
    </row>
    <row r="1420" spans="1:8" s="1476" customFormat="1" ht="25.5">
      <c r="A1420" s="1478"/>
      <c r="B1420" s="1601"/>
      <c r="C1420" s="1690"/>
      <c r="D1420" s="1927"/>
      <c r="E1420" s="1928" t="s">
        <v>258</v>
      </c>
      <c r="F1420" s="1739">
        <v>2303926</v>
      </c>
      <c r="G1420" s="1884"/>
      <c r="H1420" s="1477"/>
    </row>
    <row r="1421" spans="1:8" s="1476" customFormat="1" ht="38.25">
      <c r="A1421" s="1478"/>
      <c r="B1421" s="1601"/>
      <c r="C1421" s="1690"/>
      <c r="D1421" s="1927"/>
      <c r="E1421" s="1928" t="s">
        <v>50</v>
      </c>
      <c r="F1421" s="1739">
        <v>35897511</v>
      </c>
      <c r="G1421" s="1884"/>
      <c r="H1421" s="1477"/>
    </row>
    <row r="1422" spans="1:8" s="1476" customFormat="1">
      <c r="A1422" s="1478"/>
      <c r="B1422" s="618"/>
      <c r="C1422" s="1695"/>
      <c r="D1422" s="1929"/>
      <c r="E1422" s="1913" t="s">
        <v>23</v>
      </c>
      <c r="F1422" s="1879">
        <f>F1423</f>
        <v>3467448</v>
      </c>
      <c r="G1422" s="1930"/>
      <c r="H1422" s="1477"/>
    </row>
    <row r="1423" spans="1:8" s="1476" customFormat="1">
      <c r="A1423" s="1478"/>
      <c r="B1423" s="1641"/>
      <c r="C1423" s="1690"/>
      <c r="D1423" s="1923"/>
      <c r="E1423" s="1887" t="s">
        <v>24</v>
      </c>
      <c r="F1423" s="1739">
        <v>3467448</v>
      </c>
      <c r="G1423" s="1890"/>
      <c r="H1423" s="1477"/>
    </row>
    <row r="1424" spans="1:8" s="1476" customFormat="1">
      <c r="A1424" s="1478"/>
      <c r="B1424" s="618"/>
      <c r="C1424" s="1714"/>
      <c r="D1424" s="1931"/>
      <c r="E1424" s="1913" t="s">
        <v>25</v>
      </c>
      <c r="F1424" s="1673">
        <f>F1399-F1408</f>
        <v>17409147</v>
      </c>
      <c r="G1424" s="1882"/>
      <c r="H1424" s="1477"/>
    </row>
    <row r="1425" spans="1:8" s="1476" customFormat="1">
      <c r="A1425" s="1478"/>
      <c r="B1425" s="618"/>
      <c r="C1425" s="1714"/>
      <c r="D1425" s="1931"/>
      <c r="E1425" s="1913" t="s">
        <v>26</v>
      </c>
      <c r="F1425" s="1673">
        <f>F1426</f>
        <v>-17409147</v>
      </c>
      <c r="G1425" s="1882"/>
      <c r="H1425" s="1477"/>
    </row>
    <row r="1426" spans="1:8" s="1476" customFormat="1">
      <c r="A1426" s="1478"/>
      <c r="B1426" s="1641"/>
      <c r="C1426" s="1716"/>
      <c r="D1426" s="1932"/>
      <c r="E1426" s="1887" t="s">
        <v>27</v>
      </c>
      <c r="F1426" s="1649">
        <f>F1427</f>
        <v>-17409147</v>
      </c>
      <c r="G1426" s="866"/>
      <c r="H1426" s="1477"/>
    </row>
    <row r="1427" spans="1:8" s="1476" customFormat="1" ht="15.75" thickBot="1">
      <c r="A1427" s="1478"/>
      <c r="B1427" s="1655"/>
      <c r="C1427" s="1736"/>
      <c r="D1427" s="1736"/>
      <c r="E1427" s="1968" t="s">
        <v>367</v>
      </c>
      <c r="F1427" s="1656">
        <v>-17409147</v>
      </c>
      <c r="G1427" s="873"/>
      <c r="H1427" s="1477"/>
    </row>
    <row r="1428" spans="1:8" s="1196" customFormat="1" ht="36" customHeight="1" thickBot="1">
      <c r="A1428" s="844"/>
      <c r="B1428" s="2128" t="s">
        <v>566</v>
      </c>
      <c r="C1428" s="2126"/>
      <c r="D1428" s="2126"/>
      <c r="E1428" s="2126"/>
      <c r="F1428" s="2126"/>
      <c r="G1428" s="2127"/>
      <c r="H1428" s="1477"/>
    </row>
    <row r="1429" spans="1:8" s="1476" customFormat="1">
      <c r="A1429" s="1478"/>
      <c r="B1429" s="1479"/>
      <c r="C1429" s="1479"/>
      <c r="D1429" s="1479"/>
      <c r="E1429" s="1479"/>
      <c r="F1429" s="1479"/>
      <c r="G1429" s="1479"/>
      <c r="H1429" s="1477"/>
    </row>
    <row r="1430" spans="1:8" s="1476" customFormat="1" ht="15.75">
      <c r="A1430" s="1478"/>
      <c r="B1430" s="332" t="s">
        <v>271</v>
      </c>
      <c r="C1430" s="43"/>
      <c r="D1430" s="43"/>
      <c r="E1430" s="43"/>
      <c r="F1430" s="1597"/>
      <c r="G1430" s="43"/>
      <c r="H1430" s="1477"/>
    </row>
    <row r="1431" spans="1:8" s="1476" customFormat="1" ht="15.75" thickBot="1">
      <c r="A1431" s="1478"/>
      <c r="B1431" s="366"/>
      <c r="C1431" s="1162"/>
      <c r="D1431" s="1162"/>
      <c r="E1431" s="585"/>
      <c r="F1431" s="585"/>
      <c r="G1431" s="585"/>
      <c r="H1431" s="1477"/>
    </row>
    <row r="1432" spans="1:8" s="1476" customFormat="1" ht="27">
      <c r="A1432" s="1003">
        <f>A1377+1</f>
        <v>60</v>
      </c>
      <c r="B1432" s="1631" t="s">
        <v>30</v>
      </c>
      <c r="C1432" s="1874"/>
      <c r="D1432" s="1187"/>
      <c r="E1432" s="1875" t="s">
        <v>360</v>
      </c>
      <c r="F1432" s="1874"/>
      <c r="G1432" s="1187"/>
      <c r="H1432" s="1477" t="s">
        <v>58</v>
      </c>
    </row>
    <row r="1433" spans="1:8" s="1476" customFormat="1">
      <c r="A1433" s="1478"/>
      <c r="B1433" s="880" t="s">
        <v>4</v>
      </c>
      <c r="C1433" s="156"/>
      <c r="D1433" s="1186"/>
      <c r="E1433" s="1876" t="s">
        <v>4</v>
      </c>
      <c r="F1433" s="156"/>
      <c r="G1433" s="1186"/>
      <c r="H1433" s="1477"/>
    </row>
    <row r="1434" spans="1:8" s="1476" customFormat="1">
      <c r="A1434" s="1478"/>
      <c r="B1434" s="1633" t="s">
        <v>29</v>
      </c>
      <c r="C1434" s="1634"/>
      <c r="D1434" s="1877"/>
      <c r="E1434" s="1878" t="s">
        <v>567</v>
      </c>
      <c r="F1434" s="1634"/>
      <c r="G1434" s="1877"/>
      <c r="H1434" s="1477"/>
    </row>
    <row r="1435" spans="1:8" s="1476" customFormat="1">
      <c r="A1435" s="1478"/>
      <c r="B1435" s="1636" t="s">
        <v>6</v>
      </c>
      <c r="C1435" s="1879">
        <f>C1436</f>
        <v>25227825</v>
      </c>
      <c r="D1435" s="1880">
        <f>D1436</f>
        <v>-250247</v>
      </c>
      <c r="E1435" s="1881" t="s">
        <v>362</v>
      </c>
      <c r="F1435" s="1673">
        <f>F1436+F1437</f>
        <v>3188497</v>
      </c>
      <c r="G1435" s="1882">
        <f>G1436+G1437</f>
        <v>250247</v>
      </c>
      <c r="H1435" s="1477"/>
    </row>
    <row r="1436" spans="1:8" s="1476" customFormat="1">
      <c r="A1436" s="1478"/>
      <c r="B1436" s="1637" t="s">
        <v>14</v>
      </c>
      <c r="C1436" s="1883">
        <f>C1437</f>
        <v>25227825</v>
      </c>
      <c r="D1436" s="1884">
        <f>D1437</f>
        <v>-250247</v>
      </c>
      <c r="E1436" s="1935" t="s">
        <v>80</v>
      </c>
      <c r="F1436" s="1651">
        <v>138977</v>
      </c>
      <c r="G1436" s="1886"/>
      <c r="H1436" s="1477"/>
    </row>
    <row r="1437" spans="1:8" s="1476" customFormat="1">
      <c r="A1437" s="1478"/>
      <c r="B1437" s="1641" t="s">
        <v>15</v>
      </c>
      <c r="C1437" s="1739">
        <v>25227825</v>
      </c>
      <c r="D1437" s="1884">
        <f>-G1438</f>
        <v>-250247</v>
      </c>
      <c r="E1437" s="1885" t="s">
        <v>14</v>
      </c>
      <c r="F1437" s="1651">
        <f>F1438</f>
        <v>3049520</v>
      </c>
      <c r="G1437" s="1886">
        <f>G1438</f>
        <v>250247</v>
      </c>
      <c r="H1437" s="1477"/>
    </row>
    <row r="1438" spans="1:8" s="1476" customFormat="1" ht="25.5">
      <c r="A1438" s="1478"/>
      <c r="B1438" s="1643" t="s">
        <v>31</v>
      </c>
      <c r="C1438" s="1879">
        <f t="shared" ref="C1438:D1440" si="42">C1439</f>
        <v>25227825</v>
      </c>
      <c r="D1438" s="1880">
        <f t="shared" si="42"/>
        <v>-250247</v>
      </c>
      <c r="E1438" s="1887" t="s">
        <v>15</v>
      </c>
      <c r="F1438" s="1651">
        <v>3049520</v>
      </c>
      <c r="G1438" s="1886">
        <v>250247</v>
      </c>
      <c r="H1438" s="1477"/>
    </row>
    <row r="1439" spans="1:8" s="1476" customFormat="1">
      <c r="A1439" s="1478"/>
      <c r="B1439" s="1889" t="s">
        <v>17</v>
      </c>
      <c r="C1439" s="1739">
        <f t="shared" si="42"/>
        <v>25227825</v>
      </c>
      <c r="D1439" s="1890">
        <f t="shared" si="42"/>
        <v>-250247</v>
      </c>
      <c r="E1439" s="1888" t="s">
        <v>31</v>
      </c>
      <c r="F1439" s="1673">
        <f>F1440+F1444</f>
        <v>3188497</v>
      </c>
      <c r="G1439" s="1882">
        <f>G1440+G1444</f>
        <v>250247</v>
      </c>
      <c r="H1439" s="1477"/>
    </row>
    <row r="1440" spans="1:8" s="1476" customFormat="1">
      <c r="A1440" s="1478"/>
      <c r="B1440" s="1892" t="s">
        <v>264</v>
      </c>
      <c r="C1440" s="1739">
        <f t="shared" si="42"/>
        <v>25227825</v>
      </c>
      <c r="D1440" s="1890">
        <f t="shared" si="42"/>
        <v>-250247</v>
      </c>
      <c r="E1440" s="1891" t="s">
        <v>17</v>
      </c>
      <c r="F1440" s="1649">
        <f>F1441</f>
        <v>3167633</v>
      </c>
      <c r="G1440" s="866">
        <f>G1441</f>
        <v>250247</v>
      </c>
      <c r="H1440" s="1477"/>
    </row>
    <row r="1441" spans="1:8" s="1476" customFormat="1">
      <c r="A1441" s="1478"/>
      <c r="B1441" s="1893" t="s">
        <v>21</v>
      </c>
      <c r="C1441" s="1739">
        <v>25227825</v>
      </c>
      <c r="D1441" s="1884">
        <f>-G1442</f>
        <v>-250247</v>
      </c>
      <c r="E1441" s="1887" t="s">
        <v>18</v>
      </c>
      <c r="F1441" s="1649">
        <f>F1442+F1443</f>
        <v>3167633</v>
      </c>
      <c r="G1441" s="866">
        <f>G1442+G1443</f>
        <v>250247</v>
      </c>
      <c r="H1441" s="1477"/>
    </row>
    <row r="1442" spans="1:8" s="1476" customFormat="1">
      <c r="A1442" s="1478"/>
      <c r="B1442" s="1637"/>
      <c r="C1442" s="1733"/>
      <c r="D1442" s="1937"/>
      <c r="E1442" s="1894" t="s">
        <v>19</v>
      </c>
      <c r="F1442" s="1651">
        <v>2960908</v>
      </c>
      <c r="G1442" s="1886">
        <v>250247</v>
      </c>
      <c r="H1442" s="1477"/>
    </row>
    <row r="1443" spans="1:8" s="1476" customFormat="1">
      <c r="A1443" s="1478"/>
      <c r="B1443" s="1641"/>
      <c r="C1443" s="1690"/>
      <c r="D1443" s="1937"/>
      <c r="E1443" s="1894" t="s">
        <v>20</v>
      </c>
      <c r="F1443" s="1651">
        <v>206725</v>
      </c>
      <c r="G1443" s="866"/>
      <c r="H1443" s="1477"/>
    </row>
    <row r="1444" spans="1:8" s="1476" customFormat="1">
      <c r="A1444" s="1478"/>
      <c r="B1444" s="1643"/>
      <c r="C1444" s="1714"/>
      <c r="D1444" s="1931"/>
      <c r="E1444" s="1891" t="s">
        <v>23</v>
      </c>
      <c r="F1444" s="1649">
        <f>F1445</f>
        <v>20864</v>
      </c>
      <c r="G1444" s="866"/>
      <c r="H1444" s="1477"/>
    </row>
    <row r="1445" spans="1:8" s="1476" customFormat="1" ht="15.75" thickBot="1">
      <c r="A1445" s="1478"/>
      <c r="B1445" s="1939"/>
      <c r="C1445" s="1736"/>
      <c r="D1445" s="1933"/>
      <c r="E1445" s="1972" t="s">
        <v>24</v>
      </c>
      <c r="F1445" s="1656">
        <v>20864</v>
      </c>
      <c r="G1445" s="1900"/>
      <c r="H1445" s="1477"/>
    </row>
    <row r="1446" spans="1:8" s="1196" customFormat="1" ht="36" customHeight="1" thickBot="1">
      <c r="A1446" s="844"/>
      <c r="B1446" s="2128" t="s">
        <v>568</v>
      </c>
      <c r="C1446" s="2126"/>
      <c r="D1446" s="2126"/>
      <c r="E1446" s="2126"/>
      <c r="F1446" s="2126"/>
      <c r="G1446" s="2127"/>
      <c r="H1446" s="1477"/>
    </row>
    <row r="1447" spans="1:8" s="1476" customFormat="1">
      <c r="A1447" s="1478"/>
      <c r="B1447" s="366"/>
      <c r="C1447" s="1162"/>
      <c r="D1447" s="1162"/>
      <c r="E1447" s="585"/>
      <c r="F1447" s="585"/>
      <c r="G1447" s="585"/>
      <c r="H1447" s="1477"/>
    </row>
    <row r="1448" spans="1:8" s="1476" customFormat="1">
      <c r="A1448" s="1478"/>
      <c r="B1448" s="332" t="s">
        <v>320</v>
      </c>
      <c r="C1448" s="13"/>
      <c r="D1448" s="916"/>
      <c r="E1448" s="332"/>
      <c r="F1448" s="13"/>
      <c r="G1448" s="916"/>
      <c r="H1448" s="1477"/>
    </row>
    <row r="1449" spans="1:8" s="1476" customFormat="1" ht="15.75" thickBot="1">
      <c r="A1449" s="1478"/>
      <c r="B1449" s="655"/>
      <c r="C1449" s="916"/>
      <c r="D1449" s="916"/>
      <c r="E1449" s="332"/>
      <c r="F1449" s="13"/>
      <c r="G1449" s="916"/>
      <c r="H1449" s="1477"/>
    </row>
    <row r="1450" spans="1:8" s="1476" customFormat="1" ht="27">
      <c r="A1450" s="1003">
        <f>A1432</f>
        <v>60</v>
      </c>
      <c r="B1450" s="1901" t="s">
        <v>30</v>
      </c>
      <c r="C1450" s="1902"/>
      <c r="D1450" s="1903"/>
      <c r="E1450" s="1904" t="s">
        <v>360</v>
      </c>
      <c r="F1450" s="1902"/>
      <c r="G1450" s="1903"/>
      <c r="H1450" s="1477" t="s">
        <v>58</v>
      </c>
    </row>
    <row r="1451" spans="1:8" s="1476" customFormat="1">
      <c r="A1451" s="1478"/>
      <c r="B1451" s="1905" t="s">
        <v>66</v>
      </c>
      <c r="C1451" s="1667"/>
      <c r="D1451" s="1906"/>
      <c r="E1451" s="1907" t="s">
        <v>66</v>
      </c>
      <c r="F1451" s="1667"/>
      <c r="G1451" s="1906"/>
      <c r="H1451" s="1477"/>
    </row>
    <row r="1452" spans="1:8" s="1476" customFormat="1">
      <c r="A1452" s="1478"/>
      <c r="B1452" s="1908" t="s">
        <v>67</v>
      </c>
      <c r="C1452" s="1670"/>
      <c r="D1452" s="1909"/>
      <c r="E1452" s="1910" t="s">
        <v>67</v>
      </c>
      <c r="F1452" s="1670"/>
      <c r="G1452" s="1909"/>
      <c r="H1452" s="1477"/>
    </row>
    <row r="1453" spans="1:8" s="1476" customFormat="1">
      <c r="A1453" s="1478"/>
      <c r="B1453" s="1911" t="s">
        <v>73</v>
      </c>
      <c r="C1453" s="1667"/>
      <c r="D1453" s="1906"/>
      <c r="E1453" s="1912" t="s">
        <v>73</v>
      </c>
      <c r="F1453" s="1667"/>
      <c r="G1453" s="1906"/>
      <c r="H1453" s="1477"/>
    </row>
    <row r="1454" spans="1:8" s="1476" customFormat="1">
      <c r="A1454" s="1478"/>
      <c r="B1454" s="618" t="s">
        <v>6</v>
      </c>
      <c r="C1454" s="1879">
        <f>C1455</f>
        <v>54680004</v>
      </c>
      <c r="D1454" s="1880">
        <f>D1455</f>
        <v>-250247</v>
      </c>
      <c r="E1454" s="1913" t="s">
        <v>6</v>
      </c>
      <c r="F1454" s="1879">
        <f>F1455+F1456+F1461</f>
        <v>1207278369</v>
      </c>
      <c r="G1454" s="1880">
        <f>G1455+G1456+G1461</f>
        <v>250247</v>
      </c>
      <c r="H1454" s="1477"/>
    </row>
    <row r="1455" spans="1:8" s="1476" customFormat="1">
      <c r="A1455" s="1478"/>
      <c r="B1455" s="1914" t="s">
        <v>14</v>
      </c>
      <c r="C1455" s="1739">
        <f>C1456</f>
        <v>54680004</v>
      </c>
      <c r="D1455" s="1890">
        <f>D1456</f>
        <v>-250247</v>
      </c>
      <c r="E1455" s="1915" t="s">
        <v>99</v>
      </c>
      <c r="F1455" s="1739">
        <v>15086477</v>
      </c>
      <c r="G1455" s="1884"/>
      <c r="H1455" s="1477"/>
    </row>
    <row r="1456" spans="1:8" s="1476" customFormat="1">
      <c r="A1456" s="1478"/>
      <c r="B1456" s="1641" t="s">
        <v>15</v>
      </c>
      <c r="C1456" s="1739">
        <v>54680004</v>
      </c>
      <c r="D1456" s="1884">
        <f>-G1438</f>
        <v>-250247</v>
      </c>
      <c r="E1456" s="1916" t="s">
        <v>8</v>
      </c>
      <c r="F1456" s="1739">
        <f t="shared" ref="F1456:F1458" si="43">F1457</f>
        <v>92487</v>
      </c>
      <c r="G1456" s="1890"/>
      <c r="H1456" s="1477"/>
    </row>
    <row r="1457" spans="1:8" s="1476" customFormat="1">
      <c r="A1457" s="1478"/>
      <c r="B1457" s="1917" t="s">
        <v>31</v>
      </c>
      <c r="C1457" s="1879">
        <f>C1458+C1477</f>
        <v>54680004</v>
      </c>
      <c r="D1457" s="1880">
        <f>D1458+D1477</f>
        <v>-250247</v>
      </c>
      <c r="E1457" s="1887" t="s">
        <v>9</v>
      </c>
      <c r="F1457" s="1739">
        <f t="shared" si="43"/>
        <v>92487</v>
      </c>
      <c r="G1457" s="1890"/>
      <c r="H1457" s="1477"/>
    </row>
    <row r="1458" spans="1:8" s="1476" customFormat="1">
      <c r="A1458" s="1478"/>
      <c r="B1458" s="618" t="s">
        <v>17</v>
      </c>
      <c r="C1458" s="1879">
        <f>C1465+C1459+C1473+C1471</f>
        <v>54680004</v>
      </c>
      <c r="D1458" s="1880">
        <f>D1465+D1459+D1473+D1471</f>
        <v>-250247</v>
      </c>
      <c r="E1458" s="1894" t="s">
        <v>10</v>
      </c>
      <c r="F1458" s="1739">
        <f t="shared" si="43"/>
        <v>92487</v>
      </c>
      <c r="G1458" s="1890"/>
      <c r="H1458" s="1477"/>
    </row>
    <row r="1459" spans="1:8" s="1476" customFormat="1" ht="25.5">
      <c r="A1459" s="1478"/>
      <c r="B1459" s="1918" t="s">
        <v>264</v>
      </c>
      <c r="C1459" s="1739">
        <f>C1460</f>
        <v>54680004</v>
      </c>
      <c r="D1459" s="1890">
        <f>D1460+D1470</f>
        <v>-250247</v>
      </c>
      <c r="E1459" s="1919" t="s">
        <v>11</v>
      </c>
      <c r="F1459" s="1739">
        <f>F1460</f>
        <v>92487</v>
      </c>
      <c r="G1459" s="1884"/>
      <c r="H1459" s="1477"/>
    </row>
    <row r="1460" spans="1:8" s="1476" customFormat="1" ht="38.25">
      <c r="A1460" s="1478"/>
      <c r="B1460" s="1640" t="s">
        <v>21</v>
      </c>
      <c r="C1460" s="1739">
        <v>54680004</v>
      </c>
      <c r="D1460" s="1884">
        <f>-G1442</f>
        <v>-250247</v>
      </c>
      <c r="E1460" s="1920" t="s">
        <v>12</v>
      </c>
      <c r="F1460" s="1739">
        <v>92487</v>
      </c>
      <c r="G1460" s="1884"/>
      <c r="H1460" s="1477"/>
    </row>
    <row r="1461" spans="1:8" s="1476" customFormat="1">
      <c r="A1461" s="1478"/>
      <c r="B1461" s="1914"/>
      <c r="C1461" s="1690"/>
      <c r="D1461" s="1923"/>
      <c r="E1461" s="1922" t="s">
        <v>14</v>
      </c>
      <c r="F1461" s="1739">
        <f>F1462</f>
        <v>1192099405</v>
      </c>
      <c r="G1461" s="1890">
        <f>G1462</f>
        <v>250247</v>
      </c>
      <c r="H1461" s="1477"/>
    </row>
    <row r="1462" spans="1:8" s="1476" customFormat="1" ht="25.5">
      <c r="A1462" s="1478"/>
      <c r="B1462" s="1641"/>
      <c r="C1462" s="1690"/>
      <c r="D1462" s="1927"/>
      <c r="E1462" s="1887" t="s">
        <v>15</v>
      </c>
      <c r="F1462" s="1739">
        <v>1192099405</v>
      </c>
      <c r="G1462" s="1884">
        <f>G1438</f>
        <v>250247</v>
      </c>
      <c r="H1462" s="1477"/>
    </row>
    <row r="1463" spans="1:8" s="1476" customFormat="1">
      <c r="A1463" s="1478"/>
      <c r="B1463" s="1917"/>
      <c r="C1463" s="1695"/>
      <c r="D1463" s="1971"/>
      <c r="E1463" s="1924" t="s">
        <v>31</v>
      </c>
      <c r="F1463" s="1879">
        <f>F1464+F1477</f>
        <v>1189869222</v>
      </c>
      <c r="G1463" s="1880">
        <f>G1464+G1477</f>
        <v>250247</v>
      </c>
      <c r="H1463" s="1477"/>
    </row>
    <row r="1464" spans="1:8" s="1476" customFormat="1">
      <c r="A1464" s="1478"/>
      <c r="B1464" s="618"/>
      <c r="C1464" s="1695"/>
      <c r="D1464" s="1971"/>
      <c r="E1464" s="1913" t="s">
        <v>17</v>
      </c>
      <c r="F1464" s="1879">
        <f>F1465+F1468+F1473+F1471</f>
        <v>1186401774</v>
      </c>
      <c r="G1464" s="1880">
        <f>G1465+G1468+G1473+G1471</f>
        <v>250247</v>
      </c>
      <c r="H1464" s="1477"/>
    </row>
    <row r="1465" spans="1:8" s="1476" customFormat="1">
      <c r="A1465" s="1478"/>
      <c r="B1465" s="1641"/>
      <c r="C1465" s="1690"/>
      <c r="D1465" s="1923"/>
      <c r="E1465" s="1887" t="s">
        <v>18</v>
      </c>
      <c r="F1465" s="1739">
        <f>F1466+F1467</f>
        <v>110169779</v>
      </c>
      <c r="G1465" s="1890">
        <f>G1466+G1467</f>
        <v>250247</v>
      </c>
      <c r="H1465" s="1477"/>
    </row>
    <row r="1466" spans="1:8" s="1476" customFormat="1">
      <c r="A1466" s="1478"/>
      <c r="B1466" s="1640"/>
      <c r="C1466" s="1690"/>
      <c r="D1466" s="1927"/>
      <c r="E1466" s="1894" t="s">
        <v>19</v>
      </c>
      <c r="F1466" s="1739">
        <v>90016850</v>
      </c>
      <c r="G1466" s="1884">
        <f>G1442</f>
        <v>250247</v>
      </c>
      <c r="H1466" s="1477"/>
    </row>
    <row r="1467" spans="1:8" s="1476" customFormat="1">
      <c r="A1467" s="1478"/>
      <c r="B1467" s="1640"/>
      <c r="C1467" s="1690"/>
      <c r="D1467" s="1927"/>
      <c r="E1467" s="1894" t="s">
        <v>20</v>
      </c>
      <c r="F1467" s="1739">
        <v>20152929</v>
      </c>
      <c r="G1467" s="1884"/>
      <c r="H1467" s="1477"/>
    </row>
    <row r="1468" spans="1:8" s="1476" customFormat="1">
      <c r="A1468" s="1478"/>
      <c r="B1468" s="1918"/>
      <c r="C1468" s="1690"/>
      <c r="D1468" s="1923"/>
      <c r="E1468" s="1925" t="s">
        <v>264</v>
      </c>
      <c r="F1468" s="1739">
        <f>F1469+F1470</f>
        <v>1037649217</v>
      </c>
      <c r="G1468" s="1890"/>
      <c r="H1468" s="1477"/>
    </row>
    <row r="1469" spans="1:8" s="1476" customFormat="1">
      <c r="A1469" s="1478"/>
      <c r="B1469" s="1640"/>
      <c r="C1469" s="1690"/>
      <c r="D1469" s="1927"/>
      <c r="E1469" s="1894" t="s">
        <v>21</v>
      </c>
      <c r="F1469" s="1739">
        <v>1036227831</v>
      </c>
      <c r="G1469" s="1884"/>
      <c r="H1469" s="1477"/>
    </row>
    <row r="1470" spans="1:8" s="1476" customFormat="1">
      <c r="A1470" s="1478"/>
      <c r="B1470" s="1640"/>
      <c r="C1470" s="1690"/>
      <c r="D1470" s="1927"/>
      <c r="E1470" s="1894" t="s">
        <v>257</v>
      </c>
      <c r="F1470" s="1739">
        <v>1421386</v>
      </c>
      <c r="G1470" s="1884"/>
      <c r="H1470" s="1477"/>
    </row>
    <row r="1471" spans="1:8" s="1476" customFormat="1" ht="25.5">
      <c r="A1471" s="1478"/>
      <c r="B1471" s="1641"/>
      <c r="C1471" s="1690"/>
      <c r="D1471" s="1923"/>
      <c r="E1471" s="1887" t="s">
        <v>68</v>
      </c>
      <c r="F1471" s="1739">
        <f>F1472</f>
        <v>381341</v>
      </c>
      <c r="G1471" s="1890"/>
      <c r="H1471" s="1477"/>
    </row>
    <row r="1472" spans="1:8" s="1476" customFormat="1">
      <c r="A1472" s="1478"/>
      <c r="B1472" s="1640"/>
      <c r="C1472" s="1690"/>
      <c r="D1472" s="1927"/>
      <c r="E1472" s="1894" t="s">
        <v>70</v>
      </c>
      <c r="F1472" s="1739">
        <v>381341</v>
      </c>
      <c r="G1472" s="1884"/>
      <c r="H1472" s="1477"/>
    </row>
    <row r="1473" spans="1:8" s="1476" customFormat="1" ht="25.5">
      <c r="A1473" s="1478"/>
      <c r="B1473" s="1942"/>
      <c r="C1473" s="1690"/>
      <c r="D1473" s="1923"/>
      <c r="E1473" s="1926" t="s">
        <v>37</v>
      </c>
      <c r="F1473" s="1739">
        <v>38201437</v>
      </c>
      <c r="G1473" s="1890"/>
      <c r="H1473" s="1477"/>
    </row>
    <row r="1474" spans="1:8" s="1476" customFormat="1" ht="25.5">
      <c r="A1474" s="1478"/>
      <c r="B1474" s="1921"/>
      <c r="C1474" s="1690"/>
      <c r="D1474" s="1923"/>
      <c r="E1474" s="1896" t="s">
        <v>49</v>
      </c>
      <c r="F1474" s="1739">
        <v>38201437</v>
      </c>
      <c r="G1474" s="1890"/>
      <c r="H1474" s="1477"/>
    </row>
    <row r="1475" spans="1:8" s="1476" customFormat="1" ht="25.5">
      <c r="A1475" s="1478"/>
      <c r="B1475" s="1601"/>
      <c r="C1475" s="1690"/>
      <c r="D1475" s="1927"/>
      <c r="E1475" s="1928" t="s">
        <v>258</v>
      </c>
      <c r="F1475" s="1739">
        <v>2303926</v>
      </c>
      <c r="G1475" s="1884"/>
      <c r="H1475" s="1477"/>
    </row>
    <row r="1476" spans="1:8" s="1476" customFormat="1" ht="38.25">
      <c r="A1476" s="1478"/>
      <c r="B1476" s="1601"/>
      <c r="C1476" s="1690"/>
      <c r="D1476" s="1927"/>
      <c r="E1476" s="1928" t="s">
        <v>50</v>
      </c>
      <c r="F1476" s="1739">
        <v>35897511</v>
      </c>
      <c r="G1476" s="1884"/>
      <c r="H1476" s="1477"/>
    </row>
    <row r="1477" spans="1:8" s="1476" customFormat="1">
      <c r="A1477" s="1478"/>
      <c r="B1477" s="618"/>
      <c r="C1477" s="1695"/>
      <c r="D1477" s="1929"/>
      <c r="E1477" s="1913" t="s">
        <v>23</v>
      </c>
      <c r="F1477" s="1879">
        <f>F1478</f>
        <v>3467448</v>
      </c>
      <c r="G1477" s="1930"/>
      <c r="H1477" s="1477"/>
    </row>
    <row r="1478" spans="1:8" s="1476" customFormat="1">
      <c r="A1478" s="1478"/>
      <c r="B1478" s="1641"/>
      <c r="C1478" s="1690"/>
      <c r="D1478" s="1923"/>
      <c r="E1478" s="1887" t="s">
        <v>24</v>
      </c>
      <c r="F1478" s="1739">
        <v>3467448</v>
      </c>
      <c r="G1478" s="1890"/>
      <c r="H1478" s="1477"/>
    </row>
    <row r="1479" spans="1:8" s="1476" customFormat="1">
      <c r="A1479" s="1478"/>
      <c r="B1479" s="618"/>
      <c r="C1479" s="1714"/>
      <c r="D1479" s="1931"/>
      <c r="E1479" s="1913" t="s">
        <v>25</v>
      </c>
      <c r="F1479" s="1673">
        <f>F1454-F1463</f>
        <v>17409147</v>
      </c>
      <c r="G1479" s="1882"/>
      <c r="H1479" s="1477"/>
    </row>
    <row r="1480" spans="1:8" s="1476" customFormat="1">
      <c r="A1480" s="1478"/>
      <c r="B1480" s="618"/>
      <c r="C1480" s="1714"/>
      <c r="D1480" s="1931"/>
      <c r="E1480" s="1913" t="s">
        <v>26</v>
      </c>
      <c r="F1480" s="1673">
        <f>F1481</f>
        <v>-17409147</v>
      </c>
      <c r="G1480" s="1882"/>
      <c r="H1480" s="1477"/>
    </row>
    <row r="1481" spans="1:8" s="1476" customFormat="1">
      <c r="A1481" s="1478"/>
      <c r="B1481" s="1641"/>
      <c r="C1481" s="1716"/>
      <c r="D1481" s="1932"/>
      <c r="E1481" s="1887" t="s">
        <v>27</v>
      </c>
      <c r="F1481" s="1649">
        <f>F1482</f>
        <v>-17409147</v>
      </c>
      <c r="G1481" s="866"/>
      <c r="H1481" s="1477"/>
    </row>
    <row r="1482" spans="1:8" s="1476" customFormat="1" ht="15.75" thickBot="1">
      <c r="A1482" s="1478"/>
      <c r="B1482" s="1655"/>
      <c r="C1482" s="1736"/>
      <c r="D1482" s="1933"/>
      <c r="E1482" s="1934" t="s">
        <v>367</v>
      </c>
      <c r="F1482" s="1656">
        <v>-17409147</v>
      </c>
      <c r="G1482" s="873"/>
      <c r="H1482" s="1477"/>
    </row>
    <row r="1483" spans="1:8" s="1476" customFormat="1" ht="32.25" customHeight="1" thickBot="1">
      <c r="A1483" s="1478"/>
      <c r="B1483" s="2128" t="s">
        <v>568</v>
      </c>
      <c r="C1483" s="2126"/>
      <c r="D1483" s="2126"/>
      <c r="E1483" s="2126"/>
      <c r="F1483" s="2126"/>
      <c r="G1483" s="2127"/>
      <c r="H1483" s="1477"/>
    </row>
    <row r="1484" spans="1:8" s="1476" customFormat="1">
      <c r="A1484" s="1478"/>
      <c r="B1484" s="1479"/>
      <c r="C1484" s="1479"/>
      <c r="D1484" s="1479"/>
      <c r="E1484" s="1479"/>
      <c r="F1484" s="1479"/>
      <c r="G1484" s="1479"/>
      <c r="H1484" s="1477"/>
    </row>
    <row r="1485" spans="1:8" s="1476" customFormat="1" ht="15.75">
      <c r="A1485" s="1478"/>
      <c r="B1485" s="332" t="s">
        <v>271</v>
      </c>
      <c r="C1485" s="43"/>
      <c r="D1485" s="43"/>
      <c r="E1485" s="43"/>
      <c r="F1485" s="1597"/>
      <c r="G1485" s="43"/>
      <c r="H1485" s="1477"/>
    </row>
    <row r="1486" spans="1:8" s="1476" customFormat="1" ht="15.75" thickBot="1">
      <c r="A1486" s="1478"/>
      <c r="B1486" s="366"/>
      <c r="C1486" s="1162"/>
      <c r="D1486" s="1162"/>
      <c r="E1486" s="585"/>
      <c r="F1486" s="585"/>
      <c r="G1486" s="585"/>
      <c r="H1486" s="1477"/>
    </row>
    <row r="1487" spans="1:8" s="1476" customFormat="1" ht="27">
      <c r="A1487" s="1003">
        <f>A1432+1</f>
        <v>61</v>
      </c>
      <c r="B1487" s="1631" t="s">
        <v>30</v>
      </c>
      <c r="C1487" s="1874"/>
      <c r="D1487" s="1187"/>
      <c r="E1487" s="1875" t="s">
        <v>360</v>
      </c>
      <c r="F1487" s="1874"/>
      <c r="G1487" s="1187"/>
      <c r="H1487" s="1477" t="s">
        <v>58</v>
      </c>
    </row>
    <row r="1488" spans="1:8" s="1476" customFormat="1">
      <c r="A1488" s="1478"/>
      <c r="B1488" s="880" t="s">
        <v>4</v>
      </c>
      <c r="C1488" s="156"/>
      <c r="D1488" s="1186"/>
      <c r="E1488" s="1876" t="s">
        <v>4</v>
      </c>
      <c r="F1488" s="156"/>
      <c r="G1488" s="1186"/>
      <c r="H1488" s="1477"/>
    </row>
    <row r="1489" spans="1:8" s="1476" customFormat="1" ht="27">
      <c r="A1489" s="1478"/>
      <c r="B1489" s="1633" t="s">
        <v>29</v>
      </c>
      <c r="C1489" s="1634"/>
      <c r="D1489" s="1877"/>
      <c r="E1489" s="1878" t="s">
        <v>569</v>
      </c>
      <c r="F1489" s="1634"/>
      <c r="G1489" s="1877"/>
      <c r="H1489" s="1477"/>
    </row>
    <row r="1490" spans="1:8" s="1476" customFormat="1">
      <c r="A1490" s="1478"/>
      <c r="B1490" s="1636" t="s">
        <v>6</v>
      </c>
      <c r="C1490" s="1879">
        <f>C1491</f>
        <v>25227825</v>
      </c>
      <c r="D1490" s="1880">
        <f>D1491</f>
        <v>50525</v>
      </c>
      <c r="E1490" s="1881" t="s">
        <v>362</v>
      </c>
      <c r="F1490" s="1673">
        <f>F1491+F1492</f>
        <v>8857479</v>
      </c>
      <c r="G1490" s="1882">
        <f>G1491+G1492</f>
        <v>50525</v>
      </c>
      <c r="H1490" s="1477"/>
    </row>
    <row r="1491" spans="1:8" s="1476" customFormat="1">
      <c r="A1491" s="1478"/>
      <c r="B1491" s="1637" t="s">
        <v>14</v>
      </c>
      <c r="C1491" s="1883">
        <f>C1492</f>
        <v>25227825</v>
      </c>
      <c r="D1491" s="1884">
        <f>D1492</f>
        <v>50525</v>
      </c>
      <c r="E1491" s="1935" t="s">
        <v>80</v>
      </c>
      <c r="F1491" s="1651">
        <v>1486099</v>
      </c>
      <c r="G1491" s="1886"/>
      <c r="H1491" s="1477"/>
    </row>
    <row r="1492" spans="1:8" s="1476" customFormat="1">
      <c r="A1492" s="1478"/>
      <c r="B1492" s="1641" t="s">
        <v>15</v>
      </c>
      <c r="C1492" s="1739">
        <v>25227825</v>
      </c>
      <c r="D1492" s="1884">
        <f>G1493</f>
        <v>50525</v>
      </c>
      <c r="E1492" s="1885" t="s">
        <v>14</v>
      </c>
      <c r="F1492" s="1651">
        <f>F1493</f>
        <v>7371380</v>
      </c>
      <c r="G1492" s="1886">
        <f>G1493</f>
        <v>50525</v>
      </c>
      <c r="H1492" s="1477"/>
    </row>
    <row r="1493" spans="1:8" s="1476" customFormat="1" ht="25.5">
      <c r="A1493" s="1478"/>
      <c r="B1493" s="1643" t="s">
        <v>31</v>
      </c>
      <c r="C1493" s="1879">
        <f t="shared" ref="C1493:D1495" si="44">C1494</f>
        <v>25227825</v>
      </c>
      <c r="D1493" s="1880">
        <f t="shared" si="44"/>
        <v>-50525</v>
      </c>
      <c r="E1493" s="1887" t="s">
        <v>15</v>
      </c>
      <c r="F1493" s="1651">
        <v>7371380</v>
      </c>
      <c r="G1493" s="1886">
        <v>50525</v>
      </c>
      <c r="H1493" s="1477"/>
    </row>
    <row r="1494" spans="1:8" s="1476" customFormat="1">
      <c r="A1494" s="1478"/>
      <c r="B1494" s="1889" t="s">
        <v>17</v>
      </c>
      <c r="C1494" s="1739">
        <f t="shared" si="44"/>
        <v>25227825</v>
      </c>
      <c r="D1494" s="1890">
        <f t="shared" si="44"/>
        <v>-50525</v>
      </c>
      <c r="E1494" s="1888" t="s">
        <v>31</v>
      </c>
      <c r="F1494" s="1673">
        <f>F1495+F1501</f>
        <v>8857479</v>
      </c>
      <c r="G1494" s="1882">
        <f>G1495+G1501</f>
        <v>50525</v>
      </c>
      <c r="H1494" s="1477"/>
    </row>
    <row r="1495" spans="1:8" s="1476" customFormat="1">
      <c r="A1495" s="1478"/>
      <c r="B1495" s="1892" t="s">
        <v>264</v>
      </c>
      <c r="C1495" s="1739">
        <f t="shared" si="44"/>
        <v>25227825</v>
      </c>
      <c r="D1495" s="1890">
        <f t="shared" si="44"/>
        <v>-50525</v>
      </c>
      <c r="E1495" s="1891" t="s">
        <v>17</v>
      </c>
      <c r="F1495" s="1649">
        <f>F1496+F1499</f>
        <v>7957008</v>
      </c>
      <c r="G1495" s="866">
        <f>G1496+G1499</f>
        <v>50525</v>
      </c>
      <c r="H1495" s="1477"/>
    </row>
    <row r="1496" spans="1:8" s="1476" customFormat="1">
      <c r="A1496" s="1478"/>
      <c r="B1496" s="1893" t="s">
        <v>21</v>
      </c>
      <c r="C1496" s="1739">
        <v>25227825</v>
      </c>
      <c r="D1496" s="1884">
        <f>-G1495</f>
        <v>-50525</v>
      </c>
      <c r="E1496" s="1887" t="s">
        <v>18</v>
      </c>
      <c r="F1496" s="1649">
        <f>F1497+F1498</f>
        <v>7526208</v>
      </c>
      <c r="G1496" s="866">
        <f>G1497+G1498</f>
        <v>26604</v>
      </c>
      <c r="H1496" s="1477"/>
    </row>
    <row r="1497" spans="1:8" s="1476" customFormat="1">
      <c r="A1497" s="1478"/>
      <c r="B1497" s="1637"/>
      <c r="C1497" s="1651"/>
      <c r="D1497" s="1886"/>
      <c r="E1497" s="1894" t="s">
        <v>19</v>
      </c>
      <c r="F1497" s="1651">
        <v>3910887</v>
      </c>
      <c r="G1497" s="866">
        <v>26604</v>
      </c>
      <c r="H1497" s="1477"/>
    </row>
    <row r="1498" spans="1:8" s="1476" customFormat="1">
      <c r="A1498" s="1478"/>
      <c r="B1498" s="1641"/>
      <c r="C1498" s="1690"/>
      <c r="D1498" s="1937"/>
      <c r="E1498" s="1894" t="s">
        <v>20</v>
      </c>
      <c r="F1498" s="1651">
        <v>3615321</v>
      </c>
      <c r="G1498" s="866">
        <v>0</v>
      </c>
      <c r="H1498" s="1477"/>
    </row>
    <row r="1499" spans="1:8" s="1476" customFormat="1">
      <c r="A1499" s="1478"/>
      <c r="B1499" s="1643"/>
      <c r="C1499" s="1714"/>
      <c r="D1499" s="1931"/>
      <c r="E1499" s="1946" t="s">
        <v>264</v>
      </c>
      <c r="F1499" s="1649">
        <f>F1500</f>
        <v>430800</v>
      </c>
      <c r="G1499" s="866">
        <f>G1500</f>
        <v>23921</v>
      </c>
      <c r="H1499" s="1477"/>
    </row>
    <row r="1500" spans="1:8" s="1476" customFormat="1">
      <c r="A1500" s="1478"/>
      <c r="B1500" s="1646"/>
      <c r="C1500" s="1716"/>
      <c r="D1500" s="1932"/>
      <c r="E1500" s="1975" t="s">
        <v>21</v>
      </c>
      <c r="F1500" s="1651">
        <v>430800</v>
      </c>
      <c r="G1500" s="1886">
        <v>23921</v>
      </c>
      <c r="H1500" s="1477"/>
    </row>
    <row r="1501" spans="1:8" s="1476" customFormat="1">
      <c r="A1501" s="1478"/>
      <c r="B1501" s="1641"/>
      <c r="C1501" s="1716"/>
      <c r="D1501" s="1932"/>
      <c r="E1501" s="1891" t="s">
        <v>23</v>
      </c>
      <c r="F1501" s="1649">
        <f>F1502</f>
        <v>900471</v>
      </c>
      <c r="G1501" s="866"/>
      <c r="H1501" s="1477"/>
    </row>
    <row r="1502" spans="1:8" s="1476" customFormat="1" ht="15.75" thickBot="1">
      <c r="A1502" s="1478"/>
      <c r="B1502" s="1655"/>
      <c r="C1502" s="1736"/>
      <c r="D1502" s="1933"/>
      <c r="E1502" s="1972" t="s">
        <v>24</v>
      </c>
      <c r="F1502" s="1656">
        <v>900471</v>
      </c>
      <c r="G1502" s="1900"/>
      <c r="H1502" s="1477"/>
    </row>
    <row r="1503" spans="1:8" s="1476" customFormat="1" ht="44.25" customHeight="1" thickBot="1">
      <c r="A1503" s="1478"/>
      <c r="B1503" s="2128" t="s">
        <v>584</v>
      </c>
      <c r="C1503" s="2126"/>
      <c r="D1503" s="2126"/>
      <c r="E1503" s="2126"/>
      <c r="F1503" s="2126"/>
      <c r="G1503" s="2127"/>
      <c r="H1503" s="1477"/>
    </row>
    <row r="1504" spans="1:8" s="1476" customFormat="1">
      <c r="A1504" s="1478"/>
      <c r="B1504" s="366"/>
      <c r="C1504" s="1162"/>
      <c r="D1504" s="1162"/>
      <c r="E1504" s="585"/>
      <c r="F1504" s="585"/>
      <c r="G1504" s="585"/>
      <c r="H1504" s="1477"/>
    </row>
    <row r="1505" spans="1:8" s="1476" customFormat="1">
      <c r="A1505" s="1478"/>
      <c r="B1505" s="332" t="s">
        <v>320</v>
      </c>
      <c r="C1505" s="13"/>
      <c r="D1505" s="916"/>
      <c r="E1505" s="332"/>
      <c r="F1505" s="13"/>
      <c r="G1505" s="916"/>
      <c r="H1505" s="1477"/>
    </row>
    <row r="1506" spans="1:8" s="1476" customFormat="1" ht="15.75" thickBot="1">
      <c r="A1506" s="1478"/>
      <c r="B1506" s="655"/>
      <c r="C1506" s="916"/>
      <c r="D1506" s="916"/>
      <c r="E1506" s="332"/>
      <c r="F1506" s="13"/>
      <c r="G1506" s="916"/>
      <c r="H1506" s="1477"/>
    </row>
    <row r="1507" spans="1:8" s="1476" customFormat="1" ht="27">
      <c r="A1507" s="1003">
        <f>A1487</f>
        <v>61</v>
      </c>
      <c r="B1507" s="1901" t="s">
        <v>30</v>
      </c>
      <c r="C1507" s="1902"/>
      <c r="D1507" s="1903"/>
      <c r="E1507" s="1904" t="s">
        <v>360</v>
      </c>
      <c r="F1507" s="1902"/>
      <c r="G1507" s="1903"/>
      <c r="H1507" s="1477" t="s">
        <v>58</v>
      </c>
    </row>
    <row r="1508" spans="1:8" s="1476" customFormat="1">
      <c r="A1508" s="1478"/>
      <c r="B1508" s="1905" t="s">
        <v>66</v>
      </c>
      <c r="C1508" s="1667"/>
      <c r="D1508" s="1906"/>
      <c r="E1508" s="1907" t="s">
        <v>66</v>
      </c>
      <c r="F1508" s="1667"/>
      <c r="G1508" s="1906"/>
      <c r="H1508" s="1477"/>
    </row>
    <row r="1509" spans="1:8" s="1476" customFormat="1">
      <c r="A1509" s="1478"/>
      <c r="B1509" s="1908" t="s">
        <v>67</v>
      </c>
      <c r="C1509" s="1670"/>
      <c r="D1509" s="1909"/>
      <c r="E1509" s="1910" t="s">
        <v>67</v>
      </c>
      <c r="F1509" s="1670"/>
      <c r="G1509" s="1909"/>
      <c r="H1509" s="1477"/>
    </row>
    <row r="1510" spans="1:8" s="1476" customFormat="1">
      <c r="A1510" s="1478"/>
      <c r="B1510" s="1911" t="s">
        <v>73</v>
      </c>
      <c r="C1510" s="1667"/>
      <c r="D1510" s="1906"/>
      <c r="E1510" s="1912" t="s">
        <v>73</v>
      </c>
      <c r="F1510" s="1667"/>
      <c r="G1510" s="1906"/>
      <c r="H1510" s="1477"/>
    </row>
    <row r="1511" spans="1:8" s="1476" customFormat="1">
      <c r="A1511" s="1478"/>
      <c r="B1511" s="618" t="s">
        <v>6</v>
      </c>
      <c r="C1511" s="1879">
        <f>C1512</f>
        <v>54680004</v>
      </c>
      <c r="D1511" s="1880">
        <f>D1512</f>
        <v>-50525</v>
      </c>
      <c r="E1511" s="1913" t="s">
        <v>6</v>
      </c>
      <c r="F1511" s="1879">
        <f>F1512+F1513+F1518</f>
        <v>1207278369</v>
      </c>
      <c r="G1511" s="1880">
        <f>G1512+G1513+G1518</f>
        <v>50525</v>
      </c>
      <c r="H1511" s="1477"/>
    </row>
    <row r="1512" spans="1:8" s="1476" customFormat="1">
      <c r="A1512" s="1478"/>
      <c r="B1512" s="1914" t="s">
        <v>14</v>
      </c>
      <c r="C1512" s="1739">
        <f>C1513</f>
        <v>54680004</v>
      </c>
      <c r="D1512" s="1890">
        <f>D1513</f>
        <v>-50525</v>
      </c>
      <c r="E1512" s="1915" t="s">
        <v>99</v>
      </c>
      <c r="F1512" s="1739">
        <v>15086477</v>
      </c>
      <c r="G1512" s="1884"/>
      <c r="H1512" s="1477"/>
    </row>
    <row r="1513" spans="1:8" s="1476" customFormat="1">
      <c r="A1513" s="1478"/>
      <c r="B1513" s="1641" t="s">
        <v>15</v>
      </c>
      <c r="C1513" s="1739">
        <v>54680004</v>
      </c>
      <c r="D1513" s="1884">
        <f>-G1493</f>
        <v>-50525</v>
      </c>
      <c r="E1513" s="1916" t="s">
        <v>8</v>
      </c>
      <c r="F1513" s="1739">
        <f t="shared" ref="F1513:F1515" si="45">F1514</f>
        <v>92487</v>
      </c>
      <c r="G1513" s="1890"/>
      <c r="H1513" s="1477"/>
    </row>
    <row r="1514" spans="1:8" s="1476" customFormat="1">
      <c r="A1514" s="1478"/>
      <c r="B1514" s="1917" t="s">
        <v>31</v>
      </c>
      <c r="C1514" s="1879">
        <f>C1515+C1534</f>
        <v>54680004</v>
      </c>
      <c r="D1514" s="1880">
        <f>D1515+D1534</f>
        <v>-50525</v>
      </c>
      <c r="E1514" s="1887" t="s">
        <v>9</v>
      </c>
      <c r="F1514" s="1739">
        <f t="shared" si="45"/>
        <v>92487</v>
      </c>
      <c r="G1514" s="1890"/>
      <c r="H1514" s="1477"/>
    </row>
    <row r="1515" spans="1:8" s="1476" customFormat="1">
      <c r="A1515" s="1478"/>
      <c r="B1515" s="618" t="s">
        <v>17</v>
      </c>
      <c r="C1515" s="1879">
        <f>C1522+C1516+C1530+C1528</f>
        <v>54680004</v>
      </c>
      <c r="D1515" s="1880">
        <f>D1522+D1516+D1530+D1528</f>
        <v>-50525</v>
      </c>
      <c r="E1515" s="1894" t="s">
        <v>10</v>
      </c>
      <c r="F1515" s="1739">
        <f t="shared" si="45"/>
        <v>92487</v>
      </c>
      <c r="G1515" s="1890"/>
      <c r="H1515" s="1477"/>
    </row>
    <row r="1516" spans="1:8" s="1476" customFormat="1" ht="25.5">
      <c r="A1516" s="1478"/>
      <c r="B1516" s="1918" t="s">
        <v>264</v>
      </c>
      <c r="C1516" s="1739">
        <f>C1517</f>
        <v>54680004</v>
      </c>
      <c r="D1516" s="1890">
        <f>D1517+D1527</f>
        <v>-50525</v>
      </c>
      <c r="E1516" s="1919" t="s">
        <v>11</v>
      </c>
      <c r="F1516" s="1739">
        <f>F1517</f>
        <v>92487</v>
      </c>
      <c r="G1516" s="1884"/>
      <c r="H1516" s="1477"/>
    </row>
    <row r="1517" spans="1:8" s="1476" customFormat="1" ht="38.25">
      <c r="A1517" s="1478"/>
      <c r="B1517" s="1640" t="s">
        <v>21</v>
      </c>
      <c r="C1517" s="1739">
        <v>54680004</v>
      </c>
      <c r="D1517" s="1884">
        <f>-G1494</f>
        <v>-50525</v>
      </c>
      <c r="E1517" s="1920" t="s">
        <v>12</v>
      </c>
      <c r="F1517" s="1739">
        <v>92487</v>
      </c>
      <c r="G1517" s="1884"/>
      <c r="H1517" s="1477"/>
    </row>
    <row r="1518" spans="1:8" s="1476" customFormat="1">
      <c r="A1518" s="1478"/>
      <c r="B1518" s="1914"/>
      <c r="C1518" s="1690"/>
      <c r="D1518" s="1923"/>
      <c r="E1518" s="1922" t="s">
        <v>14</v>
      </c>
      <c r="F1518" s="1739">
        <f>F1519</f>
        <v>1192099405</v>
      </c>
      <c r="G1518" s="1890">
        <f>G1519</f>
        <v>50525</v>
      </c>
      <c r="H1518" s="1477"/>
    </row>
    <row r="1519" spans="1:8" s="1476" customFormat="1" ht="25.5">
      <c r="A1519" s="1478"/>
      <c r="B1519" s="1641"/>
      <c r="C1519" s="1690"/>
      <c r="D1519" s="1927"/>
      <c r="E1519" s="1887" t="s">
        <v>15</v>
      </c>
      <c r="F1519" s="1739">
        <v>1192099405</v>
      </c>
      <c r="G1519" s="1884">
        <f>G1493</f>
        <v>50525</v>
      </c>
      <c r="H1519" s="1477"/>
    </row>
    <row r="1520" spans="1:8" s="1476" customFormat="1">
      <c r="A1520" s="1478"/>
      <c r="B1520" s="1917"/>
      <c r="C1520" s="1695"/>
      <c r="D1520" s="1971"/>
      <c r="E1520" s="1924" t="s">
        <v>31</v>
      </c>
      <c r="F1520" s="1879">
        <f>F1521+F1534</f>
        <v>1189869222</v>
      </c>
      <c r="G1520" s="1880">
        <f>G1521+G1534</f>
        <v>50525</v>
      </c>
      <c r="H1520" s="1477"/>
    </row>
    <row r="1521" spans="1:8" s="1476" customFormat="1">
      <c r="A1521" s="1478"/>
      <c r="B1521" s="618"/>
      <c r="C1521" s="1695"/>
      <c r="D1521" s="1971"/>
      <c r="E1521" s="1913" t="s">
        <v>17</v>
      </c>
      <c r="F1521" s="1879">
        <f>F1522+F1525+F1530+F1528</f>
        <v>1186401774</v>
      </c>
      <c r="G1521" s="1880">
        <f>G1522+G1525+G1530+G1528</f>
        <v>50525</v>
      </c>
      <c r="H1521" s="1477"/>
    </row>
    <row r="1522" spans="1:8" s="1476" customFormat="1">
      <c r="A1522" s="1478"/>
      <c r="B1522" s="1641"/>
      <c r="C1522" s="1690"/>
      <c r="D1522" s="1923"/>
      <c r="E1522" s="1887" t="s">
        <v>18</v>
      </c>
      <c r="F1522" s="1739">
        <f>F1523+F1524</f>
        <v>110169779</v>
      </c>
      <c r="G1522" s="1890">
        <f>G1523+G1524</f>
        <v>26604</v>
      </c>
      <c r="H1522" s="1477"/>
    </row>
    <row r="1523" spans="1:8" s="1476" customFormat="1">
      <c r="A1523" s="1478"/>
      <c r="B1523" s="1640"/>
      <c r="C1523" s="1690"/>
      <c r="D1523" s="1927"/>
      <c r="E1523" s="1894" t="s">
        <v>19</v>
      </c>
      <c r="F1523" s="1739">
        <v>90016850</v>
      </c>
      <c r="G1523" s="1884">
        <f>G1497</f>
        <v>26604</v>
      </c>
      <c r="H1523" s="1477"/>
    </row>
    <row r="1524" spans="1:8" s="1476" customFormat="1">
      <c r="A1524" s="1478"/>
      <c r="B1524" s="1640"/>
      <c r="C1524" s="1690"/>
      <c r="D1524" s="1927"/>
      <c r="E1524" s="1894" t="s">
        <v>20</v>
      </c>
      <c r="F1524" s="1739">
        <v>20152929</v>
      </c>
      <c r="G1524" s="1884"/>
      <c r="H1524" s="1477"/>
    </row>
    <row r="1525" spans="1:8" s="1476" customFormat="1">
      <c r="A1525" s="1478"/>
      <c r="B1525" s="1918"/>
      <c r="C1525" s="1690"/>
      <c r="D1525" s="1923"/>
      <c r="E1525" s="1925" t="s">
        <v>264</v>
      </c>
      <c r="F1525" s="1739">
        <f>F1526+F1527</f>
        <v>1037649217</v>
      </c>
      <c r="G1525" s="1890">
        <f>G1526+G1527</f>
        <v>23921</v>
      </c>
      <c r="H1525" s="1477"/>
    </row>
    <row r="1526" spans="1:8" s="1476" customFormat="1">
      <c r="A1526" s="1478"/>
      <c r="B1526" s="1640"/>
      <c r="C1526" s="1690"/>
      <c r="D1526" s="1927"/>
      <c r="E1526" s="1894" t="s">
        <v>21</v>
      </c>
      <c r="F1526" s="1739">
        <v>1036227831</v>
      </c>
      <c r="G1526" s="1884">
        <f>G1500</f>
        <v>23921</v>
      </c>
      <c r="H1526" s="1477"/>
    </row>
    <row r="1527" spans="1:8" s="1476" customFormat="1">
      <c r="A1527" s="1478"/>
      <c r="B1527" s="1640"/>
      <c r="C1527" s="1690"/>
      <c r="D1527" s="1927"/>
      <c r="E1527" s="1894" t="s">
        <v>257</v>
      </c>
      <c r="F1527" s="1739">
        <v>1421386</v>
      </c>
      <c r="G1527" s="1884"/>
      <c r="H1527" s="1477"/>
    </row>
    <row r="1528" spans="1:8" s="1476" customFormat="1" ht="25.5">
      <c r="A1528" s="1478"/>
      <c r="B1528" s="1641"/>
      <c r="C1528" s="1690"/>
      <c r="D1528" s="1923"/>
      <c r="E1528" s="1887" t="s">
        <v>68</v>
      </c>
      <c r="F1528" s="1739">
        <f>F1529</f>
        <v>381341</v>
      </c>
      <c r="G1528" s="1890"/>
      <c r="H1528" s="1477"/>
    </row>
    <row r="1529" spans="1:8" s="1476" customFormat="1">
      <c r="A1529" s="1478"/>
      <c r="B1529" s="1640"/>
      <c r="C1529" s="1690"/>
      <c r="D1529" s="1927"/>
      <c r="E1529" s="1894" t="s">
        <v>70</v>
      </c>
      <c r="F1529" s="1739">
        <v>381341</v>
      </c>
      <c r="G1529" s="1884"/>
      <c r="H1529" s="1477"/>
    </row>
    <row r="1530" spans="1:8" s="1476" customFormat="1" ht="25.5">
      <c r="A1530" s="1478"/>
      <c r="B1530" s="1942"/>
      <c r="C1530" s="1690"/>
      <c r="D1530" s="1923"/>
      <c r="E1530" s="1926" t="s">
        <v>37</v>
      </c>
      <c r="F1530" s="1739">
        <v>38201437</v>
      </c>
      <c r="G1530" s="1890"/>
      <c r="H1530" s="1477"/>
    </row>
    <row r="1531" spans="1:8" s="1476" customFormat="1" ht="25.5">
      <c r="A1531" s="1478"/>
      <c r="B1531" s="1921"/>
      <c r="C1531" s="1690"/>
      <c r="D1531" s="1923"/>
      <c r="E1531" s="1896" t="s">
        <v>49</v>
      </c>
      <c r="F1531" s="1739">
        <v>38201437</v>
      </c>
      <c r="G1531" s="1890"/>
      <c r="H1531" s="1477"/>
    </row>
    <row r="1532" spans="1:8" s="1476" customFormat="1" ht="25.5">
      <c r="A1532" s="1478"/>
      <c r="B1532" s="1601"/>
      <c r="C1532" s="1690"/>
      <c r="D1532" s="1927"/>
      <c r="E1532" s="1928" t="s">
        <v>258</v>
      </c>
      <c r="F1532" s="1739">
        <v>2303926</v>
      </c>
      <c r="G1532" s="1884"/>
      <c r="H1532" s="1477"/>
    </row>
    <row r="1533" spans="1:8" s="1476" customFormat="1" ht="38.25">
      <c r="A1533" s="1478"/>
      <c r="B1533" s="1601"/>
      <c r="C1533" s="1690"/>
      <c r="D1533" s="1927"/>
      <c r="E1533" s="1928" t="s">
        <v>50</v>
      </c>
      <c r="F1533" s="1739">
        <v>35897511</v>
      </c>
      <c r="G1533" s="1884"/>
      <c r="H1533" s="1477"/>
    </row>
    <row r="1534" spans="1:8" s="1476" customFormat="1">
      <c r="A1534" s="1478"/>
      <c r="B1534" s="618"/>
      <c r="C1534" s="1695"/>
      <c r="D1534" s="1929"/>
      <c r="E1534" s="1913" t="s">
        <v>23</v>
      </c>
      <c r="F1534" s="1879">
        <f>F1535</f>
        <v>3467448</v>
      </c>
      <c r="G1534" s="1930"/>
      <c r="H1534" s="1477"/>
    </row>
    <row r="1535" spans="1:8" s="1476" customFormat="1">
      <c r="A1535" s="1478"/>
      <c r="B1535" s="1641"/>
      <c r="C1535" s="1690"/>
      <c r="D1535" s="1923"/>
      <c r="E1535" s="1887" t="s">
        <v>24</v>
      </c>
      <c r="F1535" s="1739">
        <v>3467448</v>
      </c>
      <c r="G1535" s="1890"/>
      <c r="H1535" s="1477"/>
    </row>
    <row r="1536" spans="1:8" s="1476" customFormat="1">
      <c r="A1536" s="1478"/>
      <c r="B1536" s="618"/>
      <c r="C1536" s="1714"/>
      <c r="D1536" s="1931"/>
      <c r="E1536" s="1913" t="s">
        <v>25</v>
      </c>
      <c r="F1536" s="1673">
        <f>F1511-F1520</f>
        <v>17409147</v>
      </c>
      <c r="G1536" s="1882"/>
      <c r="H1536" s="1477"/>
    </row>
    <row r="1537" spans="1:8" s="1476" customFormat="1">
      <c r="A1537" s="1478"/>
      <c r="B1537" s="618"/>
      <c r="C1537" s="1714"/>
      <c r="D1537" s="1931"/>
      <c r="E1537" s="1913" t="s">
        <v>26</v>
      </c>
      <c r="F1537" s="1673">
        <f>F1538</f>
        <v>-17409147</v>
      </c>
      <c r="G1537" s="1882"/>
      <c r="H1537" s="1477"/>
    </row>
    <row r="1538" spans="1:8" s="1476" customFormat="1">
      <c r="A1538" s="1478"/>
      <c r="B1538" s="1641"/>
      <c r="C1538" s="1716"/>
      <c r="D1538" s="1932"/>
      <c r="E1538" s="1887" t="s">
        <v>27</v>
      </c>
      <c r="F1538" s="1649">
        <f>F1539</f>
        <v>-17409147</v>
      </c>
      <c r="G1538" s="866"/>
      <c r="H1538" s="1477"/>
    </row>
    <row r="1539" spans="1:8" s="1476" customFormat="1" ht="15.75" thickBot="1">
      <c r="A1539" s="1478"/>
      <c r="B1539" s="1655"/>
      <c r="C1539" s="1736"/>
      <c r="D1539" s="1933"/>
      <c r="E1539" s="1934" t="s">
        <v>367</v>
      </c>
      <c r="F1539" s="1656">
        <v>-17409147</v>
      </c>
      <c r="G1539" s="873"/>
      <c r="H1539" s="1477"/>
    </row>
    <row r="1540" spans="1:8" s="1476" customFormat="1" ht="45.75" customHeight="1" thickBot="1">
      <c r="A1540" s="1478"/>
      <c r="B1540" s="2128" t="s">
        <v>584</v>
      </c>
      <c r="C1540" s="2126"/>
      <c r="D1540" s="2126"/>
      <c r="E1540" s="2126"/>
      <c r="F1540" s="2126"/>
      <c r="G1540" s="2127"/>
      <c r="H1540" s="1477"/>
    </row>
    <row r="1541" spans="1:8" s="1476" customFormat="1">
      <c r="A1541" s="1478"/>
      <c r="B1541" s="1479"/>
      <c r="C1541" s="1479"/>
      <c r="D1541" s="1479"/>
      <c r="E1541" s="1479"/>
      <c r="F1541" s="1479"/>
      <c r="G1541" s="1479"/>
      <c r="H1541" s="1477"/>
    </row>
    <row r="1542" spans="1:8" s="1476" customFormat="1" ht="15.75">
      <c r="A1542" s="1478"/>
      <c r="B1542" s="332" t="s">
        <v>271</v>
      </c>
      <c r="C1542" s="43"/>
      <c r="D1542" s="43"/>
      <c r="E1542" s="43"/>
      <c r="F1542" s="1597"/>
      <c r="G1542" s="43"/>
      <c r="H1542" s="1477"/>
    </row>
    <row r="1543" spans="1:8" s="1476" customFormat="1" ht="15.75" thickBot="1">
      <c r="A1543" s="1478"/>
      <c r="B1543" s="366"/>
      <c r="C1543" s="1162"/>
      <c r="D1543" s="1162"/>
      <c r="E1543" s="585"/>
      <c r="F1543" s="585"/>
      <c r="G1543" s="585"/>
      <c r="H1543" s="1477"/>
    </row>
    <row r="1544" spans="1:8" s="1476" customFormat="1" ht="27">
      <c r="A1544" s="1003">
        <f>A1487+1</f>
        <v>62</v>
      </c>
      <c r="B1544" s="1631" t="s">
        <v>30</v>
      </c>
      <c r="C1544" s="1874"/>
      <c r="D1544" s="1976"/>
      <c r="E1544" s="1977" t="s">
        <v>360</v>
      </c>
      <c r="F1544" s="1874"/>
      <c r="G1544" s="1187"/>
      <c r="H1544" s="1477" t="s">
        <v>58</v>
      </c>
    </row>
    <row r="1545" spans="1:8" s="1476" customFormat="1">
      <c r="A1545" s="1478"/>
      <c r="B1545" s="880" t="s">
        <v>4</v>
      </c>
      <c r="C1545" s="156"/>
      <c r="D1545" s="1978"/>
      <c r="E1545" s="1978" t="s">
        <v>4</v>
      </c>
      <c r="F1545" s="156"/>
      <c r="G1545" s="1186"/>
      <c r="H1545" s="1477"/>
    </row>
    <row r="1546" spans="1:8" s="1476" customFormat="1">
      <c r="A1546" s="1478"/>
      <c r="B1546" s="1633" t="s">
        <v>29</v>
      </c>
      <c r="C1546" s="1634"/>
      <c r="D1546" s="1979"/>
      <c r="E1546" s="1980" t="s">
        <v>570</v>
      </c>
      <c r="F1546" s="1634"/>
      <c r="G1546" s="1877"/>
      <c r="H1546" s="1477"/>
    </row>
    <row r="1547" spans="1:8" s="1476" customFormat="1">
      <c r="A1547" s="1478"/>
      <c r="B1547" s="1636" t="s">
        <v>6</v>
      </c>
      <c r="C1547" s="1879">
        <f>C1548</f>
        <v>25227825</v>
      </c>
      <c r="D1547" s="1879">
        <f>D1548</f>
        <v>-272320</v>
      </c>
      <c r="E1547" s="1981" t="s">
        <v>362</v>
      </c>
      <c r="F1547" s="1673">
        <f>F1548+F1549</f>
        <v>4579800</v>
      </c>
      <c r="G1547" s="1882">
        <f>G1548+G1549</f>
        <v>272320</v>
      </c>
      <c r="H1547" s="1477"/>
    </row>
    <row r="1548" spans="1:8" s="1476" customFormat="1">
      <c r="A1548" s="1478"/>
      <c r="B1548" s="1637" t="s">
        <v>14</v>
      </c>
      <c r="C1548" s="1883">
        <f>C1549</f>
        <v>25227825</v>
      </c>
      <c r="D1548" s="1883">
        <f>D1549</f>
        <v>-272320</v>
      </c>
      <c r="E1548" s="1982" t="s">
        <v>80</v>
      </c>
      <c r="F1548" s="1651">
        <v>338597</v>
      </c>
      <c r="G1548" s="1886"/>
      <c r="H1548" s="1477"/>
    </row>
    <row r="1549" spans="1:8" s="1476" customFormat="1">
      <c r="A1549" s="1478"/>
      <c r="B1549" s="1641" t="s">
        <v>15</v>
      </c>
      <c r="C1549" s="1739">
        <v>25227825</v>
      </c>
      <c r="D1549" s="1883">
        <f>-G1550</f>
        <v>-272320</v>
      </c>
      <c r="E1549" s="1983" t="s">
        <v>14</v>
      </c>
      <c r="F1549" s="1651">
        <f>F1550</f>
        <v>4241203</v>
      </c>
      <c r="G1549" s="1886">
        <f>G1550</f>
        <v>272320</v>
      </c>
      <c r="H1549" s="1477"/>
    </row>
    <row r="1550" spans="1:8" s="1476" customFormat="1" ht="25.5">
      <c r="A1550" s="1478"/>
      <c r="B1550" s="1643" t="s">
        <v>31</v>
      </c>
      <c r="C1550" s="1879">
        <f t="shared" ref="C1550:D1552" si="46">C1551</f>
        <v>25227825</v>
      </c>
      <c r="D1550" s="1879">
        <f t="shared" si="46"/>
        <v>-272320</v>
      </c>
      <c r="E1550" s="1956" t="s">
        <v>15</v>
      </c>
      <c r="F1550" s="1651">
        <v>4241203</v>
      </c>
      <c r="G1550" s="1884">
        <v>272320</v>
      </c>
      <c r="H1550" s="1477"/>
    </row>
    <row r="1551" spans="1:8" s="1476" customFormat="1">
      <c r="A1551" s="1478"/>
      <c r="B1551" s="1889" t="s">
        <v>17</v>
      </c>
      <c r="C1551" s="1739">
        <f t="shared" si="46"/>
        <v>25227825</v>
      </c>
      <c r="D1551" s="1739">
        <f t="shared" si="46"/>
        <v>-272320</v>
      </c>
      <c r="E1551" s="1984" t="s">
        <v>31</v>
      </c>
      <c r="F1551" s="1673">
        <f>F1552+F1556</f>
        <v>4579800</v>
      </c>
      <c r="G1551" s="1882">
        <f>G1552+G1556</f>
        <v>272320</v>
      </c>
      <c r="H1551" s="1477"/>
    </row>
    <row r="1552" spans="1:8" s="1476" customFormat="1">
      <c r="A1552" s="1478"/>
      <c r="B1552" s="1892" t="s">
        <v>264</v>
      </c>
      <c r="C1552" s="1739">
        <f t="shared" si="46"/>
        <v>25227825</v>
      </c>
      <c r="D1552" s="1739">
        <f t="shared" si="46"/>
        <v>-272320</v>
      </c>
      <c r="E1552" s="1985" t="s">
        <v>17</v>
      </c>
      <c r="F1552" s="1649">
        <f>F1553</f>
        <v>4526649</v>
      </c>
      <c r="G1552" s="866">
        <f>G1553</f>
        <v>272320</v>
      </c>
      <c r="H1552" s="1477"/>
    </row>
    <row r="1553" spans="1:8" s="1476" customFormat="1">
      <c r="A1553" s="1478"/>
      <c r="B1553" s="1893" t="s">
        <v>21</v>
      </c>
      <c r="C1553" s="1739">
        <v>25227825</v>
      </c>
      <c r="D1553" s="1883">
        <f>-G1554</f>
        <v>-272320</v>
      </c>
      <c r="E1553" s="1956" t="s">
        <v>18</v>
      </c>
      <c r="F1553" s="1649">
        <f>F1554+F1555</f>
        <v>4526649</v>
      </c>
      <c r="G1553" s="866">
        <f>G1554+G1555</f>
        <v>272320</v>
      </c>
      <c r="H1553" s="1477"/>
    </row>
    <row r="1554" spans="1:8" s="1476" customFormat="1">
      <c r="A1554" s="1478"/>
      <c r="B1554" s="1637"/>
      <c r="C1554" s="1733"/>
      <c r="D1554" s="1733"/>
      <c r="E1554" s="1957" t="s">
        <v>19</v>
      </c>
      <c r="F1554" s="1651">
        <v>3865089</v>
      </c>
      <c r="G1554" s="1884">
        <v>272320</v>
      </c>
      <c r="H1554" s="1477"/>
    </row>
    <row r="1555" spans="1:8" s="1476" customFormat="1">
      <c r="A1555" s="1478"/>
      <c r="B1555" s="1641"/>
      <c r="C1555" s="1690"/>
      <c r="D1555" s="1961"/>
      <c r="E1555" s="1957" t="s">
        <v>20</v>
      </c>
      <c r="F1555" s="1651">
        <v>661560</v>
      </c>
      <c r="G1555" s="866"/>
      <c r="H1555" s="1477"/>
    </row>
    <row r="1556" spans="1:8" s="1476" customFormat="1">
      <c r="A1556" s="1478"/>
      <c r="B1556" s="1643"/>
      <c r="C1556" s="1714"/>
      <c r="D1556" s="1714"/>
      <c r="E1556" s="1985" t="s">
        <v>23</v>
      </c>
      <c r="F1556" s="1649">
        <f>F1557</f>
        <v>53151</v>
      </c>
      <c r="G1556" s="866"/>
      <c r="H1556" s="1477"/>
    </row>
    <row r="1557" spans="1:8" s="1476" customFormat="1" ht="15.75" thickBot="1">
      <c r="A1557" s="1478"/>
      <c r="B1557" s="1939"/>
      <c r="C1557" s="1736"/>
      <c r="D1557" s="1736"/>
      <c r="E1557" s="1986" t="s">
        <v>24</v>
      </c>
      <c r="F1557" s="1656">
        <v>53151</v>
      </c>
      <c r="G1557" s="1900"/>
      <c r="H1557" s="1477"/>
    </row>
    <row r="1558" spans="1:8" s="1476" customFormat="1" ht="34.5" customHeight="1" thickBot="1">
      <c r="A1558" s="1478"/>
      <c r="B1558" s="2129" t="s">
        <v>571</v>
      </c>
      <c r="C1558" s="2130"/>
      <c r="D1558" s="2130"/>
      <c r="E1558" s="2130"/>
      <c r="F1558" s="2130"/>
      <c r="G1558" s="2131"/>
      <c r="H1558" s="1477"/>
    </row>
    <row r="1559" spans="1:8" s="1476" customFormat="1">
      <c r="A1559" s="1478"/>
      <c r="B1559" s="366"/>
      <c r="C1559" s="1162"/>
      <c r="D1559" s="1162"/>
      <c r="E1559" s="585"/>
      <c r="F1559" s="585"/>
      <c r="G1559" s="585"/>
      <c r="H1559" s="1477"/>
    </row>
    <row r="1560" spans="1:8" s="1476" customFormat="1">
      <c r="A1560" s="1478"/>
      <c r="B1560" s="332" t="s">
        <v>320</v>
      </c>
      <c r="C1560" s="13"/>
      <c r="D1560" s="916"/>
      <c r="E1560" s="332"/>
      <c r="F1560" s="13"/>
      <c r="G1560" s="916"/>
      <c r="H1560" s="1477"/>
    </row>
    <row r="1561" spans="1:8" s="1476" customFormat="1" ht="15.75" thickBot="1">
      <c r="A1561" s="1478"/>
      <c r="B1561" s="655"/>
      <c r="C1561" s="916"/>
      <c r="D1561" s="916"/>
      <c r="E1561" s="332"/>
      <c r="F1561" s="13"/>
      <c r="G1561" s="916"/>
      <c r="H1561" s="1477"/>
    </row>
    <row r="1562" spans="1:8" s="1476" customFormat="1" ht="27">
      <c r="A1562" s="1003">
        <f>A1544</f>
        <v>62</v>
      </c>
      <c r="B1562" s="1901" t="s">
        <v>30</v>
      </c>
      <c r="C1562" s="1902"/>
      <c r="D1562" s="1903"/>
      <c r="E1562" s="1904" t="s">
        <v>360</v>
      </c>
      <c r="F1562" s="1902"/>
      <c r="G1562" s="1903"/>
      <c r="H1562" s="1477" t="s">
        <v>58</v>
      </c>
    </row>
    <row r="1563" spans="1:8" s="1476" customFormat="1">
      <c r="A1563" s="1478"/>
      <c r="B1563" s="1905" t="s">
        <v>66</v>
      </c>
      <c r="C1563" s="1667"/>
      <c r="D1563" s="1906"/>
      <c r="E1563" s="1907" t="s">
        <v>66</v>
      </c>
      <c r="F1563" s="1667"/>
      <c r="G1563" s="1906"/>
      <c r="H1563" s="1477"/>
    </row>
    <row r="1564" spans="1:8" s="1476" customFormat="1">
      <c r="A1564" s="1478"/>
      <c r="B1564" s="1908" t="s">
        <v>67</v>
      </c>
      <c r="C1564" s="1670"/>
      <c r="D1564" s="1909"/>
      <c r="E1564" s="1910" t="s">
        <v>67</v>
      </c>
      <c r="F1564" s="1670"/>
      <c r="G1564" s="1909"/>
      <c r="H1564" s="1477"/>
    </row>
    <row r="1565" spans="1:8" s="1476" customFormat="1">
      <c r="A1565" s="1478"/>
      <c r="B1565" s="1911" t="s">
        <v>73</v>
      </c>
      <c r="C1565" s="1667"/>
      <c r="D1565" s="1906"/>
      <c r="E1565" s="1912" t="s">
        <v>73</v>
      </c>
      <c r="F1565" s="1667"/>
      <c r="G1565" s="1906"/>
      <c r="H1565" s="1477"/>
    </row>
    <row r="1566" spans="1:8" s="1476" customFormat="1">
      <c r="A1566" s="1478"/>
      <c r="B1566" s="618" t="s">
        <v>6</v>
      </c>
      <c r="C1566" s="1879">
        <f>C1567</f>
        <v>54680004</v>
      </c>
      <c r="D1566" s="1880">
        <f>D1567</f>
        <v>-272320</v>
      </c>
      <c r="E1566" s="1913" t="s">
        <v>6</v>
      </c>
      <c r="F1566" s="1879">
        <f>F1567+F1568+F1573</f>
        <v>1207278369</v>
      </c>
      <c r="G1566" s="1880">
        <f>G1567+G1568+G1573</f>
        <v>272320</v>
      </c>
      <c r="H1566" s="1477"/>
    </row>
    <row r="1567" spans="1:8" s="1476" customFormat="1">
      <c r="A1567" s="1478"/>
      <c r="B1567" s="1914" t="s">
        <v>14</v>
      </c>
      <c r="C1567" s="1739">
        <f>C1568</f>
        <v>54680004</v>
      </c>
      <c r="D1567" s="1890">
        <f>D1568</f>
        <v>-272320</v>
      </c>
      <c r="E1567" s="1915" t="s">
        <v>99</v>
      </c>
      <c r="F1567" s="1739">
        <v>15086477</v>
      </c>
      <c r="G1567" s="1884"/>
      <c r="H1567" s="1477"/>
    </row>
    <row r="1568" spans="1:8" s="1476" customFormat="1">
      <c r="A1568" s="1478"/>
      <c r="B1568" s="1641" t="s">
        <v>15</v>
      </c>
      <c r="C1568" s="1739">
        <v>54680004</v>
      </c>
      <c r="D1568" s="1884">
        <f>-G1550</f>
        <v>-272320</v>
      </c>
      <c r="E1568" s="1916" t="s">
        <v>8</v>
      </c>
      <c r="F1568" s="1739">
        <f t="shared" ref="F1568:F1570" si="47">F1569</f>
        <v>92487</v>
      </c>
      <c r="G1568" s="1890"/>
      <c r="H1568" s="1477"/>
    </row>
    <row r="1569" spans="1:8" s="1476" customFormat="1">
      <c r="A1569" s="1478"/>
      <c r="B1569" s="1917" t="s">
        <v>31</v>
      </c>
      <c r="C1569" s="1879">
        <f>C1570+C1589</f>
        <v>54680004</v>
      </c>
      <c r="D1569" s="1880">
        <f>D1570+D1589</f>
        <v>-272320</v>
      </c>
      <c r="E1569" s="1887" t="s">
        <v>9</v>
      </c>
      <c r="F1569" s="1739">
        <f t="shared" si="47"/>
        <v>92487</v>
      </c>
      <c r="G1569" s="1890"/>
      <c r="H1569" s="1477"/>
    </row>
    <row r="1570" spans="1:8" s="1476" customFormat="1">
      <c r="A1570" s="1478"/>
      <c r="B1570" s="618" t="s">
        <v>17</v>
      </c>
      <c r="C1570" s="1879">
        <f>C1577+C1571+C1585+C1583</f>
        <v>54680004</v>
      </c>
      <c r="D1570" s="1880">
        <f>D1577+D1571+D1585+D1583</f>
        <v>-272320</v>
      </c>
      <c r="E1570" s="1894" t="s">
        <v>10</v>
      </c>
      <c r="F1570" s="1739">
        <f t="shared" si="47"/>
        <v>92487</v>
      </c>
      <c r="G1570" s="1890"/>
      <c r="H1570" s="1477"/>
    </row>
    <row r="1571" spans="1:8" s="1476" customFormat="1" ht="25.5">
      <c r="A1571" s="1478"/>
      <c r="B1571" s="1918" t="s">
        <v>264</v>
      </c>
      <c r="C1571" s="1739">
        <f>C1572</f>
        <v>54680004</v>
      </c>
      <c r="D1571" s="1890">
        <f>D1572+D1582</f>
        <v>-272320</v>
      </c>
      <c r="E1571" s="1919" t="s">
        <v>11</v>
      </c>
      <c r="F1571" s="1739">
        <f>F1572</f>
        <v>92487</v>
      </c>
      <c r="G1571" s="1884"/>
      <c r="H1571" s="1477"/>
    </row>
    <row r="1572" spans="1:8" s="1476" customFormat="1" ht="38.25">
      <c r="A1572" s="1478"/>
      <c r="B1572" s="1640" t="s">
        <v>21</v>
      </c>
      <c r="C1572" s="1739">
        <v>54680004</v>
      </c>
      <c r="D1572" s="1884">
        <f>-G1554</f>
        <v>-272320</v>
      </c>
      <c r="E1572" s="1920" t="s">
        <v>12</v>
      </c>
      <c r="F1572" s="1739">
        <v>92487</v>
      </c>
      <c r="G1572" s="1884"/>
      <c r="H1572" s="1477"/>
    </row>
    <row r="1573" spans="1:8" s="1476" customFormat="1">
      <c r="A1573" s="1478"/>
      <c r="B1573" s="1914"/>
      <c r="C1573" s="1690"/>
      <c r="D1573" s="1923"/>
      <c r="E1573" s="1922" t="s">
        <v>14</v>
      </c>
      <c r="F1573" s="1739">
        <f>F1574</f>
        <v>1192099405</v>
      </c>
      <c r="G1573" s="1890">
        <f>G1574</f>
        <v>272320</v>
      </c>
      <c r="H1573" s="1477"/>
    </row>
    <row r="1574" spans="1:8" s="1476" customFormat="1" ht="25.5">
      <c r="A1574" s="1478"/>
      <c r="B1574" s="1641"/>
      <c r="C1574" s="1690"/>
      <c r="D1574" s="1927"/>
      <c r="E1574" s="1887" t="s">
        <v>15</v>
      </c>
      <c r="F1574" s="1739">
        <v>1192099405</v>
      </c>
      <c r="G1574" s="1884">
        <f>G1550</f>
        <v>272320</v>
      </c>
      <c r="H1574" s="1477"/>
    </row>
    <row r="1575" spans="1:8" s="1476" customFormat="1">
      <c r="A1575" s="1478"/>
      <c r="B1575" s="1917"/>
      <c r="C1575" s="1695"/>
      <c r="D1575" s="1971"/>
      <c r="E1575" s="1924" t="s">
        <v>31</v>
      </c>
      <c r="F1575" s="1879">
        <f>F1576+F1589</f>
        <v>1189869222</v>
      </c>
      <c r="G1575" s="1880">
        <f>G1576+G1589</f>
        <v>272320</v>
      </c>
      <c r="H1575" s="1477"/>
    </row>
    <row r="1576" spans="1:8" s="1476" customFormat="1">
      <c r="A1576" s="1478"/>
      <c r="B1576" s="618"/>
      <c r="C1576" s="1695"/>
      <c r="D1576" s="1971"/>
      <c r="E1576" s="1913" t="s">
        <v>17</v>
      </c>
      <c r="F1576" s="1879">
        <f>F1577+F1580+F1585+F1583</f>
        <v>1186401774</v>
      </c>
      <c r="G1576" s="1880">
        <f>G1577+G1580+G1585+G1583</f>
        <v>272320</v>
      </c>
      <c r="H1576" s="1477"/>
    </row>
    <row r="1577" spans="1:8" s="1476" customFormat="1">
      <c r="A1577" s="1478"/>
      <c r="B1577" s="1641"/>
      <c r="C1577" s="1690"/>
      <c r="D1577" s="1923"/>
      <c r="E1577" s="1887" t="s">
        <v>18</v>
      </c>
      <c r="F1577" s="1739">
        <f>F1578+F1579</f>
        <v>110169779</v>
      </c>
      <c r="G1577" s="1890">
        <f>G1578+G1579</f>
        <v>272320</v>
      </c>
      <c r="H1577" s="1477"/>
    </row>
    <row r="1578" spans="1:8" s="1476" customFormat="1">
      <c r="A1578" s="1478"/>
      <c r="B1578" s="1640"/>
      <c r="C1578" s="1690"/>
      <c r="D1578" s="1927"/>
      <c r="E1578" s="1894" t="s">
        <v>19</v>
      </c>
      <c r="F1578" s="1739">
        <v>90016850</v>
      </c>
      <c r="G1578" s="1884">
        <f>G1554</f>
        <v>272320</v>
      </c>
      <c r="H1578" s="1477"/>
    </row>
    <row r="1579" spans="1:8" s="1476" customFormat="1">
      <c r="A1579" s="1478"/>
      <c r="B1579" s="1640"/>
      <c r="C1579" s="1690"/>
      <c r="D1579" s="1927"/>
      <c r="E1579" s="1894" t="s">
        <v>20</v>
      </c>
      <c r="F1579" s="1739">
        <v>20152929</v>
      </c>
      <c r="G1579" s="1884"/>
      <c r="H1579" s="1477"/>
    </row>
    <row r="1580" spans="1:8" s="1476" customFormat="1">
      <c r="A1580" s="1478"/>
      <c r="B1580" s="1918"/>
      <c r="C1580" s="1690"/>
      <c r="D1580" s="1923"/>
      <c r="E1580" s="1925" t="s">
        <v>264</v>
      </c>
      <c r="F1580" s="1739">
        <f>F1581+F1582</f>
        <v>1037649217</v>
      </c>
      <c r="G1580" s="1890"/>
      <c r="H1580" s="1477"/>
    </row>
    <row r="1581" spans="1:8" s="1476" customFormat="1">
      <c r="A1581" s="1478"/>
      <c r="B1581" s="1640"/>
      <c r="C1581" s="1690"/>
      <c r="D1581" s="1927"/>
      <c r="E1581" s="1894" t="s">
        <v>21</v>
      </c>
      <c r="F1581" s="1739">
        <v>1036227831</v>
      </c>
      <c r="G1581" s="1884"/>
      <c r="H1581" s="1477"/>
    </row>
    <row r="1582" spans="1:8" s="1476" customFormat="1">
      <c r="A1582" s="1478"/>
      <c r="B1582" s="1640"/>
      <c r="C1582" s="1690"/>
      <c r="D1582" s="1927"/>
      <c r="E1582" s="1894" t="s">
        <v>257</v>
      </c>
      <c r="F1582" s="1739">
        <v>1421386</v>
      </c>
      <c r="G1582" s="1884"/>
      <c r="H1582" s="1477"/>
    </row>
    <row r="1583" spans="1:8" s="1476" customFormat="1" ht="25.5">
      <c r="A1583" s="1478"/>
      <c r="B1583" s="1641"/>
      <c r="C1583" s="1690"/>
      <c r="D1583" s="1923"/>
      <c r="E1583" s="1887" t="s">
        <v>68</v>
      </c>
      <c r="F1583" s="1739">
        <f>F1584</f>
        <v>381341</v>
      </c>
      <c r="G1583" s="1890"/>
      <c r="H1583" s="1477"/>
    </row>
    <row r="1584" spans="1:8" s="1476" customFormat="1">
      <c r="A1584" s="1478"/>
      <c r="B1584" s="1640"/>
      <c r="C1584" s="1690"/>
      <c r="D1584" s="1927"/>
      <c r="E1584" s="1894" t="s">
        <v>70</v>
      </c>
      <c r="F1584" s="1739">
        <v>381341</v>
      </c>
      <c r="G1584" s="1884"/>
      <c r="H1584" s="1477"/>
    </row>
    <row r="1585" spans="1:8" s="1476" customFormat="1" ht="25.5">
      <c r="A1585" s="1478"/>
      <c r="B1585" s="1942"/>
      <c r="C1585" s="1690"/>
      <c r="D1585" s="1923"/>
      <c r="E1585" s="1926" t="s">
        <v>37</v>
      </c>
      <c r="F1585" s="1739">
        <v>38201437</v>
      </c>
      <c r="G1585" s="1890"/>
      <c r="H1585" s="1477"/>
    </row>
    <row r="1586" spans="1:8" s="1476" customFormat="1" ht="25.5">
      <c r="A1586" s="1478"/>
      <c r="B1586" s="1921"/>
      <c r="C1586" s="1690"/>
      <c r="D1586" s="1923"/>
      <c r="E1586" s="1896" t="s">
        <v>49</v>
      </c>
      <c r="F1586" s="1739">
        <v>38201437</v>
      </c>
      <c r="G1586" s="1890"/>
      <c r="H1586" s="1477"/>
    </row>
    <row r="1587" spans="1:8" s="1476" customFormat="1" ht="25.5">
      <c r="A1587" s="1478"/>
      <c r="B1587" s="1601"/>
      <c r="C1587" s="1690"/>
      <c r="D1587" s="1927"/>
      <c r="E1587" s="1928" t="s">
        <v>258</v>
      </c>
      <c r="F1587" s="1739">
        <v>2303926</v>
      </c>
      <c r="G1587" s="1884"/>
      <c r="H1587" s="1477"/>
    </row>
    <row r="1588" spans="1:8" s="1476" customFormat="1" ht="38.25">
      <c r="A1588" s="1478"/>
      <c r="B1588" s="1601"/>
      <c r="C1588" s="1690"/>
      <c r="D1588" s="1927"/>
      <c r="E1588" s="1928" t="s">
        <v>50</v>
      </c>
      <c r="F1588" s="1739">
        <v>35897511</v>
      </c>
      <c r="G1588" s="1884"/>
      <c r="H1588" s="1477"/>
    </row>
    <row r="1589" spans="1:8" s="1476" customFormat="1">
      <c r="A1589" s="1478"/>
      <c r="B1589" s="618"/>
      <c r="C1589" s="1695"/>
      <c r="D1589" s="1929"/>
      <c r="E1589" s="1913" t="s">
        <v>23</v>
      </c>
      <c r="F1589" s="1879">
        <f>F1590</f>
        <v>3467448</v>
      </c>
      <c r="G1589" s="1930"/>
      <c r="H1589" s="1477"/>
    </row>
    <row r="1590" spans="1:8" s="1476" customFormat="1">
      <c r="A1590" s="1478"/>
      <c r="B1590" s="1641"/>
      <c r="C1590" s="1690"/>
      <c r="D1590" s="1923"/>
      <c r="E1590" s="1887" t="s">
        <v>24</v>
      </c>
      <c r="F1590" s="1739">
        <v>3467448</v>
      </c>
      <c r="G1590" s="1890"/>
      <c r="H1590" s="1477"/>
    </row>
    <row r="1591" spans="1:8" s="1476" customFormat="1">
      <c r="A1591" s="1478"/>
      <c r="B1591" s="618"/>
      <c r="C1591" s="1714"/>
      <c r="D1591" s="1931"/>
      <c r="E1591" s="1913" t="s">
        <v>25</v>
      </c>
      <c r="F1591" s="1673">
        <f>F1566-F1575</f>
        <v>17409147</v>
      </c>
      <c r="G1591" s="1882"/>
      <c r="H1591" s="1477"/>
    </row>
    <row r="1592" spans="1:8" s="1476" customFormat="1">
      <c r="A1592" s="1478"/>
      <c r="B1592" s="618"/>
      <c r="C1592" s="1714"/>
      <c r="D1592" s="1931"/>
      <c r="E1592" s="1913" t="s">
        <v>26</v>
      </c>
      <c r="F1592" s="1673">
        <f>F1593</f>
        <v>-17409147</v>
      </c>
      <c r="G1592" s="1882"/>
      <c r="H1592" s="1477"/>
    </row>
    <row r="1593" spans="1:8" s="1476" customFormat="1">
      <c r="A1593" s="1478"/>
      <c r="B1593" s="1641"/>
      <c r="C1593" s="1716"/>
      <c r="D1593" s="1932"/>
      <c r="E1593" s="1887" t="s">
        <v>27</v>
      </c>
      <c r="F1593" s="1649">
        <f>F1594</f>
        <v>-17409147</v>
      </c>
      <c r="G1593" s="866"/>
      <c r="H1593" s="1477"/>
    </row>
    <row r="1594" spans="1:8" s="1476" customFormat="1" ht="15.75" thickBot="1">
      <c r="A1594" s="1478"/>
      <c r="B1594" s="1655"/>
      <c r="C1594" s="1736"/>
      <c r="D1594" s="1933"/>
      <c r="E1594" s="1934" t="s">
        <v>367</v>
      </c>
      <c r="F1594" s="1656">
        <v>-17409147</v>
      </c>
      <c r="G1594" s="1933"/>
      <c r="H1594" s="1477"/>
    </row>
    <row r="1595" spans="1:8" s="1476" customFormat="1" ht="40.5" customHeight="1" thickBot="1">
      <c r="A1595" s="1478"/>
      <c r="B1595" s="2128" t="s">
        <v>571</v>
      </c>
      <c r="C1595" s="2126"/>
      <c r="D1595" s="2126"/>
      <c r="E1595" s="2126"/>
      <c r="F1595" s="2126"/>
      <c r="G1595" s="2127"/>
      <c r="H1595" s="1477"/>
    </row>
    <row r="1596" spans="1:8" s="1476" customFormat="1">
      <c r="A1596" s="1478"/>
      <c r="B1596" s="1479"/>
      <c r="C1596" s="1479"/>
      <c r="D1596" s="1479"/>
      <c r="E1596" s="1479"/>
      <c r="F1596" s="1479"/>
      <c r="G1596" s="1479"/>
      <c r="H1596" s="1477"/>
    </row>
    <row r="1597" spans="1:8" s="1476" customFormat="1" ht="15.75">
      <c r="A1597" s="1478"/>
      <c r="B1597" s="332" t="s">
        <v>271</v>
      </c>
      <c r="C1597" s="43"/>
      <c r="D1597" s="43"/>
      <c r="E1597" s="43"/>
      <c r="F1597" s="1597"/>
      <c r="G1597" s="43"/>
      <c r="H1597" s="1477"/>
    </row>
    <row r="1598" spans="1:8" s="1476" customFormat="1" ht="15.75" thickBot="1">
      <c r="A1598" s="1478"/>
      <c r="B1598" s="366"/>
      <c r="C1598" s="1162"/>
      <c r="D1598" s="1162"/>
      <c r="E1598" s="585"/>
      <c r="F1598" s="585"/>
      <c r="G1598" s="585"/>
      <c r="H1598" s="1477"/>
    </row>
    <row r="1599" spans="1:8" s="1476" customFormat="1" ht="27">
      <c r="A1599" s="1003">
        <f>A1544+1</f>
        <v>63</v>
      </c>
      <c r="B1599" s="1631" t="s">
        <v>30</v>
      </c>
      <c r="C1599" s="1874"/>
      <c r="D1599" s="1187"/>
      <c r="E1599" s="1875" t="s">
        <v>360</v>
      </c>
      <c r="F1599" s="1874"/>
      <c r="G1599" s="1187"/>
      <c r="H1599" s="1477" t="s">
        <v>58</v>
      </c>
    </row>
    <row r="1600" spans="1:8" s="1476" customFormat="1">
      <c r="A1600" s="1478"/>
      <c r="B1600" s="880" t="s">
        <v>4</v>
      </c>
      <c r="C1600" s="156"/>
      <c r="D1600" s="1186"/>
      <c r="E1600" s="1876" t="s">
        <v>4</v>
      </c>
      <c r="F1600" s="156"/>
      <c r="G1600" s="1186"/>
      <c r="H1600" s="1477"/>
    </row>
    <row r="1601" spans="1:8" s="1476" customFormat="1">
      <c r="A1601" s="1478"/>
      <c r="B1601" s="1633" t="s">
        <v>29</v>
      </c>
      <c r="C1601" s="1634"/>
      <c r="D1601" s="1877"/>
      <c r="E1601" s="1878" t="s">
        <v>572</v>
      </c>
      <c r="F1601" s="1634"/>
      <c r="G1601" s="1877"/>
      <c r="H1601" s="1477"/>
    </row>
    <row r="1602" spans="1:8" s="1476" customFormat="1">
      <c r="A1602" s="1478"/>
      <c r="B1602" s="1636" t="s">
        <v>6</v>
      </c>
      <c r="C1602" s="1879">
        <f>C1603</f>
        <v>25227825</v>
      </c>
      <c r="D1602" s="1880">
        <f>D1603</f>
        <v>116244</v>
      </c>
      <c r="E1602" s="1881" t="s">
        <v>362</v>
      </c>
      <c r="F1602" s="1673">
        <f>F1603+F1604</f>
        <v>3617109</v>
      </c>
      <c r="G1602" s="1882">
        <f>G1603+G1604</f>
        <v>116244</v>
      </c>
      <c r="H1602" s="1477"/>
    </row>
    <row r="1603" spans="1:8" s="1476" customFormat="1">
      <c r="A1603" s="1478"/>
      <c r="B1603" s="1637" t="s">
        <v>14</v>
      </c>
      <c r="C1603" s="1883">
        <f>C1604</f>
        <v>25227825</v>
      </c>
      <c r="D1603" s="1884">
        <f>D1604</f>
        <v>116244</v>
      </c>
      <c r="E1603" s="1935" t="s">
        <v>80</v>
      </c>
      <c r="F1603" s="1651">
        <v>13715</v>
      </c>
      <c r="G1603" s="1886"/>
      <c r="H1603" s="1477"/>
    </row>
    <row r="1604" spans="1:8" s="1476" customFormat="1">
      <c r="A1604" s="1478"/>
      <c r="B1604" s="1641" t="s">
        <v>15</v>
      </c>
      <c r="C1604" s="1739">
        <v>25227825</v>
      </c>
      <c r="D1604" s="1884">
        <f>G1605</f>
        <v>116244</v>
      </c>
      <c r="E1604" s="1885" t="s">
        <v>14</v>
      </c>
      <c r="F1604" s="1651">
        <f>F1605</f>
        <v>3603394</v>
      </c>
      <c r="G1604" s="1886">
        <f>G1605</f>
        <v>116244</v>
      </c>
      <c r="H1604" s="1477"/>
    </row>
    <row r="1605" spans="1:8" s="1476" customFormat="1" ht="25.5">
      <c r="A1605" s="1478"/>
      <c r="B1605" s="1643" t="s">
        <v>31</v>
      </c>
      <c r="C1605" s="1879">
        <f t="shared" ref="C1605:D1607" si="48">C1606</f>
        <v>25227825</v>
      </c>
      <c r="D1605" s="1880">
        <f t="shared" si="48"/>
        <v>-116244</v>
      </c>
      <c r="E1605" s="1887" t="s">
        <v>15</v>
      </c>
      <c r="F1605" s="1651">
        <v>3603394</v>
      </c>
      <c r="G1605" s="1886">
        <v>116244</v>
      </c>
      <c r="H1605" s="1477"/>
    </row>
    <row r="1606" spans="1:8" s="1476" customFormat="1">
      <c r="A1606" s="1478"/>
      <c r="B1606" s="1889" t="s">
        <v>17</v>
      </c>
      <c r="C1606" s="1739">
        <f t="shared" si="48"/>
        <v>25227825</v>
      </c>
      <c r="D1606" s="1890">
        <f t="shared" si="48"/>
        <v>-116244</v>
      </c>
      <c r="E1606" s="1888" t="s">
        <v>31</v>
      </c>
      <c r="F1606" s="1673">
        <f>F1607+F1611</f>
        <v>3617109</v>
      </c>
      <c r="G1606" s="1882">
        <f>G1607+G1611</f>
        <v>116244</v>
      </c>
      <c r="H1606" s="1477"/>
    </row>
    <row r="1607" spans="1:8" s="1476" customFormat="1">
      <c r="A1607" s="1478"/>
      <c r="B1607" s="1892" t="s">
        <v>264</v>
      </c>
      <c r="C1607" s="1739">
        <f t="shared" si="48"/>
        <v>25227825</v>
      </c>
      <c r="D1607" s="1890">
        <f t="shared" si="48"/>
        <v>-116244</v>
      </c>
      <c r="E1607" s="1891" t="s">
        <v>17</v>
      </c>
      <c r="F1607" s="1649">
        <f>F1608</f>
        <v>3535249</v>
      </c>
      <c r="G1607" s="866">
        <f>G1608</f>
        <v>116244</v>
      </c>
      <c r="H1607" s="1477"/>
    </row>
    <row r="1608" spans="1:8" s="1476" customFormat="1">
      <c r="A1608" s="1478"/>
      <c r="B1608" s="1893" t="s">
        <v>21</v>
      </c>
      <c r="C1608" s="1739">
        <v>25227825</v>
      </c>
      <c r="D1608" s="1884">
        <f>-G1609</f>
        <v>-116244</v>
      </c>
      <c r="E1608" s="1887" t="s">
        <v>18</v>
      </c>
      <c r="F1608" s="1649">
        <f>F1609+F1610</f>
        <v>3535249</v>
      </c>
      <c r="G1608" s="866">
        <f>G1609+G1610</f>
        <v>116244</v>
      </c>
      <c r="H1608" s="1477"/>
    </row>
    <row r="1609" spans="1:8" s="1476" customFormat="1">
      <c r="A1609" s="1478"/>
      <c r="B1609" s="1637"/>
      <c r="C1609" s="1733"/>
      <c r="D1609" s="1937"/>
      <c r="E1609" s="1894" t="s">
        <v>19</v>
      </c>
      <c r="F1609" s="1651">
        <v>2532515</v>
      </c>
      <c r="G1609" s="1886">
        <v>116244</v>
      </c>
      <c r="H1609" s="1477"/>
    </row>
    <row r="1610" spans="1:8" s="1476" customFormat="1">
      <c r="A1610" s="1478"/>
      <c r="B1610" s="1641"/>
      <c r="C1610" s="1690"/>
      <c r="D1610" s="1937"/>
      <c r="E1610" s="1894" t="s">
        <v>20</v>
      </c>
      <c r="F1610" s="1651">
        <v>1002734</v>
      </c>
      <c r="G1610" s="866"/>
      <c r="H1610" s="1477"/>
    </row>
    <row r="1611" spans="1:8" s="1476" customFormat="1">
      <c r="A1611" s="1478"/>
      <c r="B1611" s="1643"/>
      <c r="C1611" s="1714"/>
      <c r="D1611" s="1931"/>
      <c r="E1611" s="1891" t="s">
        <v>23</v>
      </c>
      <c r="F1611" s="1649">
        <f>F1612</f>
        <v>81860</v>
      </c>
      <c r="G1611" s="866"/>
      <c r="H1611" s="1477"/>
    </row>
    <row r="1612" spans="1:8" s="1476" customFormat="1" ht="15.75" thickBot="1">
      <c r="A1612" s="1478"/>
      <c r="B1612" s="1939"/>
      <c r="C1612" s="1736"/>
      <c r="D1612" s="1933"/>
      <c r="E1612" s="1972" t="s">
        <v>24</v>
      </c>
      <c r="F1612" s="1656">
        <v>81860</v>
      </c>
      <c r="G1612" s="1900"/>
      <c r="H1612" s="1477"/>
    </row>
    <row r="1613" spans="1:8" s="1196" customFormat="1" ht="37.5" customHeight="1" thickBot="1">
      <c r="A1613" s="844"/>
      <c r="B1613" s="2128" t="s">
        <v>573</v>
      </c>
      <c r="C1613" s="2126"/>
      <c r="D1613" s="2126"/>
      <c r="E1613" s="2126"/>
      <c r="F1613" s="2126"/>
      <c r="G1613" s="2127"/>
      <c r="H1613" s="1477"/>
    </row>
    <row r="1614" spans="1:8" s="1476" customFormat="1">
      <c r="A1614" s="1478"/>
      <c r="B1614" s="366"/>
      <c r="C1614" s="1162"/>
      <c r="D1614" s="1162"/>
      <c r="E1614" s="585"/>
      <c r="F1614" s="585"/>
      <c r="G1614" s="585"/>
      <c r="H1614" s="1477"/>
    </row>
    <row r="1615" spans="1:8" s="1476" customFormat="1">
      <c r="A1615" s="1478"/>
      <c r="B1615" s="332" t="s">
        <v>320</v>
      </c>
      <c r="C1615" s="13"/>
      <c r="D1615" s="916"/>
      <c r="E1615" s="332"/>
      <c r="F1615" s="13"/>
      <c r="G1615" s="916"/>
      <c r="H1615" s="1477"/>
    </row>
    <row r="1616" spans="1:8" s="1476" customFormat="1" ht="15.75" thickBot="1">
      <c r="A1616" s="1478"/>
      <c r="B1616" s="655"/>
      <c r="C1616" s="916"/>
      <c r="D1616" s="916"/>
      <c r="E1616" s="332"/>
      <c r="F1616" s="13"/>
      <c r="G1616" s="916"/>
      <c r="H1616" s="1477"/>
    </row>
    <row r="1617" spans="1:8" s="1476" customFormat="1" ht="27">
      <c r="A1617" s="1003">
        <f>A1599</f>
        <v>63</v>
      </c>
      <c r="B1617" s="1901" t="s">
        <v>30</v>
      </c>
      <c r="C1617" s="1902"/>
      <c r="D1617" s="1903"/>
      <c r="E1617" s="1904" t="s">
        <v>360</v>
      </c>
      <c r="F1617" s="1902"/>
      <c r="G1617" s="1903"/>
      <c r="H1617" s="1477" t="s">
        <v>58</v>
      </c>
    </row>
    <row r="1618" spans="1:8" s="1476" customFormat="1">
      <c r="A1618" s="1478"/>
      <c r="B1618" s="1905" t="s">
        <v>66</v>
      </c>
      <c r="C1618" s="1667"/>
      <c r="D1618" s="1906"/>
      <c r="E1618" s="1907" t="s">
        <v>66</v>
      </c>
      <c r="F1618" s="1667"/>
      <c r="G1618" s="1906"/>
      <c r="H1618" s="1477"/>
    </row>
    <row r="1619" spans="1:8" s="1476" customFormat="1">
      <c r="A1619" s="1478"/>
      <c r="B1619" s="1908" t="s">
        <v>67</v>
      </c>
      <c r="C1619" s="1670"/>
      <c r="D1619" s="1909"/>
      <c r="E1619" s="1910" t="s">
        <v>67</v>
      </c>
      <c r="F1619" s="1670"/>
      <c r="G1619" s="1909"/>
      <c r="H1619" s="1477"/>
    </row>
    <row r="1620" spans="1:8" s="1476" customFormat="1">
      <c r="A1620" s="1478"/>
      <c r="B1620" s="1911" t="s">
        <v>73</v>
      </c>
      <c r="C1620" s="1667"/>
      <c r="D1620" s="1906"/>
      <c r="E1620" s="1912" t="s">
        <v>73</v>
      </c>
      <c r="F1620" s="1667"/>
      <c r="G1620" s="1906"/>
      <c r="H1620" s="1477"/>
    </row>
    <row r="1621" spans="1:8" s="1476" customFormat="1">
      <c r="A1621" s="1478"/>
      <c r="B1621" s="618" t="s">
        <v>6</v>
      </c>
      <c r="C1621" s="1879">
        <f>C1622</f>
        <v>54680004</v>
      </c>
      <c r="D1621" s="1880">
        <f>D1622</f>
        <v>-116244</v>
      </c>
      <c r="E1621" s="1913" t="s">
        <v>6</v>
      </c>
      <c r="F1621" s="1879">
        <f>F1622+F1623+F1628</f>
        <v>1207278369</v>
      </c>
      <c r="G1621" s="1880">
        <f>G1622+G1623+G1628</f>
        <v>116244</v>
      </c>
      <c r="H1621" s="1477"/>
    </row>
    <row r="1622" spans="1:8" s="1476" customFormat="1">
      <c r="A1622" s="1478"/>
      <c r="B1622" s="1914" t="s">
        <v>14</v>
      </c>
      <c r="C1622" s="1739">
        <f>C1623</f>
        <v>54680004</v>
      </c>
      <c r="D1622" s="1890">
        <f>D1623</f>
        <v>-116244</v>
      </c>
      <c r="E1622" s="1915" t="s">
        <v>99</v>
      </c>
      <c r="F1622" s="1739">
        <v>15086477</v>
      </c>
      <c r="G1622" s="1884"/>
      <c r="H1622" s="1477"/>
    </row>
    <row r="1623" spans="1:8" s="1476" customFormat="1">
      <c r="A1623" s="1478"/>
      <c r="B1623" s="1641" t="s">
        <v>15</v>
      </c>
      <c r="C1623" s="1739">
        <v>54680004</v>
      </c>
      <c r="D1623" s="1884">
        <f>-G1605</f>
        <v>-116244</v>
      </c>
      <c r="E1623" s="1916" t="s">
        <v>8</v>
      </c>
      <c r="F1623" s="1739">
        <f t="shared" ref="F1623:F1625" si="49">F1624</f>
        <v>92487</v>
      </c>
      <c r="G1623" s="1890"/>
      <c r="H1623" s="1477"/>
    </row>
    <row r="1624" spans="1:8" s="1476" customFormat="1">
      <c r="A1624" s="1478"/>
      <c r="B1624" s="1917" t="s">
        <v>31</v>
      </c>
      <c r="C1624" s="1879">
        <f>C1625+C1644</f>
        <v>54680004</v>
      </c>
      <c r="D1624" s="1880">
        <f>D1625+D1644</f>
        <v>-116244</v>
      </c>
      <c r="E1624" s="1887" t="s">
        <v>9</v>
      </c>
      <c r="F1624" s="1739">
        <f t="shared" si="49"/>
        <v>92487</v>
      </c>
      <c r="G1624" s="1890"/>
      <c r="H1624" s="1477"/>
    </row>
    <row r="1625" spans="1:8" s="1476" customFormat="1">
      <c r="A1625" s="1478"/>
      <c r="B1625" s="618" t="s">
        <v>17</v>
      </c>
      <c r="C1625" s="1879">
        <f>C1632+C1626+C1640+C1638</f>
        <v>54680004</v>
      </c>
      <c r="D1625" s="1880">
        <f>D1632+D1626+D1640+D1638</f>
        <v>-116244</v>
      </c>
      <c r="E1625" s="1894" t="s">
        <v>10</v>
      </c>
      <c r="F1625" s="1739">
        <f t="shared" si="49"/>
        <v>92487</v>
      </c>
      <c r="G1625" s="1890"/>
      <c r="H1625" s="1477"/>
    </row>
    <row r="1626" spans="1:8" s="1476" customFormat="1" ht="25.5">
      <c r="A1626" s="1478"/>
      <c r="B1626" s="1918" t="s">
        <v>264</v>
      </c>
      <c r="C1626" s="1739">
        <f>C1627</f>
        <v>54680004</v>
      </c>
      <c r="D1626" s="1890">
        <f>D1627+D1637</f>
        <v>-116244</v>
      </c>
      <c r="E1626" s="1919" t="s">
        <v>11</v>
      </c>
      <c r="F1626" s="1739">
        <f>F1627</f>
        <v>92487</v>
      </c>
      <c r="G1626" s="1884"/>
      <c r="H1626" s="1477"/>
    </row>
    <row r="1627" spans="1:8" s="1476" customFormat="1" ht="38.25">
      <c r="A1627" s="1478"/>
      <c r="B1627" s="1640" t="s">
        <v>21</v>
      </c>
      <c r="C1627" s="1739">
        <v>54680004</v>
      </c>
      <c r="D1627" s="1884">
        <f>-G1609</f>
        <v>-116244</v>
      </c>
      <c r="E1627" s="1920" t="s">
        <v>12</v>
      </c>
      <c r="F1627" s="1739">
        <v>92487</v>
      </c>
      <c r="G1627" s="1884"/>
      <c r="H1627" s="1477"/>
    </row>
    <row r="1628" spans="1:8" s="1476" customFormat="1">
      <c r="A1628" s="1478"/>
      <c r="B1628" s="1914"/>
      <c r="C1628" s="1690"/>
      <c r="D1628" s="1923"/>
      <c r="E1628" s="1922" t="s">
        <v>14</v>
      </c>
      <c r="F1628" s="1739">
        <f>F1629</f>
        <v>1192099405</v>
      </c>
      <c r="G1628" s="1890">
        <f>G1629</f>
        <v>116244</v>
      </c>
      <c r="H1628" s="1477"/>
    </row>
    <row r="1629" spans="1:8" s="1476" customFormat="1" ht="25.5">
      <c r="A1629" s="1478"/>
      <c r="B1629" s="1641"/>
      <c r="C1629" s="1690"/>
      <c r="D1629" s="1927"/>
      <c r="E1629" s="1887" t="s">
        <v>15</v>
      </c>
      <c r="F1629" s="1739">
        <v>1192099405</v>
      </c>
      <c r="G1629" s="1884">
        <f>G1605</f>
        <v>116244</v>
      </c>
      <c r="H1629" s="1477"/>
    </row>
    <row r="1630" spans="1:8" s="1476" customFormat="1">
      <c r="A1630" s="1478"/>
      <c r="B1630" s="1917"/>
      <c r="C1630" s="1695"/>
      <c r="D1630" s="1971"/>
      <c r="E1630" s="1924" t="s">
        <v>31</v>
      </c>
      <c r="F1630" s="1879">
        <f>F1631+F1644</f>
        <v>1189869222</v>
      </c>
      <c r="G1630" s="1880">
        <f>G1631+G1644</f>
        <v>116244</v>
      </c>
      <c r="H1630" s="1477"/>
    </row>
    <row r="1631" spans="1:8" s="1476" customFormat="1">
      <c r="A1631" s="1478"/>
      <c r="B1631" s="618"/>
      <c r="C1631" s="1695"/>
      <c r="D1631" s="1971"/>
      <c r="E1631" s="1913" t="s">
        <v>17</v>
      </c>
      <c r="F1631" s="1879">
        <f>F1632+F1635+F1640+F1638</f>
        <v>1186401774</v>
      </c>
      <c r="G1631" s="1880">
        <f>G1632+G1635+G1640+G1638</f>
        <v>116244</v>
      </c>
      <c r="H1631" s="1477"/>
    </row>
    <row r="1632" spans="1:8" s="1476" customFormat="1">
      <c r="A1632" s="1478"/>
      <c r="B1632" s="1641"/>
      <c r="C1632" s="1690"/>
      <c r="D1632" s="1923"/>
      <c r="E1632" s="1887" t="s">
        <v>18</v>
      </c>
      <c r="F1632" s="1739">
        <f>F1633+F1634</f>
        <v>110169779</v>
      </c>
      <c r="G1632" s="1890">
        <f>G1633+G1634</f>
        <v>116244</v>
      </c>
      <c r="H1632" s="1477"/>
    </row>
    <row r="1633" spans="1:8" s="1476" customFormat="1">
      <c r="A1633" s="1478"/>
      <c r="B1633" s="1640"/>
      <c r="C1633" s="1690"/>
      <c r="D1633" s="1927"/>
      <c r="E1633" s="1894" t="s">
        <v>19</v>
      </c>
      <c r="F1633" s="1739">
        <v>90016850</v>
      </c>
      <c r="G1633" s="1884">
        <f>G1609</f>
        <v>116244</v>
      </c>
      <c r="H1633" s="1477"/>
    </row>
    <row r="1634" spans="1:8" s="1476" customFormat="1">
      <c r="A1634" s="1478"/>
      <c r="B1634" s="1640"/>
      <c r="C1634" s="1690"/>
      <c r="D1634" s="1927"/>
      <c r="E1634" s="1894" t="s">
        <v>20</v>
      </c>
      <c r="F1634" s="1739">
        <v>20152929</v>
      </c>
      <c r="G1634" s="1884"/>
      <c r="H1634" s="1477"/>
    </row>
    <row r="1635" spans="1:8" s="1476" customFormat="1">
      <c r="A1635" s="1478"/>
      <c r="B1635" s="1918"/>
      <c r="C1635" s="1690"/>
      <c r="D1635" s="1923"/>
      <c r="E1635" s="1925" t="s">
        <v>264</v>
      </c>
      <c r="F1635" s="1739">
        <f>F1636+F1637</f>
        <v>1037649217</v>
      </c>
      <c r="G1635" s="1890"/>
      <c r="H1635" s="1477"/>
    </row>
    <row r="1636" spans="1:8" s="1476" customFormat="1">
      <c r="A1636" s="1478"/>
      <c r="B1636" s="1640"/>
      <c r="C1636" s="1690"/>
      <c r="D1636" s="1927"/>
      <c r="E1636" s="1894" t="s">
        <v>21</v>
      </c>
      <c r="F1636" s="1739">
        <v>1036227831</v>
      </c>
      <c r="G1636" s="1884"/>
      <c r="H1636" s="1477"/>
    </row>
    <row r="1637" spans="1:8" s="1476" customFormat="1">
      <c r="A1637" s="1478"/>
      <c r="B1637" s="1640"/>
      <c r="C1637" s="1690"/>
      <c r="D1637" s="1927"/>
      <c r="E1637" s="1894" t="s">
        <v>257</v>
      </c>
      <c r="F1637" s="1739">
        <v>1421386</v>
      </c>
      <c r="G1637" s="1884"/>
      <c r="H1637" s="1477"/>
    </row>
    <row r="1638" spans="1:8" s="1476" customFormat="1" ht="25.5">
      <c r="A1638" s="1478"/>
      <c r="B1638" s="1641"/>
      <c r="C1638" s="1690"/>
      <c r="D1638" s="1923"/>
      <c r="E1638" s="1887" t="s">
        <v>68</v>
      </c>
      <c r="F1638" s="1739">
        <f>F1639</f>
        <v>381341</v>
      </c>
      <c r="G1638" s="1890"/>
      <c r="H1638" s="1477"/>
    </row>
    <row r="1639" spans="1:8" s="1476" customFormat="1">
      <c r="A1639" s="1478"/>
      <c r="B1639" s="1640"/>
      <c r="C1639" s="1690"/>
      <c r="D1639" s="1927"/>
      <c r="E1639" s="1894" t="s">
        <v>70</v>
      </c>
      <c r="F1639" s="1739">
        <v>381341</v>
      </c>
      <c r="G1639" s="1884"/>
      <c r="H1639" s="1477"/>
    </row>
    <row r="1640" spans="1:8" s="1476" customFormat="1" ht="25.5">
      <c r="A1640" s="1478"/>
      <c r="B1640" s="1942"/>
      <c r="C1640" s="1690"/>
      <c r="D1640" s="1923"/>
      <c r="E1640" s="1926" t="s">
        <v>37</v>
      </c>
      <c r="F1640" s="1739">
        <v>38201437</v>
      </c>
      <c r="G1640" s="1890"/>
      <c r="H1640" s="1477"/>
    </row>
    <row r="1641" spans="1:8" s="1476" customFormat="1" ht="25.5">
      <c r="A1641" s="1478"/>
      <c r="B1641" s="1921"/>
      <c r="C1641" s="1690"/>
      <c r="D1641" s="1923"/>
      <c r="E1641" s="1896" t="s">
        <v>49</v>
      </c>
      <c r="F1641" s="1739">
        <v>38201437</v>
      </c>
      <c r="G1641" s="1890"/>
      <c r="H1641" s="1477"/>
    </row>
    <row r="1642" spans="1:8" s="1476" customFormat="1" ht="25.5">
      <c r="A1642" s="1478"/>
      <c r="B1642" s="1601"/>
      <c r="C1642" s="1690"/>
      <c r="D1642" s="1927"/>
      <c r="E1642" s="1928" t="s">
        <v>258</v>
      </c>
      <c r="F1642" s="1739">
        <v>2303926</v>
      </c>
      <c r="G1642" s="1884"/>
      <c r="H1642" s="1477"/>
    </row>
    <row r="1643" spans="1:8" s="1476" customFormat="1" ht="38.25">
      <c r="A1643" s="1478"/>
      <c r="B1643" s="1601"/>
      <c r="C1643" s="1690"/>
      <c r="D1643" s="1927"/>
      <c r="E1643" s="1928" t="s">
        <v>50</v>
      </c>
      <c r="F1643" s="1739">
        <v>35897511</v>
      </c>
      <c r="G1643" s="1884"/>
      <c r="H1643" s="1477"/>
    </row>
    <row r="1644" spans="1:8" s="1476" customFormat="1">
      <c r="A1644" s="1478"/>
      <c r="B1644" s="618"/>
      <c r="C1644" s="1695"/>
      <c r="D1644" s="1929"/>
      <c r="E1644" s="1913" t="s">
        <v>23</v>
      </c>
      <c r="F1644" s="1879">
        <f>F1645</f>
        <v>3467448</v>
      </c>
      <c r="G1644" s="1930"/>
      <c r="H1644" s="1477"/>
    </row>
    <row r="1645" spans="1:8" s="1476" customFormat="1">
      <c r="A1645" s="1478"/>
      <c r="B1645" s="1641"/>
      <c r="C1645" s="1690"/>
      <c r="D1645" s="1923"/>
      <c r="E1645" s="1887" t="s">
        <v>24</v>
      </c>
      <c r="F1645" s="1739">
        <v>3467448</v>
      </c>
      <c r="G1645" s="1890"/>
      <c r="H1645" s="1477"/>
    </row>
    <row r="1646" spans="1:8" s="1476" customFormat="1">
      <c r="A1646" s="1478"/>
      <c r="B1646" s="618"/>
      <c r="C1646" s="1714"/>
      <c r="D1646" s="1931"/>
      <c r="E1646" s="1913" t="s">
        <v>25</v>
      </c>
      <c r="F1646" s="1673">
        <f>F1621-F1630</f>
        <v>17409147</v>
      </c>
      <c r="G1646" s="1882"/>
      <c r="H1646" s="1477"/>
    </row>
    <row r="1647" spans="1:8" s="1476" customFormat="1">
      <c r="A1647" s="1478"/>
      <c r="B1647" s="618"/>
      <c r="C1647" s="1714"/>
      <c r="D1647" s="1931"/>
      <c r="E1647" s="1913" t="s">
        <v>26</v>
      </c>
      <c r="F1647" s="1673">
        <f>F1648</f>
        <v>-17409147</v>
      </c>
      <c r="G1647" s="1882"/>
      <c r="H1647" s="1477"/>
    </row>
    <row r="1648" spans="1:8" s="1476" customFormat="1">
      <c r="A1648" s="1478"/>
      <c r="B1648" s="1641"/>
      <c r="C1648" s="1716"/>
      <c r="D1648" s="1932"/>
      <c r="E1648" s="1887" t="s">
        <v>27</v>
      </c>
      <c r="F1648" s="1649">
        <f>F1649</f>
        <v>-17409147</v>
      </c>
      <c r="G1648" s="866"/>
      <c r="H1648" s="1477"/>
    </row>
    <row r="1649" spans="1:9" s="1476" customFormat="1" ht="15.75" thickBot="1">
      <c r="A1649" s="1478"/>
      <c r="B1649" s="1655"/>
      <c r="C1649" s="1736"/>
      <c r="D1649" s="1933"/>
      <c r="E1649" s="1934" t="s">
        <v>367</v>
      </c>
      <c r="F1649" s="1656">
        <v>-17409147</v>
      </c>
      <c r="G1649" s="873"/>
      <c r="H1649" s="1477"/>
    </row>
    <row r="1650" spans="1:9" s="1196" customFormat="1" ht="48" customHeight="1" thickBot="1">
      <c r="A1650" s="844"/>
      <c r="B1650" s="2128" t="s">
        <v>573</v>
      </c>
      <c r="C1650" s="2126"/>
      <c r="D1650" s="2126"/>
      <c r="E1650" s="2126"/>
      <c r="F1650" s="2126"/>
      <c r="G1650" s="2127"/>
      <c r="H1650" s="1477"/>
    </row>
    <row r="1651" spans="1:9" s="1476" customFormat="1">
      <c r="A1651" s="1478"/>
      <c r="B1651" s="1479"/>
      <c r="C1651" s="1479"/>
      <c r="D1651" s="1479"/>
      <c r="E1651" s="1479"/>
      <c r="F1651" s="1479"/>
      <c r="G1651" s="1479"/>
      <c r="H1651" s="1477"/>
    </row>
    <row r="1652" spans="1:9" s="146" customFormat="1" ht="12.75">
      <c r="A1652" s="1"/>
      <c r="B1652" s="796" t="s">
        <v>287</v>
      </c>
      <c r="C1652" s="796"/>
      <c r="D1652" s="796"/>
      <c r="E1652" s="796"/>
      <c r="F1652" s="796"/>
      <c r="G1652" s="796"/>
      <c r="H1652" s="1463"/>
      <c r="I1652" s="13"/>
    </row>
    <row r="1653" spans="1:9" s="146" customFormat="1" ht="14.25" thickBot="1">
      <c r="A1653" s="162"/>
      <c r="B1653" s="162"/>
      <c r="C1653" s="162"/>
      <c r="D1653" s="163"/>
      <c r="E1653" s="164"/>
      <c r="F1653" s="161"/>
      <c r="G1653" s="165"/>
      <c r="H1653" s="1463"/>
      <c r="I1653" s="13"/>
    </row>
    <row r="1654" spans="1:9" s="146" customFormat="1" ht="25.5">
      <c r="A1654" s="213">
        <f>A1599+1</f>
        <v>64</v>
      </c>
      <c r="B1654" s="797" t="s">
        <v>30</v>
      </c>
      <c r="C1654" s="801"/>
      <c r="D1654" s="798"/>
      <c r="E1654" s="797"/>
      <c r="F1654" s="802"/>
      <c r="G1654" s="798"/>
      <c r="H1654" s="1477" t="s">
        <v>58</v>
      </c>
      <c r="I1654" s="13"/>
    </row>
    <row r="1655" spans="1:9" s="146" customFormat="1" ht="13.5">
      <c r="A1655" s="213"/>
      <c r="B1655" s="818" t="s">
        <v>4</v>
      </c>
      <c r="C1655" s="819"/>
      <c r="D1655" s="820"/>
      <c r="E1655" s="818" t="s">
        <v>586</v>
      </c>
      <c r="F1655" s="817"/>
      <c r="G1655" s="816"/>
      <c r="H1655" s="1463"/>
      <c r="I1655" s="13"/>
    </row>
    <row r="1656" spans="1:9" s="146" customFormat="1" ht="13.5">
      <c r="A1656" s="1"/>
      <c r="B1656" s="1118" t="s">
        <v>303</v>
      </c>
      <c r="C1656" s="1090"/>
      <c r="D1656" s="1114"/>
      <c r="E1656" s="1119"/>
      <c r="F1656" s="1090"/>
      <c r="G1656" s="1113"/>
      <c r="H1656" s="1463"/>
      <c r="I1656" s="13"/>
    </row>
    <row r="1657" spans="1:9" s="146" customFormat="1" ht="12.75">
      <c r="A1657" s="1"/>
      <c r="B1657" s="804" t="s">
        <v>6</v>
      </c>
      <c r="C1657" s="813">
        <v>25227825</v>
      </c>
      <c r="D1657" s="805">
        <f t="shared" ref="D1657:D1662" si="50">D1658</f>
        <v>-2837</v>
      </c>
      <c r="E1657" s="806" t="s">
        <v>587</v>
      </c>
      <c r="F1657" s="811">
        <v>-107507639</v>
      </c>
      <c r="G1657" s="805">
        <f>-D1660</f>
        <v>2837</v>
      </c>
      <c r="H1657" s="1463"/>
      <c r="I1657" s="13"/>
    </row>
    <row r="1658" spans="1:9" s="146" customFormat="1" ht="12.75">
      <c r="A1658" s="1"/>
      <c r="B1658" s="807" t="s">
        <v>92</v>
      </c>
      <c r="C1658" s="814">
        <v>25227825</v>
      </c>
      <c r="D1658" s="808">
        <f t="shared" si="50"/>
        <v>-2837</v>
      </c>
      <c r="E1658" s="809"/>
      <c r="F1658" s="812"/>
      <c r="G1658" s="808"/>
      <c r="H1658" s="1463"/>
      <c r="I1658" s="13"/>
    </row>
    <row r="1659" spans="1:9" s="146" customFormat="1" ht="12.75">
      <c r="A1659" s="1"/>
      <c r="B1659" s="807" t="s">
        <v>93</v>
      </c>
      <c r="C1659" s="814">
        <v>25227825</v>
      </c>
      <c r="D1659" s="808">
        <f t="shared" si="50"/>
        <v>-2837</v>
      </c>
      <c r="E1659" s="809"/>
      <c r="F1659" s="812"/>
      <c r="G1659" s="808"/>
      <c r="H1659" s="1463"/>
      <c r="I1659" s="13"/>
    </row>
    <row r="1660" spans="1:9" s="146" customFormat="1" ht="12.75">
      <c r="A1660" s="1"/>
      <c r="B1660" s="810" t="s">
        <v>31</v>
      </c>
      <c r="C1660" s="813">
        <v>25227825</v>
      </c>
      <c r="D1660" s="805">
        <f t="shared" si="50"/>
        <v>-2837</v>
      </c>
      <c r="E1660" s="806"/>
      <c r="F1660" s="811"/>
      <c r="G1660" s="805"/>
      <c r="H1660" s="1463"/>
      <c r="I1660" s="13"/>
    </row>
    <row r="1661" spans="1:9" s="146" customFormat="1" ht="12.75">
      <c r="A1661" s="1"/>
      <c r="B1661" s="807" t="s">
        <v>91</v>
      </c>
      <c r="C1661" s="814">
        <v>25227825</v>
      </c>
      <c r="D1661" s="808">
        <f t="shared" si="50"/>
        <v>-2837</v>
      </c>
      <c r="E1661" s="809"/>
      <c r="F1661" s="812"/>
      <c r="G1661" s="808"/>
      <c r="H1661" s="1463"/>
      <c r="I1661" s="13"/>
    </row>
    <row r="1662" spans="1:9" s="146" customFormat="1" ht="12.75">
      <c r="A1662" s="1"/>
      <c r="B1662" s="807" t="s">
        <v>305</v>
      </c>
      <c r="C1662" s="814">
        <v>25227825</v>
      </c>
      <c r="D1662" s="808">
        <f t="shared" si="50"/>
        <v>-2837</v>
      </c>
      <c r="E1662" s="815"/>
      <c r="F1662" s="812"/>
      <c r="G1662" s="808"/>
      <c r="H1662" s="1463"/>
      <c r="I1662" s="13"/>
    </row>
    <row r="1663" spans="1:9" s="146" customFormat="1" ht="12.75">
      <c r="A1663" s="1"/>
      <c r="B1663" s="807" t="s">
        <v>95</v>
      </c>
      <c r="C1663" s="814">
        <v>25227825</v>
      </c>
      <c r="D1663" s="808">
        <f>-2837</f>
        <v>-2837</v>
      </c>
      <c r="E1663" s="815"/>
      <c r="F1663" s="812"/>
      <c r="G1663" s="808"/>
      <c r="H1663" s="1463"/>
      <c r="I1663" s="13"/>
    </row>
    <row r="1664" spans="1:9" s="146" customFormat="1" ht="13.5" thickBot="1">
      <c r="A1664" s="1"/>
      <c r="B1664" s="807"/>
      <c r="C1664" s="814"/>
      <c r="D1664" s="808"/>
      <c r="E1664" s="815"/>
      <c r="F1664" s="812"/>
      <c r="G1664" s="808"/>
      <c r="H1664" s="1463"/>
      <c r="I1664" s="13"/>
    </row>
    <row r="1665" spans="1:9" s="1988" customFormat="1" ht="50.25" customHeight="1" thickBot="1">
      <c r="A1665" s="1202"/>
      <c r="B1665" s="2088" t="s">
        <v>585</v>
      </c>
      <c r="C1665" s="2089"/>
      <c r="D1665" s="2089"/>
      <c r="E1665" s="2089"/>
      <c r="F1665" s="2089"/>
      <c r="G1665" s="2090"/>
      <c r="H1665" s="1227"/>
      <c r="I1665" s="1987"/>
    </row>
    <row r="1666" spans="1:9" s="146" customFormat="1" ht="12.75">
      <c r="A1666" s="1"/>
      <c r="B1666" s="795"/>
      <c r="C1666" s="794"/>
      <c r="D1666" s="794"/>
      <c r="E1666" s="794"/>
      <c r="F1666" s="794"/>
      <c r="G1666" s="794"/>
      <c r="H1666" s="1463"/>
      <c r="I1666" s="13"/>
    </row>
    <row r="1667" spans="1:9" s="138" customFormat="1" ht="12.75">
      <c r="A1667" s="793"/>
      <c r="B1667" s="2091" t="s">
        <v>289</v>
      </c>
      <c r="C1667" s="2092"/>
      <c r="D1667" s="2092"/>
      <c r="E1667" s="2092"/>
      <c r="F1667" s="2092"/>
      <c r="G1667" s="2092"/>
      <c r="H1667" s="277"/>
      <c r="I1667" s="792"/>
    </row>
    <row r="1668" spans="1:9" s="146" customFormat="1" ht="14.25" thickBot="1">
      <c r="A1668" s="162"/>
      <c r="B1668" s="162"/>
      <c r="C1668" s="162"/>
      <c r="D1668" s="163"/>
      <c r="E1668" s="164"/>
      <c r="F1668" s="161"/>
      <c r="G1668" s="165"/>
      <c r="H1668" s="1463"/>
      <c r="I1668" s="13"/>
    </row>
    <row r="1669" spans="1:9" s="146" customFormat="1" ht="25.5">
      <c r="A1669" s="1">
        <f>A1654</f>
        <v>64</v>
      </c>
      <c r="B1669" s="797" t="s">
        <v>30</v>
      </c>
      <c r="C1669" s="801"/>
      <c r="D1669" s="798"/>
      <c r="E1669" s="797"/>
      <c r="F1669" s="802"/>
      <c r="G1669" s="798"/>
      <c r="H1669" s="1477" t="s">
        <v>58</v>
      </c>
      <c r="I1669" s="13"/>
    </row>
    <row r="1670" spans="1:9" s="146" customFormat="1" ht="12.75">
      <c r="A1670" s="1"/>
      <c r="B1670" s="799" t="s">
        <v>66</v>
      </c>
      <c r="C1670" s="800"/>
      <c r="D1670" s="799"/>
      <c r="E1670" s="799" t="s">
        <v>586</v>
      </c>
      <c r="F1670" s="803"/>
      <c r="G1670" s="799"/>
      <c r="H1670" s="1463"/>
      <c r="I1670" s="13"/>
    </row>
    <row r="1671" spans="1:9" s="146" customFormat="1" ht="12.75">
      <c r="A1671" s="1"/>
      <c r="B1671" s="1121" t="s">
        <v>67</v>
      </c>
      <c r="C1671" s="1122"/>
      <c r="D1671" s="1121"/>
      <c r="E1671" s="1121"/>
      <c r="F1671" s="1123"/>
      <c r="G1671" s="1124"/>
      <c r="H1671" s="1463"/>
      <c r="I1671" s="13"/>
    </row>
    <row r="1672" spans="1:9" s="146" customFormat="1" ht="12.75">
      <c r="A1672" s="1"/>
      <c r="B1672" s="1124" t="s">
        <v>73</v>
      </c>
      <c r="C1672" s="1125"/>
      <c r="D1672" s="1124"/>
      <c r="E1672" s="1124"/>
      <c r="F1672" s="1123"/>
      <c r="G1672" s="1124"/>
      <c r="H1672" s="1463"/>
      <c r="I1672" s="13"/>
    </row>
    <row r="1673" spans="1:9" s="146" customFormat="1" ht="12.75">
      <c r="A1673" s="1"/>
      <c r="B1673" s="804" t="s">
        <v>6</v>
      </c>
      <c r="C1673" s="813">
        <v>54680004</v>
      </c>
      <c r="D1673" s="805">
        <f t="shared" ref="D1673:D1678" si="51">D1674</f>
        <v>-2837</v>
      </c>
      <c r="E1673" s="806" t="s">
        <v>587</v>
      </c>
      <c r="F1673" s="811">
        <v>-107507639</v>
      </c>
      <c r="G1673" s="805">
        <f>-D1676</f>
        <v>2837</v>
      </c>
      <c r="H1673" s="1463"/>
      <c r="I1673" s="13"/>
    </row>
    <row r="1674" spans="1:9" s="146" customFormat="1" ht="12.75">
      <c r="A1674" s="1"/>
      <c r="B1674" s="807" t="s">
        <v>92</v>
      </c>
      <c r="C1674" s="814">
        <v>54680004</v>
      </c>
      <c r="D1674" s="808">
        <f t="shared" si="51"/>
        <v>-2837</v>
      </c>
      <c r="E1674" s="809"/>
      <c r="F1674" s="812"/>
      <c r="G1674" s="808"/>
      <c r="H1674" s="1463"/>
      <c r="I1674" s="13"/>
    </row>
    <row r="1675" spans="1:9" s="146" customFormat="1" ht="12.75">
      <c r="A1675" s="1"/>
      <c r="B1675" s="807" t="s">
        <v>93</v>
      </c>
      <c r="C1675" s="814">
        <v>54680004</v>
      </c>
      <c r="D1675" s="808">
        <f t="shared" si="51"/>
        <v>-2837</v>
      </c>
      <c r="E1675" s="809"/>
      <c r="F1675" s="812"/>
      <c r="G1675" s="808"/>
      <c r="H1675" s="1463"/>
      <c r="I1675" s="13"/>
    </row>
    <row r="1676" spans="1:9" s="146" customFormat="1" ht="12.75">
      <c r="A1676" s="1"/>
      <c r="B1676" s="810" t="s">
        <v>31</v>
      </c>
      <c r="C1676" s="813">
        <v>54680004</v>
      </c>
      <c r="D1676" s="805">
        <f t="shared" si="51"/>
        <v>-2837</v>
      </c>
      <c r="E1676" s="806"/>
      <c r="F1676" s="811"/>
      <c r="G1676" s="805"/>
      <c r="H1676" s="1463"/>
      <c r="I1676" s="13"/>
    </row>
    <row r="1677" spans="1:9" s="146" customFormat="1" ht="12.75">
      <c r="A1677" s="1"/>
      <c r="B1677" s="807" t="s">
        <v>91</v>
      </c>
      <c r="C1677" s="814">
        <v>54680004</v>
      </c>
      <c r="D1677" s="808">
        <f t="shared" si="51"/>
        <v>-2837</v>
      </c>
      <c r="E1677" s="809"/>
      <c r="F1677" s="812"/>
      <c r="G1677" s="808"/>
      <c r="H1677" s="1463"/>
      <c r="I1677" s="13"/>
    </row>
    <row r="1678" spans="1:9" s="146" customFormat="1" ht="12.75">
      <c r="A1678" s="1"/>
      <c r="B1678" s="807" t="s">
        <v>305</v>
      </c>
      <c r="C1678" s="814">
        <v>54680004</v>
      </c>
      <c r="D1678" s="808">
        <f t="shared" si="51"/>
        <v>-2837</v>
      </c>
      <c r="E1678" s="815"/>
      <c r="F1678" s="812"/>
      <c r="G1678" s="808"/>
      <c r="H1678" s="1463"/>
      <c r="I1678" s="13"/>
    </row>
    <row r="1679" spans="1:9" s="146" customFormat="1" ht="12.75">
      <c r="A1679" s="1"/>
      <c r="B1679" s="807" t="s">
        <v>95</v>
      </c>
      <c r="C1679" s="814">
        <v>54680004</v>
      </c>
      <c r="D1679" s="808">
        <f>-2837</f>
        <v>-2837</v>
      </c>
      <c r="E1679" s="815"/>
      <c r="F1679" s="812"/>
      <c r="G1679" s="808"/>
      <c r="H1679" s="1463"/>
      <c r="I1679" s="13"/>
    </row>
    <row r="1680" spans="1:9" s="146" customFormat="1" ht="12.75">
      <c r="A1680" s="1"/>
      <c r="B1680" s="807"/>
      <c r="C1680" s="814"/>
      <c r="D1680" s="808"/>
      <c r="E1680" s="815"/>
      <c r="F1680" s="812"/>
      <c r="G1680" s="808"/>
      <c r="H1680" s="1463"/>
      <c r="I1680" s="13"/>
    </row>
    <row r="1681" spans="1:9" s="146" customFormat="1" ht="13.5" thickBot="1">
      <c r="A1681" s="1"/>
      <c r="B1681" s="807"/>
      <c r="C1681" s="814"/>
      <c r="D1681" s="808"/>
      <c r="E1681" s="815"/>
      <c r="F1681" s="812"/>
      <c r="G1681" s="808"/>
      <c r="H1681" s="1463"/>
      <c r="I1681" s="13"/>
    </row>
    <row r="1682" spans="1:9" s="146" customFormat="1" ht="47.25" customHeight="1" thickBot="1">
      <c r="A1682" s="1"/>
      <c r="B1682" s="2088" t="s">
        <v>585</v>
      </c>
      <c r="C1682" s="2089"/>
      <c r="D1682" s="2089"/>
      <c r="E1682" s="2089"/>
      <c r="F1682" s="2089"/>
      <c r="G1682" s="2090"/>
      <c r="H1682" s="1463"/>
      <c r="I1682" s="13"/>
    </row>
  </sheetData>
  <mergeCells count="67">
    <mergeCell ref="B1613:G1613"/>
    <mergeCell ref="B1650:G1650"/>
    <mergeCell ref="B1665:G1665"/>
    <mergeCell ref="B1667:G1667"/>
    <mergeCell ref="B1682:G1682"/>
    <mergeCell ref="B1483:G1483"/>
    <mergeCell ref="B1503:G1503"/>
    <mergeCell ref="B1540:G1540"/>
    <mergeCell ref="B1558:G1558"/>
    <mergeCell ref="B1595:G1595"/>
    <mergeCell ref="B1336:G1336"/>
    <mergeCell ref="B1373:G1373"/>
    <mergeCell ref="B1391:G1391"/>
    <mergeCell ref="B1428:G1428"/>
    <mergeCell ref="B1446:G1446"/>
    <mergeCell ref="B1209:G1209"/>
    <mergeCell ref="B1226:G1226"/>
    <mergeCell ref="B1263:G1263"/>
    <mergeCell ref="B1281:G1281"/>
    <mergeCell ref="B1318:G1318"/>
    <mergeCell ref="B1064:G1064"/>
    <mergeCell ref="B1099:D1099"/>
    <mergeCell ref="B1117:G1117"/>
    <mergeCell ref="B1154:G1154"/>
    <mergeCell ref="B1172:G1172"/>
    <mergeCell ref="B886:D886"/>
    <mergeCell ref="B926:G926"/>
    <mergeCell ref="B961:D961"/>
    <mergeCell ref="B995:G995"/>
    <mergeCell ref="B1030:D1030"/>
    <mergeCell ref="B717:G717"/>
    <mergeCell ref="B758:G758"/>
    <mergeCell ref="B775:G775"/>
    <mergeCell ref="B816:G816"/>
    <mergeCell ref="B851:G851"/>
    <mergeCell ref="B563:G563"/>
    <mergeCell ref="B584:G584"/>
    <mergeCell ref="B625:G625"/>
    <mergeCell ref="B649:G649"/>
    <mergeCell ref="B690:G690"/>
    <mergeCell ref="B483:D483"/>
    <mergeCell ref="B532:G532"/>
    <mergeCell ref="B534:C534"/>
    <mergeCell ref="B547:G547"/>
    <mergeCell ref="B549:D549"/>
    <mergeCell ref="B383:G383"/>
    <mergeCell ref="B412:G412"/>
    <mergeCell ref="B414:D414"/>
    <mergeCell ref="B463:G463"/>
    <mergeCell ref="B481:G481"/>
    <mergeCell ref="B257:G257"/>
    <mergeCell ref="B277:G277"/>
    <mergeCell ref="B314:G314"/>
    <mergeCell ref="B332:G332"/>
    <mergeCell ref="B334:D334"/>
    <mergeCell ref="B89:G89"/>
    <mergeCell ref="B129:G129"/>
    <mergeCell ref="B160:G160"/>
    <mergeCell ref="B197:G197"/>
    <mergeCell ref="B220:G220"/>
    <mergeCell ref="H1:H2"/>
    <mergeCell ref="B38:G38"/>
    <mergeCell ref="B75:G75"/>
    <mergeCell ref="C1:C2"/>
    <mergeCell ref="D1:D2"/>
    <mergeCell ref="F1:F2"/>
    <mergeCell ref="G1:G2"/>
  </mergeCells>
  <pageMargins left="0.31496062992125984" right="0.19685039370078741" top="0.51181102362204722" bottom="0.51181102362204722" header="0.31496062992125984" footer="0.31496062992125984"/>
  <pageSetup paperSize="9" scale="75" fitToHeight="0" orientation="landscape" verticalDpi="0" r:id="rId1"/>
  <headerFooter>
    <oddFooter>&amp;L&amp;F&amp;C&amp;P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1"/>
  <sheetViews>
    <sheetView zoomScale="70" zoomScaleNormal="70" zoomScalePageLayoutView="80" workbookViewId="0">
      <selection activeCell="A15" sqref="A15"/>
    </sheetView>
  </sheetViews>
  <sheetFormatPr defaultColWidth="9.140625" defaultRowHeight="12.75"/>
  <cols>
    <col min="1" max="1" width="5.5703125" style="207" customWidth="1"/>
    <col min="2" max="2" width="51.5703125" style="141" customWidth="1"/>
    <col min="3" max="3" width="14.7109375" style="142" customWidth="1"/>
    <col min="4" max="4" width="13.140625" style="142" customWidth="1"/>
    <col min="5" max="5" width="54.7109375" style="143" customWidth="1"/>
    <col min="6" max="6" width="14.7109375" style="143" customWidth="1"/>
    <col min="7" max="7" width="13.5703125" style="143" customWidth="1"/>
    <col min="8" max="8" width="17.42578125" style="131" customWidth="1"/>
    <col min="9" max="9" width="12" style="143" customWidth="1"/>
    <col min="10" max="16384" width="9.140625" style="143"/>
  </cols>
  <sheetData>
    <row r="1" spans="1:9" ht="12.75" customHeight="1">
      <c r="B1" s="159"/>
      <c r="C1" s="2072" t="s">
        <v>0</v>
      </c>
      <c r="D1" s="2072" t="s">
        <v>1</v>
      </c>
      <c r="E1" s="122"/>
      <c r="F1" s="2072" t="s">
        <v>0</v>
      </c>
      <c r="G1" s="2072" t="s">
        <v>1</v>
      </c>
      <c r="H1" s="2024" t="s">
        <v>56</v>
      </c>
    </row>
    <row r="2" spans="1:9" ht="13.5" thickBot="1">
      <c r="B2" s="160"/>
      <c r="C2" s="2073"/>
      <c r="D2" s="2073"/>
      <c r="E2" s="124"/>
      <c r="F2" s="2073"/>
      <c r="G2" s="2073"/>
      <c r="H2" s="2025"/>
    </row>
    <row r="3" spans="1:9">
      <c r="A3" s="150"/>
      <c r="B3" s="37"/>
      <c r="C3" s="276"/>
      <c r="D3" s="276"/>
      <c r="E3" s="39"/>
      <c r="F3" s="276"/>
      <c r="G3" s="276"/>
    </row>
    <row r="4" spans="1:9" ht="25.5">
      <c r="A4" s="150"/>
      <c r="B4" s="1007" t="s">
        <v>100</v>
      </c>
      <c r="C4" s="276"/>
      <c r="D4" s="276"/>
      <c r="E4" s="39"/>
      <c r="F4" s="276"/>
      <c r="G4" s="276"/>
    </row>
    <row r="5" spans="1:9" s="128" customFormat="1">
      <c r="A5" s="1154"/>
      <c r="B5" s="129" t="s">
        <v>394</v>
      </c>
      <c r="C5" s="126"/>
      <c r="D5" s="9"/>
      <c r="E5" s="129" t="s">
        <v>415</v>
      </c>
      <c r="F5" s="127"/>
      <c r="G5" s="9"/>
      <c r="H5" s="348"/>
    </row>
    <row r="6" spans="1:9" s="133" customFormat="1">
      <c r="A6" s="134"/>
      <c r="B6" s="41" t="s">
        <v>29</v>
      </c>
      <c r="C6" s="83"/>
      <c r="D6" s="169"/>
      <c r="E6" s="41" t="s">
        <v>29</v>
      </c>
      <c r="F6" s="226"/>
      <c r="G6" s="144"/>
      <c r="H6" s="349"/>
    </row>
    <row r="7" spans="1:9" s="133" customFormat="1">
      <c r="A7" s="134"/>
      <c r="B7" s="1014" t="s">
        <v>64</v>
      </c>
      <c r="C7" s="1015">
        <v>25227825</v>
      </c>
      <c r="D7" s="227">
        <f>D20+D65+D110</f>
        <v>-1500000</v>
      </c>
      <c r="E7" s="1014" t="s">
        <v>64</v>
      </c>
      <c r="F7" s="1015">
        <v>25227825</v>
      </c>
      <c r="G7" s="228">
        <f>D7</f>
        <v>-1500000</v>
      </c>
      <c r="H7" s="350"/>
      <c r="I7" s="189"/>
    </row>
    <row r="8" spans="1:9" s="133" customFormat="1">
      <c r="A8" s="134"/>
      <c r="B8" s="1014" t="s">
        <v>259</v>
      </c>
      <c r="C8" s="1015">
        <v>27833581</v>
      </c>
      <c r="D8" s="227">
        <f>D43+D88</f>
        <v>-1000000</v>
      </c>
      <c r="E8" s="1014" t="s">
        <v>259</v>
      </c>
      <c r="F8" s="1015">
        <v>27833581</v>
      </c>
      <c r="G8" s="228">
        <f>D8</f>
        <v>-1000000</v>
      </c>
      <c r="H8" s="350"/>
      <c r="I8" s="189"/>
    </row>
    <row r="9" spans="1:9" s="133" customFormat="1">
      <c r="A9" s="134"/>
      <c r="B9" s="1014" t="s">
        <v>260</v>
      </c>
      <c r="C9" s="1015">
        <v>27833581</v>
      </c>
      <c r="D9" s="227">
        <f>D51+D96</f>
        <v>-1000000</v>
      </c>
      <c r="E9" s="1014" t="s">
        <v>260</v>
      </c>
      <c r="F9" s="1015">
        <v>27833581</v>
      </c>
      <c r="G9" s="228">
        <f>D9</f>
        <v>-1000000</v>
      </c>
      <c r="H9" s="350"/>
      <c r="I9" s="189"/>
    </row>
    <row r="10" spans="1:9">
      <c r="A10" s="1155"/>
      <c r="B10" s="276"/>
      <c r="C10" s="276"/>
      <c r="D10" s="276"/>
      <c r="E10" s="39"/>
      <c r="F10" s="276"/>
      <c r="G10" s="276"/>
    </row>
    <row r="11" spans="1:9">
      <c r="A11" s="1155"/>
      <c r="B11" s="276"/>
      <c r="C11" s="276"/>
      <c r="D11" s="276"/>
      <c r="E11" s="39"/>
      <c r="F11" s="276"/>
      <c r="G11" s="276"/>
    </row>
    <row r="12" spans="1:9" s="1137" customFormat="1">
      <c r="A12" s="1135"/>
      <c r="B12" s="1136" t="s">
        <v>287</v>
      </c>
      <c r="C12" s="1136"/>
      <c r="D12" s="1136"/>
      <c r="E12" s="1136"/>
      <c r="F12" s="1136"/>
      <c r="G12" s="1136"/>
    </row>
    <row r="13" spans="1:9" s="1137" customFormat="1" ht="13.5" thickBot="1">
      <c r="A13" s="1135"/>
      <c r="B13" s="1136"/>
      <c r="C13" s="1136"/>
      <c r="D13" s="1136"/>
      <c r="E13" s="1136"/>
      <c r="F13" s="1136"/>
      <c r="G13" s="1136"/>
    </row>
    <row r="14" spans="1:9" s="1137" customFormat="1" ht="27.75" customHeight="1">
      <c r="A14" s="1135">
        <f>VM!A1654+1</f>
        <v>65</v>
      </c>
      <c r="B14" s="797" t="s">
        <v>30</v>
      </c>
      <c r="C14" s="801"/>
      <c r="D14" s="798"/>
      <c r="E14" s="797" t="s">
        <v>302</v>
      </c>
      <c r="F14" s="802"/>
      <c r="G14" s="798"/>
      <c r="H14" s="14" t="s">
        <v>58</v>
      </c>
    </row>
    <row r="15" spans="1:9" s="1137" customFormat="1" ht="13.5" customHeight="1">
      <c r="A15" s="1135"/>
      <c r="B15" s="818" t="s">
        <v>4</v>
      </c>
      <c r="C15" s="819"/>
      <c r="D15" s="820"/>
      <c r="E15" s="818" t="s">
        <v>4</v>
      </c>
      <c r="F15" s="817"/>
      <c r="G15" s="816"/>
    </row>
    <row r="16" spans="1:9" s="1137" customFormat="1" ht="13.5" customHeight="1">
      <c r="A16" s="1135"/>
      <c r="B16" s="1138" t="s">
        <v>303</v>
      </c>
      <c r="C16" s="1139"/>
      <c r="D16" s="799"/>
      <c r="E16" s="1138" t="s">
        <v>304</v>
      </c>
      <c r="F16" s="1140"/>
      <c r="G16" s="799"/>
    </row>
    <row r="17" spans="1:8" s="1137" customFormat="1">
      <c r="A17" s="1135"/>
      <c r="B17" s="545" t="s">
        <v>6</v>
      </c>
      <c r="C17" s="813">
        <v>25227825</v>
      </c>
      <c r="D17" s="805">
        <v>-250000</v>
      </c>
      <c r="E17" s="806" t="s">
        <v>6</v>
      </c>
      <c r="F17" s="811">
        <v>16930211</v>
      </c>
      <c r="G17" s="805">
        <v>250000</v>
      </c>
    </row>
    <row r="18" spans="1:8" s="1137" customFormat="1">
      <c r="A18" s="1135"/>
      <c r="B18" s="546" t="s">
        <v>92</v>
      </c>
      <c r="C18" s="814">
        <v>25227825</v>
      </c>
      <c r="D18" s="808">
        <v>-250000</v>
      </c>
      <c r="E18" s="809" t="s">
        <v>14</v>
      </c>
      <c r="F18" s="812">
        <v>16688937</v>
      </c>
      <c r="G18" s="808">
        <v>250000</v>
      </c>
    </row>
    <row r="19" spans="1:8" s="1137" customFormat="1" ht="25.5">
      <c r="A19" s="1135"/>
      <c r="B19" s="546" t="s">
        <v>93</v>
      </c>
      <c r="C19" s="814">
        <v>25227825</v>
      </c>
      <c r="D19" s="808">
        <v>-250000</v>
      </c>
      <c r="E19" s="809" t="s">
        <v>15</v>
      </c>
      <c r="F19" s="812">
        <v>16688937</v>
      </c>
      <c r="G19" s="808">
        <v>250000</v>
      </c>
    </row>
    <row r="20" spans="1:8" s="1137" customFormat="1">
      <c r="A20" s="1135"/>
      <c r="B20" s="547" t="s">
        <v>31</v>
      </c>
      <c r="C20" s="813">
        <v>25227825</v>
      </c>
      <c r="D20" s="805">
        <v>-250000</v>
      </c>
      <c r="E20" s="806" t="s">
        <v>16</v>
      </c>
      <c r="F20" s="811">
        <v>16930211</v>
      </c>
      <c r="G20" s="805">
        <v>250000</v>
      </c>
    </row>
    <row r="21" spans="1:8" s="1137" customFormat="1">
      <c r="A21" s="1135"/>
      <c r="B21" s="546" t="s">
        <v>91</v>
      </c>
      <c r="C21" s="814">
        <v>25227825</v>
      </c>
      <c r="D21" s="808">
        <v>-250000</v>
      </c>
      <c r="E21" s="809" t="s">
        <v>17</v>
      </c>
      <c r="F21" s="812">
        <v>16930211</v>
      </c>
      <c r="G21" s="808">
        <v>250000</v>
      </c>
    </row>
    <row r="22" spans="1:8" s="1137" customFormat="1">
      <c r="A22" s="1135"/>
      <c r="B22" s="546" t="s">
        <v>305</v>
      </c>
      <c r="C22" s="814">
        <v>25227825</v>
      </c>
      <c r="D22" s="808">
        <v>-250000</v>
      </c>
      <c r="E22" s="815" t="s">
        <v>264</v>
      </c>
      <c r="F22" s="812">
        <v>16930211</v>
      </c>
      <c r="G22" s="808">
        <v>250000</v>
      </c>
    </row>
    <row r="23" spans="1:8" s="1137" customFormat="1" ht="13.5" thickBot="1">
      <c r="A23" s="1135"/>
      <c r="B23" s="546" t="s">
        <v>95</v>
      </c>
      <c r="C23" s="814">
        <v>25227825</v>
      </c>
      <c r="D23" s="808">
        <v>-250000</v>
      </c>
      <c r="E23" s="815" t="s">
        <v>21</v>
      </c>
      <c r="F23" s="812">
        <v>16930211</v>
      </c>
      <c r="G23" s="808">
        <v>250000</v>
      </c>
    </row>
    <row r="24" spans="1:8" s="1137" customFormat="1" ht="55.5" customHeight="1" thickBot="1">
      <c r="A24" s="1135"/>
      <c r="B24" s="2088" t="s">
        <v>402</v>
      </c>
      <c r="C24" s="2132"/>
      <c r="D24" s="2132"/>
      <c r="E24" s="2132"/>
      <c r="F24" s="2132"/>
      <c r="G24" s="2133"/>
    </row>
    <row r="25" spans="1:8" s="1137" customFormat="1">
      <c r="A25" s="1135"/>
      <c r="B25" s="1148"/>
      <c r="C25" s="1149"/>
      <c r="D25" s="1149"/>
      <c r="E25" s="1149"/>
      <c r="F25" s="1149"/>
      <c r="G25" s="1149"/>
    </row>
    <row r="26" spans="1:8" s="1137" customFormat="1" ht="13.5" customHeight="1">
      <c r="A26" s="1135"/>
      <c r="B26" s="2091" t="s">
        <v>289</v>
      </c>
      <c r="C26" s="2136"/>
      <c r="D26" s="2136"/>
      <c r="E26" s="2136"/>
      <c r="F26" s="2136"/>
      <c r="G26" s="2136"/>
    </row>
    <row r="27" spans="1:8" s="1137" customFormat="1" ht="13.5" customHeight="1" thickBot="1">
      <c r="A27" s="1135"/>
      <c r="B27" s="1150"/>
      <c r="C27" s="1151"/>
      <c r="D27" s="1151"/>
      <c r="E27" s="1151"/>
      <c r="F27" s="1151"/>
      <c r="G27" s="1151"/>
    </row>
    <row r="28" spans="1:8" s="1137" customFormat="1" ht="24" customHeight="1">
      <c r="A28" s="1135">
        <f>A14</f>
        <v>65</v>
      </c>
      <c r="B28" s="797" t="s">
        <v>30</v>
      </c>
      <c r="C28" s="801"/>
      <c r="D28" s="798"/>
      <c r="E28" s="797" t="s">
        <v>302</v>
      </c>
      <c r="F28" s="802"/>
      <c r="G28" s="798"/>
      <c r="H28" s="14" t="s">
        <v>58</v>
      </c>
    </row>
    <row r="29" spans="1:8" s="1137" customFormat="1" ht="13.5" customHeight="1">
      <c r="A29" s="1135"/>
      <c r="B29" s="799" t="s">
        <v>66</v>
      </c>
      <c r="C29" s="800"/>
      <c r="D29" s="799"/>
      <c r="E29" s="799" t="s">
        <v>66</v>
      </c>
      <c r="F29" s="803"/>
      <c r="G29" s="799"/>
    </row>
    <row r="30" spans="1:8" s="1137" customFormat="1" ht="13.5" customHeight="1">
      <c r="A30" s="1135"/>
      <c r="B30" s="1141" t="s">
        <v>67</v>
      </c>
      <c r="C30" s="1142"/>
      <c r="D30" s="1141"/>
      <c r="E30" s="1141" t="s">
        <v>67</v>
      </c>
      <c r="F30" s="803"/>
      <c r="G30" s="799"/>
    </row>
    <row r="31" spans="1:8" s="1137" customFormat="1" ht="13.5" customHeight="1">
      <c r="A31" s="1135"/>
      <c r="B31" s="1143" t="s">
        <v>73</v>
      </c>
      <c r="C31" s="800"/>
      <c r="D31" s="799"/>
      <c r="E31" s="1143" t="s">
        <v>73</v>
      </c>
      <c r="F31" s="803"/>
      <c r="G31" s="799"/>
    </row>
    <row r="32" spans="1:8" s="1137" customFormat="1" ht="13.5" customHeight="1">
      <c r="A32" s="1135"/>
      <c r="B32" s="545" t="s">
        <v>6</v>
      </c>
      <c r="C32" s="813">
        <v>54680004</v>
      </c>
      <c r="D32" s="805">
        <v>-250000</v>
      </c>
      <c r="E32" s="806" t="s">
        <v>6</v>
      </c>
      <c r="F32" s="811">
        <v>29179493</v>
      </c>
      <c r="G32" s="805">
        <v>250000</v>
      </c>
    </row>
    <row r="33" spans="1:7" s="1137" customFormat="1" ht="13.5" customHeight="1">
      <c r="A33" s="1135"/>
      <c r="B33" s="546" t="s">
        <v>92</v>
      </c>
      <c r="C33" s="814">
        <v>54680004</v>
      </c>
      <c r="D33" s="808">
        <v>-250000</v>
      </c>
      <c r="E33" s="809" t="s">
        <v>14</v>
      </c>
      <c r="F33" s="812">
        <v>28916837</v>
      </c>
      <c r="G33" s="808">
        <v>250000</v>
      </c>
    </row>
    <row r="34" spans="1:7" s="1137" customFormat="1" ht="13.5" customHeight="1">
      <c r="A34" s="1135"/>
      <c r="B34" s="546" t="s">
        <v>93</v>
      </c>
      <c r="C34" s="814">
        <v>54680004</v>
      </c>
      <c r="D34" s="808">
        <v>-250000</v>
      </c>
      <c r="E34" s="809" t="s">
        <v>15</v>
      </c>
      <c r="F34" s="812">
        <v>28916837</v>
      </c>
      <c r="G34" s="808">
        <v>250000</v>
      </c>
    </row>
    <row r="35" spans="1:7" s="1137" customFormat="1" ht="13.5" customHeight="1">
      <c r="A35" s="1135"/>
      <c r="B35" s="547" t="s">
        <v>31</v>
      </c>
      <c r="C35" s="813">
        <v>54680004</v>
      </c>
      <c r="D35" s="805">
        <v>-250000</v>
      </c>
      <c r="E35" s="806" t="s">
        <v>16</v>
      </c>
      <c r="F35" s="811">
        <v>29179493</v>
      </c>
      <c r="G35" s="805">
        <v>250000</v>
      </c>
    </row>
    <row r="36" spans="1:7" s="1137" customFormat="1" ht="13.5" customHeight="1">
      <c r="A36" s="1135"/>
      <c r="B36" s="546" t="s">
        <v>91</v>
      </c>
      <c r="C36" s="814">
        <v>54680004</v>
      </c>
      <c r="D36" s="808">
        <v>-250000</v>
      </c>
      <c r="E36" s="809" t="s">
        <v>17</v>
      </c>
      <c r="F36" s="812">
        <v>29138070</v>
      </c>
      <c r="G36" s="808">
        <v>250000</v>
      </c>
    </row>
    <row r="37" spans="1:7" s="1137" customFormat="1" ht="13.5" customHeight="1">
      <c r="A37" s="1135"/>
      <c r="B37" s="546" t="s">
        <v>305</v>
      </c>
      <c r="C37" s="814">
        <v>54680004</v>
      </c>
      <c r="D37" s="808">
        <v>-250000</v>
      </c>
      <c r="E37" s="815" t="s">
        <v>264</v>
      </c>
      <c r="F37" s="812">
        <v>26531715</v>
      </c>
      <c r="G37" s="808">
        <v>250000</v>
      </c>
    </row>
    <row r="38" spans="1:7" s="1137" customFormat="1" ht="13.5" customHeight="1">
      <c r="A38" s="1135"/>
      <c r="B38" s="546" t="s">
        <v>95</v>
      </c>
      <c r="C38" s="814">
        <v>54680004</v>
      </c>
      <c r="D38" s="808">
        <v>-250000</v>
      </c>
      <c r="E38" s="815" t="s">
        <v>21</v>
      </c>
      <c r="F38" s="812">
        <v>26531715</v>
      </c>
      <c r="G38" s="808">
        <v>250000</v>
      </c>
    </row>
    <row r="39" spans="1:7" s="1137" customFormat="1" ht="13.5" customHeight="1">
      <c r="A39" s="1135"/>
      <c r="B39" s="1143" t="s">
        <v>75</v>
      </c>
      <c r="C39" s="800"/>
      <c r="D39" s="799"/>
      <c r="E39" s="1143" t="s">
        <v>75</v>
      </c>
      <c r="F39" s="803"/>
      <c r="G39" s="799"/>
    </row>
    <row r="40" spans="1:7" s="1137" customFormat="1" ht="13.5" customHeight="1">
      <c r="A40" s="1135"/>
      <c r="B40" s="545" t="s">
        <v>6</v>
      </c>
      <c r="C40" s="813">
        <f t="shared" ref="C40:C45" si="0">C41</f>
        <v>58071760</v>
      </c>
      <c r="D40" s="805">
        <v>-250000</v>
      </c>
      <c r="E40" s="806" t="s">
        <v>6</v>
      </c>
      <c r="F40" s="811">
        <v>29649213</v>
      </c>
      <c r="G40" s="805">
        <v>250000</v>
      </c>
    </row>
    <row r="41" spans="1:7" s="1137" customFormat="1" ht="13.5" customHeight="1">
      <c r="A41" s="1135"/>
      <c r="B41" s="546" t="s">
        <v>92</v>
      </c>
      <c r="C41" s="814">
        <f t="shared" si="0"/>
        <v>58071760</v>
      </c>
      <c r="D41" s="808">
        <v>-250000</v>
      </c>
      <c r="E41" s="809" t="s">
        <v>14</v>
      </c>
      <c r="F41" s="812">
        <f>F42</f>
        <v>29642487</v>
      </c>
      <c r="G41" s="808">
        <v>250000</v>
      </c>
    </row>
    <row r="42" spans="1:7" s="1137" customFormat="1" ht="13.5" customHeight="1">
      <c r="A42" s="1135"/>
      <c r="B42" s="546" t="s">
        <v>93</v>
      </c>
      <c r="C42" s="814">
        <f t="shared" si="0"/>
        <v>58071760</v>
      </c>
      <c r="D42" s="808">
        <v>-250000</v>
      </c>
      <c r="E42" s="809" t="s">
        <v>15</v>
      </c>
      <c r="F42" s="812">
        <v>29642487</v>
      </c>
      <c r="G42" s="808">
        <v>250000</v>
      </c>
    </row>
    <row r="43" spans="1:7" s="1137" customFormat="1" ht="13.5" customHeight="1">
      <c r="A43" s="1135"/>
      <c r="B43" s="547" t="s">
        <v>31</v>
      </c>
      <c r="C43" s="813">
        <f t="shared" si="0"/>
        <v>58071760</v>
      </c>
      <c r="D43" s="805">
        <v>-250000</v>
      </c>
      <c r="E43" s="806" t="s">
        <v>16</v>
      </c>
      <c r="F43" s="811">
        <v>29649213</v>
      </c>
      <c r="G43" s="805">
        <v>250000</v>
      </c>
    </row>
    <row r="44" spans="1:7" s="1137" customFormat="1" ht="13.5" customHeight="1">
      <c r="A44" s="1135"/>
      <c r="B44" s="546" t="s">
        <v>91</v>
      </c>
      <c r="C44" s="814">
        <f t="shared" si="0"/>
        <v>58071760</v>
      </c>
      <c r="D44" s="808">
        <v>-250000</v>
      </c>
      <c r="E44" s="809" t="s">
        <v>17</v>
      </c>
      <c r="F44" s="812">
        <v>29644790</v>
      </c>
      <c r="G44" s="808">
        <v>250000</v>
      </c>
    </row>
    <row r="45" spans="1:7" s="1137" customFormat="1" ht="13.5" customHeight="1">
      <c r="A45" s="1135"/>
      <c r="B45" s="546" t="s">
        <v>305</v>
      </c>
      <c r="C45" s="814">
        <f t="shared" si="0"/>
        <v>58071760</v>
      </c>
      <c r="D45" s="808">
        <v>-250000</v>
      </c>
      <c r="E45" s="815" t="s">
        <v>264</v>
      </c>
      <c r="F45" s="812">
        <f>F46</f>
        <v>27001435</v>
      </c>
      <c r="G45" s="808">
        <v>250000</v>
      </c>
    </row>
    <row r="46" spans="1:7" s="1137" customFormat="1" ht="13.5" customHeight="1">
      <c r="A46" s="1135"/>
      <c r="B46" s="546" t="s">
        <v>95</v>
      </c>
      <c r="C46" s="814">
        <v>58071760</v>
      </c>
      <c r="D46" s="808">
        <v>-250000</v>
      </c>
      <c r="E46" s="815" t="s">
        <v>21</v>
      </c>
      <c r="F46" s="812">
        <v>27001435</v>
      </c>
      <c r="G46" s="808">
        <v>250000</v>
      </c>
    </row>
    <row r="47" spans="1:7" s="1137" customFormat="1" ht="13.5" customHeight="1">
      <c r="A47" s="1135"/>
      <c r="B47" s="1143" t="s">
        <v>250</v>
      </c>
      <c r="C47" s="800"/>
      <c r="D47" s="799"/>
      <c r="E47" s="1143" t="s">
        <v>250</v>
      </c>
      <c r="F47" s="803"/>
      <c r="G47" s="799"/>
    </row>
    <row r="48" spans="1:7" s="1137" customFormat="1" ht="13.5" customHeight="1">
      <c r="A48" s="1135"/>
      <c r="B48" s="545" t="s">
        <v>6</v>
      </c>
      <c r="C48" s="813">
        <f t="shared" ref="C48:C53" si="1">C49</f>
        <v>65509039</v>
      </c>
      <c r="D48" s="805">
        <v>-250000</v>
      </c>
      <c r="E48" s="806" t="s">
        <v>6</v>
      </c>
      <c r="F48" s="811">
        <v>29648213</v>
      </c>
      <c r="G48" s="805">
        <v>250000</v>
      </c>
    </row>
    <row r="49" spans="1:8" s="1137" customFormat="1" ht="13.5" customHeight="1">
      <c r="A49" s="1135"/>
      <c r="B49" s="546" t="s">
        <v>92</v>
      </c>
      <c r="C49" s="814">
        <f t="shared" si="1"/>
        <v>65509039</v>
      </c>
      <c r="D49" s="808">
        <v>-250000</v>
      </c>
      <c r="E49" s="809" t="s">
        <v>14</v>
      </c>
      <c r="F49" s="812">
        <f>F50</f>
        <v>29642487</v>
      </c>
      <c r="G49" s="808">
        <v>250000</v>
      </c>
    </row>
    <row r="50" spans="1:8" s="1137" customFormat="1" ht="13.5" customHeight="1">
      <c r="A50" s="1135"/>
      <c r="B50" s="546" t="s">
        <v>93</v>
      </c>
      <c r="C50" s="814">
        <f t="shared" si="1"/>
        <v>65509039</v>
      </c>
      <c r="D50" s="808">
        <v>-250000</v>
      </c>
      <c r="E50" s="809" t="s">
        <v>15</v>
      </c>
      <c r="F50" s="812">
        <v>29642487</v>
      </c>
      <c r="G50" s="808">
        <v>250000</v>
      </c>
    </row>
    <row r="51" spans="1:8" s="1137" customFormat="1" ht="13.5" customHeight="1">
      <c r="A51" s="1135"/>
      <c r="B51" s="547" t="s">
        <v>31</v>
      </c>
      <c r="C51" s="813">
        <f t="shared" si="1"/>
        <v>65509039</v>
      </c>
      <c r="D51" s="805">
        <v>-250000</v>
      </c>
      <c r="E51" s="806" t="s">
        <v>16</v>
      </c>
      <c r="F51" s="811">
        <v>29648213</v>
      </c>
      <c r="G51" s="805">
        <v>250000</v>
      </c>
    </row>
    <row r="52" spans="1:8" s="1137" customFormat="1" ht="13.5" customHeight="1">
      <c r="A52" s="1135"/>
      <c r="B52" s="546" t="s">
        <v>91</v>
      </c>
      <c r="C52" s="814">
        <f t="shared" si="1"/>
        <v>65509039</v>
      </c>
      <c r="D52" s="808">
        <v>-250000</v>
      </c>
      <c r="E52" s="809" t="s">
        <v>17</v>
      </c>
      <c r="F52" s="812">
        <v>29643790</v>
      </c>
      <c r="G52" s="808">
        <v>250000</v>
      </c>
    </row>
    <row r="53" spans="1:8" s="1137" customFormat="1" ht="13.5" customHeight="1">
      <c r="A53" s="1135"/>
      <c r="B53" s="546" t="s">
        <v>305</v>
      </c>
      <c r="C53" s="814">
        <f t="shared" si="1"/>
        <v>65509039</v>
      </c>
      <c r="D53" s="808">
        <v>-250000</v>
      </c>
      <c r="E53" s="815" t="s">
        <v>264</v>
      </c>
      <c r="F53" s="812">
        <f>F54</f>
        <v>27000435</v>
      </c>
      <c r="G53" s="808">
        <v>250000</v>
      </c>
    </row>
    <row r="54" spans="1:8" s="1137" customFormat="1" ht="13.5" customHeight="1" thickBot="1">
      <c r="A54" s="1135"/>
      <c r="B54" s="546" t="s">
        <v>95</v>
      </c>
      <c r="C54" s="814">
        <v>65509039</v>
      </c>
      <c r="D54" s="808">
        <v>-250000</v>
      </c>
      <c r="E54" s="815" t="s">
        <v>21</v>
      </c>
      <c r="F54" s="812">
        <v>27000435</v>
      </c>
      <c r="G54" s="808">
        <v>250000</v>
      </c>
    </row>
    <row r="55" spans="1:8" s="1137" customFormat="1" ht="40.5" customHeight="1" thickBot="1">
      <c r="A55" s="1135"/>
      <c r="B55" s="2088" t="s">
        <v>423</v>
      </c>
      <c r="C55" s="2132"/>
      <c r="D55" s="2132"/>
      <c r="E55" s="2132"/>
      <c r="F55" s="2132"/>
      <c r="G55" s="2133"/>
    </row>
    <row r="56" spans="1:8" s="1137" customFormat="1" ht="13.5" customHeight="1">
      <c r="A56" s="1135"/>
      <c r="B56" s="1144"/>
      <c r="C56" s="1145"/>
      <c r="D56" s="1145"/>
      <c r="E56" s="1145"/>
      <c r="F56" s="1145"/>
      <c r="G56" s="1145"/>
    </row>
    <row r="57" spans="1:8" s="1137" customFormat="1">
      <c r="A57" s="1135"/>
      <c r="B57" s="1146" t="s">
        <v>287</v>
      </c>
    </row>
    <row r="58" spans="1:8" s="1137" customFormat="1" ht="13.5" thickBot="1">
      <c r="A58" s="1135"/>
      <c r="B58" s="1146"/>
    </row>
    <row r="59" spans="1:8" s="1137" customFormat="1" ht="23.25" customHeight="1">
      <c r="A59" s="1135">
        <f>A14+1</f>
        <v>66</v>
      </c>
      <c r="B59" s="797" t="s">
        <v>30</v>
      </c>
      <c r="C59" s="801"/>
      <c r="D59" s="798"/>
      <c r="E59" s="797" t="s">
        <v>302</v>
      </c>
      <c r="F59" s="802"/>
      <c r="G59" s="798"/>
      <c r="H59" s="14" t="s">
        <v>58</v>
      </c>
    </row>
    <row r="60" spans="1:8" s="1137" customFormat="1">
      <c r="A60" s="1135"/>
      <c r="B60" s="799" t="s">
        <v>4</v>
      </c>
      <c r="C60" s="800"/>
      <c r="D60" s="799"/>
      <c r="E60" s="799" t="s">
        <v>4</v>
      </c>
      <c r="F60" s="803"/>
      <c r="G60" s="799"/>
    </row>
    <row r="61" spans="1:8" s="1137" customFormat="1">
      <c r="A61" s="1135"/>
      <c r="B61" s="1138" t="s">
        <v>303</v>
      </c>
      <c r="C61" s="1139"/>
      <c r="D61" s="799"/>
      <c r="E61" s="1138" t="s">
        <v>306</v>
      </c>
      <c r="F61" s="1140"/>
      <c r="G61" s="799"/>
    </row>
    <row r="62" spans="1:8" s="1137" customFormat="1">
      <c r="A62" s="1135"/>
      <c r="B62" s="545" t="s">
        <v>6</v>
      </c>
      <c r="C62" s="813">
        <v>25227825</v>
      </c>
      <c r="D62" s="805">
        <v>-750000</v>
      </c>
      <c r="E62" s="806" t="s">
        <v>6</v>
      </c>
      <c r="F62" s="811">
        <v>9048101</v>
      </c>
      <c r="G62" s="805">
        <v>750000</v>
      </c>
    </row>
    <row r="63" spans="1:8" s="1137" customFormat="1">
      <c r="A63" s="1135"/>
      <c r="B63" s="546" t="s">
        <v>92</v>
      </c>
      <c r="C63" s="814">
        <v>25227825</v>
      </c>
      <c r="D63" s="808">
        <v>-750000</v>
      </c>
      <c r="E63" s="809" t="s">
        <v>14</v>
      </c>
      <c r="F63" s="812">
        <v>9032445</v>
      </c>
      <c r="G63" s="805">
        <v>750000</v>
      </c>
    </row>
    <row r="64" spans="1:8" s="1137" customFormat="1" ht="25.5">
      <c r="A64" s="1135"/>
      <c r="B64" s="546" t="s">
        <v>93</v>
      </c>
      <c r="C64" s="814">
        <v>25227825</v>
      </c>
      <c r="D64" s="808">
        <v>-750000</v>
      </c>
      <c r="E64" s="809" t="s">
        <v>15</v>
      </c>
      <c r="F64" s="812">
        <v>9032445</v>
      </c>
      <c r="G64" s="805">
        <v>750000</v>
      </c>
    </row>
    <row r="65" spans="1:8" s="1137" customFormat="1">
      <c r="A65" s="1135"/>
      <c r="B65" s="547" t="s">
        <v>31</v>
      </c>
      <c r="C65" s="813">
        <v>25227825</v>
      </c>
      <c r="D65" s="805">
        <v>-750000</v>
      </c>
      <c r="E65" s="806" t="s">
        <v>16</v>
      </c>
      <c r="F65" s="811">
        <v>9048101</v>
      </c>
      <c r="G65" s="805">
        <v>750000</v>
      </c>
    </row>
    <row r="66" spans="1:8" s="1137" customFormat="1">
      <c r="A66" s="1135"/>
      <c r="B66" s="546" t="s">
        <v>91</v>
      </c>
      <c r="C66" s="814">
        <v>25227825</v>
      </c>
      <c r="D66" s="808">
        <v>-750000</v>
      </c>
      <c r="E66" s="809" t="s">
        <v>17</v>
      </c>
      <c r="F66" s="812">
        <v>9048101</v>
      </c>
      <c r="G66" s="805">
        <v>750000</v>
      </c>
    </row>
    <row r="67" spans="1:8" s="1137" customFormat="1" ht="13.5" customHeight="1">
      <c r="A67" s="1135"/>
      <c r="B67" s="546" t="s">
        <v>305</v>
      </c>
      <c r="C67" s="814">
        <v>25227825</v>
      </c>
      <c r="D67" s="808">
        <v>-750000</v>
      </c>
      <c r="E67" s="815" t="s">
        <v>264</v>
      </c>
      <c r="F67" s="812">
        <v>9048101</v>
      </c>
      <c r="G67" s="805">
        <v>750000</v>
      </c>
    </row>
    <row r="68" spans="1:8" s="1137" customFormat="1" ht="13.5" thickBot="1">
      <c r="A68" s="1135"/>
      <c r="B68" s="546" t="s">
        <v>95</v>
      </c>
      <c r="C68" s="814">
        <v>25227825</v>
      </c>
      <c r="D68" s="808">
        <v>-750000</v>
      </c>
      <c r="E68" s="815" t="s">
        <v>21</v>
      </c>
      <c r="F68" s="812">
        <v>9048101</v>
      </c>
      <c r="G68" s="805">
        <v>750000</v>
      </c>
    </row>
    <row r="69" spans="1:8" s="1137" customFormat="1" ht="43.5" customHeight="1" thickBot="1">
      <c r="A69" s="1135"/>
      <c r="B69" s="2088" t="s">
        <v>401</v>
      </c>
      <c r="C69" s="2132"/>
      <c r="D69" s="2132"/>
      <c r="E69" s="2132"/>
      <c r="F69" s="2132"/>
      <c r="G69" s="2133"/>
    </row>
    <row r="70" spans="1:8" s="1137" customFormat="1">
      <c r="A70" s="1135"/>
      <c r="B70" s="1148"/>
      <c r="C70" s="1149"/>
      <c r="D70" s="1149"/>
      <c r="E70" s="1149"/>
      <c r="F70" s="1149"/>
      <c r="G70" s="1149"/>
    </row>
    <row r="71" spans="1:8" s="1137" customFormat="1" ht="13.5" customHeight="1">
      <c r="A71" s="1135"/>
      <c r="B71" s="2091" t="s">
        <v>289</v>
      </c>
      <c r="C71" s="2136"/>
      <c r="D71" s="2136"/>
      <c r="E71" s="2136"/>
      <c r="F71" s="2136"/>
      <c r="G71" s="2136"/>
    </row>
    <row r="72" spans="1:8" s="1137" customFormat="1" ht="13.5" customHeight="1" thickBot="1">
      <c r="A72" s="1135"/>
      <c r="B72" s="1150"/>
      <c r="C72" s="1151"/>
      <c r="D72" s="1151"/>
      <c r="E72" s="1151"/>
      <c r="F72" s="1151"/>
      <c r="G72" s="1151"/>
    </row>
    <row r="73" spans="1:8" s="1137" customFormat="1" ht="27.75" customHeight="1">
      <c r="A73" s="1135">
        <f>A59</f>
        <v>66</v>
      </c>
      <c r="B73" s="797" t="s">
        <v>30</v>
      </c>
      <c r="C73" s="801"/>
      <c r="D73" s="798"/>
      <c r="E73" s="797" t="s">
        <v>302</v>
      </c>
      <c r="F73" s="802"/>
      <c r="G73" s="798"/>
      <c r="H73" s="14" t="s">
        <v>58</v>
      </c>
    </row>
    <row r="74" spans="1:8" s="1137" customFormat="1" ht="13.5" customHeight="1">
      <c r="A74" s="1135"/>
      <c r="B74" s="799" t="s">
        <v>66</v>
      </c>
      <c r="C74" s="800"/>
      <c r="D74" s="799"/>
      <c r="E74" s="799" t="s">
        <v>66</v>
      </c>
      <c r="F74" s="803"/>
      <c r="G74" s="799"/>
    </row>
    <row r="75" spans="1:8" s="1137" customFormat="1" ht="13.5" customHeight="1">
      <c r="A75" s="1135"/>
      <c r="B75" s="1141" t="s">
        <v>67</v>
      </c>
      <c r="C75" s="800"/>
      <c r="D75" s="799"/>
      <c r="E75" s="1141" t="s">
        <v>67</v>
      </c>
      <c r="F75" s="803"/>
      <c r="G75" s="799"/>
    </row>
    <row r="76" spans="1:8" s="1137" customFormat="1" ht="13.5" customHeight="1">
      <c r="A76" s="1135"/>
      <c r="B76" s="799" t="s">
        <v>73</v>
      </c>
      <c r="C76" s="800"/>
      <c r="D76" s="799"/>
      <c r="E76" s="799" t="s">
        <v>73</v>
      </c>
      <c r="F76" s="803"/>
      <c r="G76" s="799"/>
    </row>
    <row r="77" spans="1:8" s="1137" customFormat="1" ht="13.5" customHeight="1">
      <c r="A77" s="1135"/>
      <c r="B77" s="545" t="s">
        <v>6</v>
      </c>
      <c r="C77" s="813">
        <v>54680004</v>
      </c>
      <c r="D77" s="805">
        <v>-750000</v>
      </c>
      <c r="E77" s="806" t="s">
        <v>6</v>
      </c>
      <c r="F77" s="811">
        <v>29179493</v>
      </c>
      <c r="G77" s="805">
        <v>750000</v>
      </c>
    </row>
    <row r="78" spans="1:8" s="1137" customFormat="1" ht="13.5" customHeight="1">
      <c r="A78" s="1135"/>
      <c r="B78" s="546" t="s">
        <v>92</v>
      </c>
      <c r="C78" s="814">
        <v>54680004</v>
      </c>
      <c r="D78" s="808">
        <v>-750000</v>
      </c>
      <c r="E78" s="809" t="s">
        <v>14</v>
      </c>
      <c r="F78" s="812">
        <v>28916837</v>
      </c>
      <c r="G78" s="808">
        <v>750000</v>
      </c>
    </row>
    <row r="79" spans="1:8" s="1137" customFormat="1" ht="13.5" customHeight="1">
      <c r="A79" s="1135"/>
      <c r="B79" s="546" t="s">
        <v>93</v>
      </c>
      <c r="C79" s="814">
        <v>54680004</v>
      </c>
      <c r="D79" s="808">
        <v>-750000</v>
      </c>
      <c r="E79" s="809" t="s">
        <v>15</v>
      </c>
      <c r="F79" s="812">
        <v>28916837</v>
      </c>
      <c r="G79" s="808">
        <v>750000</v>
      </c>
    </row>
    <row r="80" spans="1:8" s="1137" customFormat="1" ht="13.5" customHeight="1">
      <c r="A80" s="1135"/>
      <c r="B80" s="547" t="s">
        <v>31</v>
      </c>
      <c r="C80" s="813">
        <v>54680004</v>
      </c>
      <c r="D80" s="805">
        <v>-750000</v>
      </c>
      <c r="E80" s="806" t="s">
        <v>16</v>
      </c>
      <c r="F80" s="811">
        <v>29179493</v>
      </c>
      <c r="G80" s="805">
        <v>750000</v>
      </c>
    </row>
    <row r="81" spans="1:7" s="1137" customFormat="1" ht="13.5" customHeight="1">
      <c r="A81" s="1135"/>
      <c r="B81" s="546" t="s">
        <v>91</v>
      </c>
      <c r="C81" s="814">
        <v>54680004</v>
      </c>
      <c r="D81" s="808">
        <v>-750000</v>
      </c>
      <c r="E81" s="809" t="s">
        <v>17</v>
      </c>
      <c r="F81" s="812">
        <v>29138070</v>
      </c>
      <c r="G81" s="808">
        <v>750000</v>
      </c>
    </row>
    <row r="82" spans="1:7" s="1137" customFormat="1" ht="13.5" customHeight="1">
      <c r="A82" s="1135"/>
      <c r="B82" s="546" t="s">
        <v>305</v>
      </c>
      <c r="C82" s="814">
        <v>54680004</v>
      </c>
      <c r="D82" s="808">
        <v>-750000</v>
      </c>
      <c r="E82" s="815" t="s">
        <v>264</v>
      </c>
      <c r="F82" s="812">
        <v>26531715</v>
      </c>
      <c r="G82" s="808">
        <v>750000</v>
      </c>
    </row>
    <row r="83" spans="1:7" s="1137" customFormat="1" ht="13.5" customHeight="1">
      <c r="A83" s="1135"/>
      <c r="B83" s="546" t="s">
        <v>95</v>
      </c>
      <c r="C83" s="814">
        <v>54680004</v>
      </c>
      <c r="D83" s="808">
        <v>-750000</v>
      </c>
      <c r="E83" s="815" t="s">
        <v>21</v>
      </c>
      <c r="F83" s="812">
        <v>26531715</v>
      </c>
      <c r="G83" s="808">
        <v>750000</v>
      </c>
    </row>
    <row r="84" spans="1:7" s="1137" customFormat="1" ht="13.5" customHeight="1">
      <c r="A84" s="1135"/>
      <c r="B84" s="1143" t="s">
        <v>75</v>
      </c>
      <c r="C84" s="800"/>
      <c r="D84" s="799"/>
      <c r="E84" s="1143" t="s">
        <v>75</v>
      </c>
      <c r="F84" s="803"/>
      <c r="G84" s="799"/>
    </row>
    <row r="85" spans="1:7" s="1137" customFormat="1" ht="13.5" customHeight="1">
      <c r="A85" s="1135"/>
      <c r="B85" s="545" t="s">
        <v>6</v>
      </c>
      <c r="C85" s="813">
        <f t="shared" ref="C85:C90" si="2">C86</f>
        <v>58071760</v>
      </c>
      <c r="D85" s="805">
        <v>-750000</v>
      </c>
      <c r="E85" s="806" t="s">
        <v>6</v>
      </c>
      <c r="F85" s="811">
        <v>29649213</v>
      </c>
      <c r="G85" s="805">
        <v>750000</v>
      </c>
    </row>
    <row r="86" spans="1:7" s="1137" customFormat="1" ht="13.5" customHeight="1">
      <c r="A86" s="1135"/>
      <c r="B86" s="546" t="s">
        <v>92</v>
      </c>
      <c r="C86" s="814">
        <f t="shared" si="2"/>
        <v>58071760</v>
      </c>
      <c r="D86" s="808">
        <v>-750000</v>
      </c>
      <c r="E86" s="809" t="s">
        <v>14</v>
      </c>
      <c r="F86" s="812">
        <f>F87</f>
        <v>29642487</v>
      </c>
      <c r="G86" s="808">
        <v>750000</v>
      </c>
    </row>
    <row r="87" spans="1:7" s="1137" customFormat="1" ht="13.5" customHeight="1">
      <c r="A87" s="1135"/>
      <c r="B87" s="546" t="s">
        <v>93</v>
      </c>
      <c r="C87" s="814">
        <f t="shared" si="2"/>
        <v>58071760</v>
      </c>
      <c r="D87" s="808">
        <v>-750000</v>
      </c>
      <c r="E87" s="809" t="s">
        <v>15</v>
      </c>
      <c r="F87" s="812">
        <v>29642487</v>
      </c>
      <c r="G87" s="808">
        <v>750000</v>
      </c>
    </row>
    <row r="88" spans="1:7" s="1137" customFormat="1" ht="13.5" customHeight="1">
      <c r="A88" s="1135"/>
      <c r="B88" s="547" t="s">
        <v>31</v>
      </c>
      <c r="C88" s="813">
        <f t="shared" si="2"/>
        <v>58071760</v>
      </c>
      <c r="D88" s="805">
        <v>-750000</v>
      </c>
      <c r="E88" s="806" t="s">
        <v>16</v>
      </c>
      <c r="F88" s="811">
        <v>29649213</v>
      </c>
      <c r="G88" s="805">
        <v>750000</v>
      </c>
    </row>
    <row r="89" spans="1:7" s="1137" customFormat="1" ht="13.5" customHeight="1">
      <c r="A89" s="1135"/>
      <c r="B89" s="546" t="s">
        <v>91</v>
      </c>
      <c r="C89" s="814">
        <f t="shared" si="2"/>
        <v>58071760</v>
      </c>
      <c r="D89" s="808">
        <v>-750000</v>
      </c>
      <c r="E89" s="809" t="s">
        <v>17</v>
      </c>
      <c r="F89" s="812">
        <v>29644790</v>
      </c>
      <c r="G89" s="808">
        <v>750000</v>
      </c>
    </row>
    <row r="90" spans="1:7" s="1137" customFormat="1" ht="13.5" customHeight="1">
      <c r="A90" s="1135"/>
      <c r="B90" s="546" t="s">
        <v>305</v>
      </c>
      <c r="C90" s="814">
        <f t="shared" si="2"/>
        <v>58071760</v>
      </c>
      <c r="D90" s="808">
        <v>-750000</v>
      </c>
      <c r="E90" s="815" t="s">
        <v>264</v>
      </c>
      <c r="F90" s="812">
        <f>F91</f>
        <v>27001435</v>
      </c>
      <c r="G90" s="808">
        <v>750000</v>
      </c>
    </row>
    <row r="91" spans="1:7" s="1137" customFormat="1" ht="13.5" customHeight="1">
      <c r="A91" s="1135"/>
      <c r="B91" s="546" t="s">
        <v>95</v>
      </c>
      <c r="C91" s="814">
        <v>58071760</v>
      </c>
      <c r="D91" s="808">
        <v>-750000</v>
      </c>
      <c r="E91" s="815" t="s">
        <v>21</v>
      </c>
      <c r="F91" s="812">
        <v>27001435</v>
      </c>
      <c r="G91" s="808">
        <v>750000</v>
      </c>
    </row>
    <row r="92" spans="1:7" s="1137" customFormat="1" ht="13.5" customHeight="1">
      <c r="A92" s="1135"/>
      <c r="B92" s="1143" t="s">
        <v>250</v>
      </c>
      <c r="C92" s="800"/>
      <c r="D92" s="799"/>
      <c r="E92" s="1143" t="s">
        <v>250</v>
      </c>
      <c r="F92" s="803"/>
      <c r="G92" s="799"/>
    </row>
    <row r="93" spans="1:7" s="1137" customFormat="1" ht="13.5" customHeight="1">
      <c r="A93" s="1135"/>
      <c r="B93" s="545" t="s">
        <v>6</v>
      </c>
      <c r="C93" s="813">
        <f t="shared" ref="C93:C98" si="3">C94</f>
        <v>65509039</v>
      </c>
      <c r="D93" s="805">
        <v>-750000</v>
      </c>
      <c r="E93" s="806" t="s">
        <v>6</v>
      </c>
      <c r="F93" s="811">
        <v>29648213</v>
      </c>
      <c r="G93" s="805">
        <v>750000</v>
      </c>
    </row>
    <row r="94" spans="1:7" s="1137" customFormat="1" ht="13.5" customHeight="1">
      <c r="A94" s="1135"/>
      <c r="B94" s="546" t="s">
        <v>92</v>
      </c>
      <c r="C94" s="814">
        <f t="shared" si="3"/>
        <v>65509039</v>
      </c>
      <c r="D94" s="808">
        <v>-750000</v>
      </c>
      <c r="E94" s="809" t="s">
        <v>14</v>
      </c>
      <c r="F94" s="812">
        <f>F95</f>
        <v>29642487</v>
      </c>
      <c r="G94" s="808">
        <v>750000</v>
      </c>
    </row>
    <row r="95" spans="1:7" s="1137" customFormat="1" ht="13.5" customHeight="1">
      <c r="A95" s="1135"/>
      <c r="B95" s="546" t="s">
        <v>93</v>
      </c>
      <c r="C95" s="814">
        <f t="shared" si="3"/>
        <v>65509039</v>
      </c>
      <c r="D95" s="808">
        <v>-750000</v>
      </c>
      <c r="E95" s="809" t="s">
        <v>15</v>
      </c>
      <c r="F95" s="812">
        <v>29642487</v>
      </c>
      <c r="G95" s="808">
        <v>750000</v>
      </c>
    </row>
    <row r="96" spans="1:7" s="1137" customFormat="1" ht="13.5" customHeight="1">
      <c r="A96" s="1135"/>
      <c r="B96" s="547" t="s">
        <v>31</v>
      </c>
      <c r="C96" s="813">
        <f t="shared" si="3"/>
        <v>65509039</v>
      </c>
      <c r="D96" s="805">
        <v>-750000</v>
      </c>
      <c r="E96" s="806" t="s">
        <v>16</v>
      </c>
      <c r="F96" s="811">
        <v>29648213</v>
      </c>
      <c r="G96" s="805">
        <v>750000</v>
      </c>
    </row>
    <row r="97" spans="1:8" s="1137" customFormat="1" ht="13.5" customHeight="1">
      <c r="A97" s="1135"/>
      <c r="B97" s="546" t="s">
        <v>91</v>
      </c>
      <c r="C97" s="814">
        <f t="shared" si="3"/>
        <v>65509039</v>
      </c>
      <c r="D97" s="808">
        <v>-750000</v>
      </c>
      <c r="E97" s="809" t="s">
        <v>17</v>
      </c>
      <c r="F97" s="812">
        <v>29643790</v>
      </c>
      <c r="G97" s="808">
        <v>750000</v>
      </c>
    </row>
    <row r="98" spans="1:8" s="1137" customFormat="1" ht="13.5" customHeight="1">
      <c r="A98" s="1135"/>
      <c r="B98" s="546" t="s">
        <v>305</v>
      </c>
      <c r="C98" s="814">
        <f t="shared" si="3"/>
        <v>65509039</v>
      </c>
      <c r="D98" s="808">
        <v>-750000</v>
      </c>
      <c r="E98" s="815" t="s">
        <v>264</v>
      </c>
      <c r="F98" s="812">
        <f>F99</f>
        <v>27000435</v>
      </c>
      <c r="G98" s="808">
        <v>750000</v>
      </c>
    </row>
    <row r="99" spans="1:8" s="1137" customFormat="1" ht="13.5" customHeight="1" thickBot="1">
      <c r="A99" s="1135"/>
      <c r="B99" s="546" t="s">
        <v>95</v>
      </c>
      <c r="C99" s="814">
        <v>65509039</v>
      </c>
      <c r="D99" s="808">
        <v>-750000</v>
      </c>
      <c r="E99" s="815" t="s">
        <v>21</v>
      </c>
      <c r="F99" s="812">
        <v>27000435</v>
      </c>
      <c r="G99" s="808">
        <v>750000</v>
      </c>
    </row>
    <row r="100" spans="1:8" s="1137" customFormat="1" ht="41.25" customHeight="1" thickBot="1">
      <c r="A100" s="1135"/>
      <c r="B100" s="2088" t="s">
        <v>400</v>
      </c>
      <c r="C100" s="2132"/>
      <c r="D100" s="2132"/>
      <c r="E100" s="2132"/>
      <c r="F100" s="2132"/>
      <c r="G100" s="2133"/>
    </row>
    <row r="101" spans="1:8" s="1137" customFormat="1" ht="13.5" customHeight="1">
      <c r="A101" s="1135"/>
      <c r="B101" s="1144"/>
      <c r="C101" s="1145"/>
      <c r="D101" s="1145"/>
      <c r="E101" s="1145"/>
      <c r="F101" s="1145"/>
      <c r="G101" s="1145"/>
    </row>
    <row r="102" spans="1:8" s="1137" customFormat="1">
      <c r="A102" s="1135"/>
      <c r="B102" s="1146" t="s">
        <v>287</v>
      </c>
    </row>
    <row r="103" spans="1:8" s="1137" customFormat="1" ht="13.5" thickBot="1">
      <c r="A103" s="1135"/>
      <c r="B103" s="1146"/>
    </row>
    <row r="104" spans="1:8" s="1137" customFormat="1" ht="25.5">
      <c r="A104" s="1135">
        <f>A59+1</f>
        <v>67</v>
      </c>
      <c r="B104" s="797" t="s">
        <v>30</v>
      </c>
      <c r="C104" s="801"/>
      <c r="D104" s="798"/>
      <c r="E104" s="797" t="s">
        <v>302</v>
      </c>
      <c r="F104" s="802"/>
      <c r="G104" s="798"/>
      <c r="H104" s="14" t="s">
        <v>58</v>
      </c>
    </row>
    <row r="105" spans="1:8" s="1137" customFormat="1">
      <c r="A105" s="1135"/>
      <c r="B105" s="799" t="s">
        <v>4</v>
      </c>
      <c r="C105" s="800"/>
      <c r="D105" s="799"/>
      <c r="E105" s="799" t="s">
        <v>4</v>
      </c>
      <c r="F105" s="803"/>
      <c r="G105" s="799"/>
    </row>
    <row r="106" spans="1:8" s="1137" customFormat="1">
      <c r="A106" s="1135"/>
      <c r="B106" s="1138" t="s">
        <v>303</v>
      </c>
      <c r="C106" s="1139"/>
      <c r="D106" s="799"/>
      <c r="E106" s="1138" t="s">
        <v>101</v>
      </c>
      <c r="F106" s="1140"/>
      <c r="G106" s="799"/>
    </row>
    <row r="107" spans="1:8" s="1137" customFormat="1">
      <c r="A107" s="1135"/>
      <c r="B107" s="545" t="s">
        <v>6</v>
      </c>
      <c r="C107" s="813">
        <v>25227825</v>
      </c>
      <c r="D107" s="805">
        <v>-500000</v>
      </c>
      <c r="E107" s="806" t="s">
        <v>6</v>
      </c>
      <c r="F107" s="811">
        <v>553403</v>
      </c>
      <c r="G107" s="805">
        <v>500000</v>
      </c>
    </row>
    <row r="108" spans="1:8" s="1137" customFormat="1">
      <c r="A108" s="1135"/>
      <c r="B108" s="546" t="s">
        <v>92</v>
      </c>
      <c r="C108" s="814">
        <v>25227825</v>
      </c>
      <c r="D108" s="808">
        <v>-500000</v>
      </c>
      <c r="E108" s="809" t="s">
        <v>14</v>
      </c>
      <c r="F108" s="812">
        <v>553403</v>
      </c>
      <c r="G108" s="808">
        <v>500000</v>
      </c>
    </row>
    <row r="109" spans="1:8" s="1137" customFormat="1" ht="25.5">
      <c r="A109" s="1135"/>
      <c r="B109" s="546" t="s">
        <v>93</v>
      </c>
      <c r="C109" s="814">
        <v>25227825</v>
      </c>
      <c r="D109" s="808">
        <v>-500000</v>
      </c>
      <c r="E109" s="809" t="s">
        <v>15</v>
      </c>
      <c r="F109" s="812">
        <v>553403</v>
      </c>
      <c r="G109" s="808">
        <v>500000</v>
      </c>
    </row>
    <row r="110" spans="1:8" s="1137" customFormat="1">
      <c r="A110" s="1135"/>
      <c r="B110" s="547" t="s">
        <v>31</v>
      </c>
      <c r="C110" s="813">
        <v>25227825</v>
      </c>
      <c r="D110" s="805">
        <v>-500000</v>
      </c>
      <c r="E110" s="806" t="s">
        <v>16</v>
      </c>
      <c r="F110" s="811">
        <v>553403</v>
      </c>
      <c r="G110" s="805">
        <v>500000</v>
      </c>
    </row>
    <row r="111" spans="1:8" s="1137" customFormat="1">
      <c r="A111" s="1135"/>
      <c r="B111" s="546" t="s">
        <v>91</v>
      </c>
      <c r="C111" s="814">
        <v>25227825</v>
      </c>
      <c r="D111" s="808">
        <v>-500000</v>
      </c>
      <c r="E111" s="809" t="s">
        <v>17</v>
      </c>
      <c r="F111" s="812">
        <v>553403</v>
      </c>
      <c r="G111" s="808">
        <v>500000</v>
      </c>
    </row>
    <row r="112" spans="1:8" s="1137" customFormat="1">
      <c r="A112" s="1135"/>
      <c r="B112" s="546" t="s">
        <v>305</v>
      </c>
      <c r="C112" s="814">
        <v>25227825</v>
      </c>
      <c r="D112" s="808">
        <v>-500000</v>
      </c>
      <c r="E112" s="815" t="s">
        <v>264</v>
      </c>
      <c r="F112" s="812">
        <v>553403</v>
      </c>
      <c r="G112" s="808">
        <v>500000</v>
      </c>
    </row>
    <row r="113" spans="1:8" s="1137" customFormat="1" ht="13.5" thickBot="1">
      <c r="A113" s="1135"/>
      <c r="B113" s="546" t="s">
        <v>95</v>
      </c>
      <c r="C113" s="814">
        <v>25227825</v>
      </c>
      <c r="D113" s="808">
        <v>-500000</v>
      </c>
      <c r="E113" s="815" t="s">
        <v>21</v>
      </c>
      <c r="F113" s="812">
        <v>553403</v>
      </c>
      <c r="G113" s="808">
        <v>500000</v>
      </c>
    </row>
    <row r="114" spans="1:8" s="1137" customFormat="1" ht="36.75" customHeight="1" thickBot="1">
      <c r="A114" s="1135"/>
      <c r="B114" s="2088" t="s">
        <v>399</v>
      </c>
      <c r="C114" s="2132"/>
      <c r="D114" s="2132"/>
      <c r="E114" s="2132"/>
      <c r="F114" s="2132"/>
      <c r="G114" s="2133"/>
    </row>
    <row r="115" spans="1:8" s="1137" customFormat="1">
      <c r="A115" s="1135"/>
      <c r="B115" s="1148"/>
      <c r="C115" s="1149"/>
      <c r="D115" s="1149"/>
      <c r="E115" s="1149"/>
      <c r="F115" s="1149"/>
      <c r="G115" s="1149"/>
    </row>
    <row r="116" spans="1:8" s="1137" customFormat="1">
      <c r="A116" s="1135"/>
      <c r="B116" s="2134" t="s">
        <v>289</v>
      </c>
      <c r="C116" s="2135"/>
      <c r="D116" s="2135"/>
      <c r="E116" s="2135"/>
      <c r="F116" s="2135"/>
      <c r="G116" s="2135"/>
    </row>
    <row r="117" spans="1:8" s="1137" customFormat="1" ht="13.5" thickBot="1">
      <c r="A117" s="1135"/>
      <c r="B117" s="1152"/>
      <c r="C117" s="1153"/>
      <c r="D117" s="1153"/>
      <c r="E117" s="1153"/>
      <c r="F117" s="1153"/>
      <c r="G117" s="1153"/>
    </row>
    <row r="118" spans="1:8" s="1137" customFormat="1" ht="25.5">
      <c r="A118" s="1135">
        <f>A104</f>
        <v>67</v>
      </c>
      <c r="B118" s="797" t="s">
        <v>30</v>
      </c>
      <c r="C118" s="801"/>
      <c r="D118" s="798"/>
      <c r="E118" s="797" t="s">
        <v>302</v>
      </c>
      <c r="F118" s="802"/>
      <c r="G118" s="798"/>
      <c r="H118" s="14" t="s">
        <v>58</v>
      </c>
    </row>
    <row r="119" spans="1:8" s="1137" customFormat="1">
      <c r="A119" s="1135"/>
      <c r="B119" s="799" t="s">
        <v>66</v>
      </c>
      <c r="C119" s="800"/>
      <c r="D119" s="799"/>
      <c r="E119" s="799" t="s">
        <v>66</v>
      </c>
      <c r="F119" s="803"/>
      <c r="G119" s="799"/>
    </row>
    <row r="120" spans="1:8" s="1137" customFormat="1">
      <c r="A120" s="1135"/>
      <c r="B120" s="1141" t="s">
        <v>67</v>
      </c>
      <c r="C120" s="800"/>
      <c r="D120" s="799"/>
      <c r="E120" s="1141" t="s">
        <v>67</v>
      </c>
      <c r="F120" s="803"/>
      <c r="G120" s="799"/>
    </row>
    <row r="121" spans="1:8" s="1137" customFormat="1">
      <c r="A121" s="1135"/>
      <c r="B121" s="799" t="s">
        <v>73</v>
      </c>
      <c r="C121" s="800"/>
      <c r="D121" s="799"/>
      <c r="E121" s="799" t="s">
        <v>73</v>
      </c>
      <c r="F121" s="803"/>
      <c r="G121" s="799"/>
    </row>
    <row r="122" spans="1:8" s="1137" customFormat="1">
      <c r="A122" s="1135"/>
      <c r="B122" s="545" t="s">
        <v>6</v>
      </c>
      <c r="C122" s="813">
        <v>54680004</v>
      </c>
      <c r="D122" s="805">
        <v>-500000</v>
      </c>
      <c r="E122" s="806" t="s">
        <v>6</v>
      </c>
      <c r="F122" s="811">
        <v>29179493</v>
      </c>
      <c r="G122" s="805">
        <v>500000</v>
      </c>
    </row>
    <row r="123" spans="1:8" s="1137" customFormat="1">
      <c r="A123" s="1135"/>
      <c r="B123" s="546" t="s">
        <v>92</v>
      </c>
      <c r="C123" s="814">
        <v>54680004</v>
      </c>
      <c r="D123" s="808">
        <v>-500000</v>
      </c>
      <c r="E123" s="809" t="s">
        <v>14</v>
      </c>
      <c r="F123" s="812">
        <v>28916837</v>
      </c>
      <c r="G123" s="808">
        <v>500000</v>
      </c>
    </row>
    <row r="124" spans="1:8" s="1137" customFormat="1" ht="25.5">
      <c r="A124" s="1135"/>
      <c r="B124" s="546" t="s">
        <v>93</v>
      </c>
      <c r="C124" s="814">
        <v>54680004</v>
      </c>
      <c r="D124" s="808">
        <v>-500000</v>
      </c>
      <c r="E124" s="809" t="s">
        <v>15</v>
      </c>
      <c r="F124" s="812">
        <v>28916837</v>
      </c>
      <c r="G124" s="808">
        <v>500000</v>
      </c>
    </row>
    <row r="125" spans="1:8" s="1137" customFormat="1">
      <c r="A125" s="1135"/>
      <c r="B125" s="547" t="s">
        <v>31</v>
      </c>
      <c r="C125" s="813">
        <v>54680004</v>
      </c>
      <c r="D125" s="805">
        <v>-500000</v>
      </c>
      <c r="E125" s="806" t="s">
        <v>16</v>
      </c>
      <c r="F125" s="811">
        <v>29179493</v>
      </c>
      <c r="G125" s="805">
        <v>500000</v>
      </c>
    </row>
    <row r="126" spans="1:8" s="1137" customFormat="1">
      <c r="A126" s="1135"/>
      <c r="B126" s="546" t="s">
        <v>91</v>
      </c>
      <c r="C126" s="814">
        <v>54680004</v>
      </c>
      <c r="D126" s="808">
        <v>-500000</v>
      </c>
      <c r="E126" s="809" t="s">
        <v>17</v>
      </c>
      <c r="F126" s="812">
        <v>29138070</v>
      </c>
      <c r="G126" s="808">
        <v>500000</v>
      </c>
    </row>
    <row r="127" spans="1:8" s="1137" customFormat="1">
      <c r="A127" s="1135"/>
      <c r="B127" s="546" t="s">
        <v>305</v>
      </c>
      <c r="C127" s="814">
        <v>54680004</v>
      </c>
      <c r="D127" s="808">
        <v>-500000</v>
      </c>
      <c r="E127" s="815" t="s">
        <v>264</v>
      </c>
      <c r="F127" s="812">
        <v>26531715</v>
      </c>
      <c r="G127" s="808">
        <v>500000</v>
      </c>
    </row>
    <row r="128" spans="1:8" s="1137" customFormat="1" ht="13.5" thickBot="1">
      <c r="A128" s="1135"/>
      <c r="B128" s="546" t="s">
        <v>95</v>
      </c>
      <c r="C128" s="814">
        <v>54680004</v>
      </c>
      <c r="D128" s="808">
        <v>-500000</v>
      </c>
      <c r="E128" s="815" t="s">
        <v>21</v>
      </c>
      <c r="F128" s="812">
        <v>26531715</v>
      </c>
      <c r="G128" s="808">
        <v>500000</v>
      </c>
    </row>
    <row r="129" spans="1:7" s="1137" customFormat="1" ht="39" customHeight="1" thickBot="1">
      <c r="A129" s="1135"/>
      <c r="B129" s="2088" t="s">
        <v>398</v>
      </c>
      <c r="C129" s="2132"/>
      <c r="D129" s="2132"/>
      <c r="E129" s="2132"/>
      <c r="F129" s="2132"/>
      <c r="G129" s="2133"/>
    </row>
    <row r="130" spans="1:7" s="1137" customFormat="1">
      <c r="A130" s="1135"/>
      <c r="B130" s="1147"/>
    </row>
    <row r="131" spans="1:7" s="1137" customFormat="1">
      <c r="A131" s="1135"/>
      <c r="B131" s="1147"/>
    </row>
  </sheetData>
  <mergeCells count="14">
    <mergeCell ref="B114:G114"/>
    <mergeCell ref="B116:G116"/>
    <mergeCell ref="B129:G129"/>
    <mergeCell ref="H1:H2"/>
    <mergeCell ref="B26:G26"/>
    <mergeCell ref="C1:C2"/>
    <mergeCell ref="D1:D2"/>
    <mergeCell ref="F1:F2"/>
    <mergeCell ref="G1:G2"/>
    <mergeCell ref="B24:G24"/>
    <mergeCell ref="B55:G55"/>
    <mergeCell ref="B69:G69"/>
    <mergeCell ref="B71:G71"/>
    <mergeCell ref="B100:G100"/>
  </mergeCells>
  <pageMargins left="0.35433070866141736" right="0.15748031496062992" top="0.35433070866141736" bottom="0.47244094488188981" header="0.19685039370078741" footer="0.19685039370078741"/>
  <pageSetup paperSize="9" scale="75" firstPageNumber="7" fitToHeight="0" orientation="landscape" r:id="rId1"/>
  <headerFooter alignWithMargins="0">
    <oddFooter>&amp;L&amp;"Times New Roman,Regular"&amp;F&amp;C&amp;P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90"/>
  <sheetViews>
    <sheetView topLeftCell="A43" zoomScale="70" zoomScaleNormal="70" zoomScalePageLayoutView="80" workbookViewId="0">
      <selection activeCell="M52" sqref="M52"/>
    </sheetView>
  </sheetViews>
  <sheetFormatPr defaultColWidth="9.140625" defaultRowHeight="12.75"/>
  <cols>
    <col min="1" max="1" width="6.28515625" style="96" customWidth="1"/>
    <col min="2" max="2" width="51.7109375" style="290" customWidth="1"/>
    <col min="3" max="3" width="15.42578125" style="291" customWidth="1"/>
    <col min="4" max="4" width="15.28515625" style="291" customWidth="1"/>
    <col min="5" max="5" width="51.140625" style="84" customWidth="1"/>
    <col min="6" max="6" width="16.42578125" style="84" customWidth="1"/>
    <col min="7" max="7" width="16.5703125" style="84" customWidth="1"/>
    <col min="8" max="8" width="15.42578125" style="289" customWidth="1"/>
    <col min="9" max="16384" width="9.140625" style="84"/>
  </cols>
  <sheetData>
    <row r="1" spans="1:8" s="138" customFormat="1" ht="16.5" customHeight="1">
      <c r="A1" s="96"/>
      <c r="B1" s="137"/>
      <c r="C1" s="2137" t="s">
        <v>0</v>
      </c>
      <c r="D1" s="2137" t="s">
        <v>1</v>
      </c>
      <c r="E1" s="65"/>
      <c r="F1" s="2137" t="s">
        <v>0</v>
      </c>
      <c r="G1" s="2137" t="s">
        <v>1</v>
      </c>
      <c r="H1" s="2024" t="s">
        <v>56</v>
      </c>
    </row>
    <row r="2" spans="1:8" s="138" customFormat="1" ht="19.5" customHeight="1" thickBot="1">
      <c r="A2" s="96"/>
      <c r="B2" s="147"/>
      <c r="C2" s="2066"/>
      <c r="D2" s="2066"/>
      <c r="E2" s="66"/>
      <c r="F2" s="2066"/>
      <c r="G2" s="2066"/>
      <c r="H2" s="2025"/>
    </row>
    <row r="3" spans="1:8" s="215" customFormat="1">
      <c r="A3" s="277"/>
      <c r="D3" s="69"/>
      <c r="G3" s="69"/>
      <c r="H3" s="70"/>
    </row>
    <row r="4" spans="1:8" s="215" customFormat="1">
      <c r="A4" s="277"/>
      <c r="B4" s="278" t="s">
        <v>444</v>
      </c>
      <c r="D4" s="69"/>
      <c r="G4" s="69"/>
      <c r="H4" s="70"/>
    </row>
    <row r="5" spans="1:8" s="215" customFormat="1">
      <c r="A5" s="277"/>
      <c r="B5" s="278"/>
      <c r="D5" s="69"/>
      <c r="G5" s="69"/>
      <c r="H5" s="70"/>
    </row>
    <row r="6" spans="1:8">
      <c r="A6" s="213"/>
      <c r="B6" s="2061" t="s">
        <v>252</v>
      </c>
      <c r="C6" s="2061"/>
      <c r="D6" s="206"/>
      <c r="E6" s="279"/>
      <c r="F6" s="151"/>
      <c r="G6" s="151"/>
      <c r="H6" s="266"/>
    </row>
    <row r="7" spans="1:8" ht="13.5" thickBot="1">
      <c r="A7" s="213"/>
      <c r="B7" s="1172"/>
      <c r="C7" s="1172"/>
      <c r="D7" s="206"/>
      <c r="E7" s="279"/>
      <c r="F7" s="151"/>
      <c r="G7" s="151"/>
      <c r="H7" s="266"/>
    </row>
    <row r="8" spans="1:8" ht="14.25" thickBot="1">
      <c r="A8" s="213">
        <f>RTV!A104+1</f>
        <v>68</v>
      </c>
      <c r="B8" s="428" t="s">
        <v>98</v>
      </c>
      <c r="C8" s="429"/>
      <c r="D8" s="430"/>
      <c r="E8" s="428" t="s">
        <v>98</v>
      </c>
      <c r="F8" s="431"/>
      <c r="G8" s="432"/>
      <c r="H8" s="174" t="s">
        <v>58</v>
      </c>
    </row>
    <row r="9" spans="1:8">
      <c r="A9" s="213"/>
      <c r="B9" s="433" t="s">
        <v>4</v>
      </c>
      <c r="C9" s="1238"/>
      <c r="D9" s="1234"/>
      <c r="E9" s="434" t="s">
        <v>4</v>
      </c>
      <c r="F9" s="435"/>
      <c r="G9" s="434"/>
      <c r="H9" s="266"/>
    </row>
    <row r="10" spans="1:8" ht="40.5">
      <c r="A10" s="213"/>
      <c r="B10" s="1118" t="s">
        <v>102</v>
      </c>
      <c r="C10" s="1090"/>
      <c r="D10" s="1114"/>
      <c r="E10" s="1119" t="s">
        <v>103</v>
      </c>
      <c r="F10" s="1090"/>
      <c r="G10" s="1113"/>
      <c r="H10" s="266"/>
    </row>
    <row r="11" spans="1:8">
      <c r="A11" s="213"/>
      <c r="B11" s="436" t="s">
        <v>6</v>
      </c>
      <c r="C11" s="378">
        <v>66997909</v>
      </c>
      <c r="D11" s="378">
        <v>-721228</v>
      </c>
      <c r="E11" s="436" t="s">
        <v>6</v>
      </c>
      <c r="F11" s="378">
        <v>281756342</v>
      </c>
      <c r="G11" s="378">
        <v>721228</v>
      </c>
      <c r="H11" s="266"/>
    </row>
    <row r="12" spans="1:8">
      <c r="A12" s="213"/>
      <c r="B12" s="437" t="s">
        <v>14</v>
      </c>
      <c r="C12" s="438">
        <v>66997909</v>
      </c>
      <c r="D12" s="438">
        <v>-721228</v>
      </c>
      <c r="E12" s="437" t="s">
        <v>14</v>
      </c>
      <c r="F12" s="438">
        <v>281756342</v>
      </c>
      <c r="G12" s="438">
        <v>721228</v>
      </c>
      <c r="H12" s="266"/>
    </row>
    <row r="13" spans="1:8">
      <c r="A13" s="213"/>
      <c r="B13" s="437" t="s">
        <v>15</v>
      </c>
      <c r="C13" s="438">
        <v>66997909</v>
      </c>
      <c r="D13" s="438">
        <v>-721228</v>
      </c>
      <c r="E13" s="437" t="s">
        <v>15</v>
      </c>
      <c r="F13" s="438">
        <v>281756342</v>
      </c>
      <c r="G13" s="438">
        <v>721228</v>
      </c>
      <c r="H13" s="266"/>
    </row>
    <row r="14" spans="1:8">
      <c r="A14" s="213"/>
      <c r="B14" s="436" t="s">
        <v>16</v>
      </c>
      <c r="C14" s="439">
        <v>66997909</v>
      </c>
      <c r="D14" s="439">
        <v>-721228</v>
      </c>
      <c r="E14" s="436" t="s">
        <v>16</v>
      </c>
      <c r="F14" s="439">
        <v>281756342</v>
      </c>
      <c r="G14" s="439">
        <v>721228</v>
      </c>
      <c r="H14" s="266"/>
    </row>
    <row r="15" spans="1:8">
      <c r="A15" s="213"/>
      <c r="B15" s="437" t="s">
        <v>17</v>
      </c>
      <c r="C15" s="438">
        <v>66997909</v>
      </c>
      <c r="D15" s="438">
        <v>-721228</v>
      </c>
      <c r="E15" s="437" t="s">
        <v>17</v>
      </c>
      <c r="F15" s="438">
        <v>281756342</v>
      </c>
      <c r="G15" s="438">
        <v>721228</v>
      </c>
      <c r="H15" s="266"/>
    </row>
    <row r="16" spans="1:8" ht="25.5">
      <c r="A16" s="213"/>
      <c r="B16" s="437" t="s">
        <v>37</v>
      </c>
      <c r="C16" s="438">
        <v>66997909</v>
      </c>
      <c r="D16" s="438">
        <v>-721228</v>
      </c>
      <c r="E16" s="437" t="s">
        <v>37</v>
      </c>
      <c r="F16" s="438">
        <v>281756342</v>
      </c>
      <c r="G16" s="438">
        <v>721228</v>
      </c>
      <c r="H16" s="266"/>
    </row>
    <row r="17" spans="1:8" ht="25.5">
      <c r="A17" s="213"/>
      <c r="B17" s="437" t="s">
        <v>49</v>
      </c>
      <c r="C17" s="438">
        <v>66997909</v>
      </c>
      <c r="D17" s="438">
        <v>-721228</v>
      </c>
      <c r="E17" s="437" t="s">
        <v>49</v>
      </c>
      <c r="F17" s="438">
        <v>281756342</v>
      </c>
      <c r="G17" s="438">
        <v>721228</v>
      </c>
      <c r="H17" s="266"/>
    </row>
    <row r="18" spans="1:8" ht="26.25" thickBot="1">
      <c r="A18" s="213"/>
      <c r="B18" s="440" t="s">
        <v>258</v>
      </c>
      <c r="C18" s="441">
        <v>66997909</v>
      </c>
      <c r="D18" s="441">
        <v>-721228</v>
      </c>
      <c r="E18" s="440" t="s">
        <v>258</v>
      </c>
      <c r="F18" s="441">
        <v>281756342</v>
      </c>
      <c r="G18" s="441">
        <v>721228</v>
      </c>
      <c r="H18" s="266"/>
    </row>
    <row r="19" spans="1:8" ht="90" customHeight="1" thickBot="1">
      <c r="A19" s="213"/>
      <c r="B19" s="2075" t="s">
        <v>445</v>
      </c>
      <c r="C19" s="2076"/>
      <c r="D19" s="2076"/>
      <c r="E19" s="2076"/>
      <c r="F19" s="2076"/>
      <c r="G19" s="2077"/>
      <c r="H19" s="266"/>
    </row>
    <row r="20" spans="1:8">
      <c r="A20" s="213"/>
      <c r="B20" s="283"/>
      <c r="C20" s="284"/>
      <c r="D20" s="284"/>
      <c r="E20" s="283"/>
      <c r="F20" s="284"/>
      <c r="G20" s="284"/>
      <c r="H20" s="266"/>
    </row>
    <row r="21" spans="1:8">
      <c r="B21" s="2138" t="s">
        <v>252</v>
      </c>
      <c r="C21" s="2138"/>
      <c r="D21" s="206"/>
      <c r="E21" s="279"/>
      <c r="F21" s="151"/>
      <c r="G21" s="151"/>
      <c r="H21" s="266"/>
    </row>
    <row r="22" spans="1:8" ht="13.5" thickBot="1">
      <c r="A22" s="213"/>
      <c r="B22" s="1172"/>
      <c r="C22" s="1172"/>
      <c r="D22" s="206"/>
      <c r="E22" s="279"/>
      <c r="F22" s="151"/>
      <c r="G22" s="151"/>
      <c r="H22" s="266"/>
    </row>
    <row r="23" spans="1:8" ht="14.25" thickBot="1">
      <c r="A23" s="213">
        <f>A8+1</f>
        <v>69</v>
      </c>
      <c r="B23" s="428" t="s">
        <v>98</v>
      </c>
      <c r="C23" s="429"/>
      <c r="D23" s="430"/>
      <c r="E23" s="428" t="s">
        <v>98</v>
      </c>
      <c r="F23" s="431"/>
      <c r="G23" s="432"/>
      <c r="H23" s="174" t="s">
        <v>58</v>
      </c>
    </row>
    <row r="24" spans="1:8">
      <c r="A24" s="213"/>
      <c r="B24" s="433" t="s">
        <v>4</v>
      </c>
      <c r="C24" s="1238"/>
      <c r="D24" s="1234"/>
      <c r="E24" s="434" t="s">
        <v>4</v>
      </c>
      <c r="F24" s="435"/>
      <c r="G24" s="434"/>
      <c r="H24" s="266"/>
    </row>
    <row r="25" spans="1:8" ht="57" customHeight="1">
      <c r="A25" s="213"/>
      <c r="B25" s="1118" t="s">
        <v>102</v>
      </c>
      <c r="C25" s="1090"/>
      <c r="D25" s="1114"/>
      <c r="E25" s="1119" t="s">
        <v>104</v>
      </c>
      <c r="F25" s="1090"/>
      <c r="G25" s="1113"/>
      <c r="H25" s="266"/>
    </row>
    <row r="26" spans="1:8">
      <c r="A26" s="213"/>
      <c r="B26" s="436" t="s">
        <v>6</v>
      </c>
      <c r="C26" s="378">
        <v>66997909</v>
      </c>
      <c r="D26" s="378">
        <v>-1455141</v>
      </c>
      <c r="E26" s="436" t="s">
        <v>6</v>
      </c>
      <c r="F26" s="378">
        <v>32951724</v>
      </c>
      <c r="G26" s="378">
        <v>1455141</v>
      </c>
      <c r="H26" s="266"/>
    </row>
    <row r="27" spans="1:8">
      <c r="A27" s="213"/>
      <c r="B27" s="437" t="s">
        <v>14</v>
      </c>
      <c r="C27" s="438">
        <v>66997909</v>
      </c>
      <c r="D27" s="438">
        <v>-1455141</v>
      </c>
      <c r="E27" s="437" t="s">
        <v>14</v>
      </c>
      <c r="F27" s="438">
        <v>32951724</v>
      </c>
      <c r="G27" s="438">
        <v>1455141</v>
      </c>
      <c r="H27" s="266"/>
    </row>
    <row r="28" spans="1:8">
      <c r="A28" s="213"/>
      <c r="B28" s="437" t="s">
        <v>15</v>
      </c>
      <c r="C28" s="438">
        <v>66997909</v>
      </c>
      <c r="D28" s="438">
        <v>-1455141</v>
      </c>
      <c r="E28" s="437" t="s">
        <v>15</v>
      </c>
      <c r="F28" s="438">
        <v>32951724</v>
      </c>
      <c r="G28" s="438">
        <v>1455141</v>
      </c>
      <c r="H28" s="266"/>
    </row>
    <row r="29" spans="1:8">
      <c r="A29" s="213"/>
      <c r="B29" s="436" t="s">
        <v>16</v>
      </c>
      <c r="C29" s="439">
        <v>66997909</v>
      </c>
      <c r="D29" s="439">
        <v>-1455141</v>
      </c>
      <c r="E29" s="436" t="s">
        <v>16</v>
      </c>
      <c r="F29" s="439">
        <v>32951724</v>
      </c>
      <c r="G29" s="439">
        <v>1455141</v>
      </c>
      <c r="H29" s="266"/>
    </row>
    <row r="30" spans="1:8">
      <c r="A30" s="213"/>
      <c r="B30" s="437" t="s">
        <v>17</v>
      </c>
      <c r="C30" s="438">
        <v>66997909</v>
      </c>
      <c r="D30" s="438">
        <v>-1455141</v>
      </c>
      <c r="E30" s="437" t="s">
        <v>17</v>
      </c>
      <c r="F30" s="438">
        <v>32951724</v>
      </c>
      <c r="G30" s="438">
        <v>1455141</v>
      </c>
      <c r="H30" s="266"/>
    </row>
    <row r="31" spans="1:8" ht="25.5">
      <c r="A31" s="213"/>
      <c r="B31" s="437" t="s">
        <v>37</v>
      </c>
      <c r="C31" s="438">
        <v>66997909</v>
      </c>
      <c r="D31" s="438">
        <v>-1455141</v>
      </c>
      <c r="E31" s="437" t="s">
        <v>37</v>
      </c>
      <c r="F31" s="438">
        <v>32951724</v>
      </c>
      <c r="G31" s="438">
        <v>1455141</v>
      </c>
      <c r="H31" s="266"/>
    </row>
    <row r="32" spans="1:8" ht="25.5">
      <c r="A32" s="213"/>
      <c r="B32" s="437" t="s">
        <v>49</v>
      </c>
      <c r="C32" s="438">
        <v>66997909</v>
      </c>
      <c r="D32" s="438">
        <v>-1455141</v>
      </c>
      <c r="E32" s="437" t="s">
        <v>49</v>
      </c>
      <c r="F32" s="438">
        <v>32951724</v>
      </c>
      <c r="G32" s="438">
        <v>1455141</v>
      </c>
      <c r="H32" s="266"/>
    </row>
    <row r="33" spans="1:8" ht="26.25" thickBot="1">
      <c r="A33" s="213"/>
      <c r="B33" s="440" t="s">
        <v>258</v>
      </c>
      <c r="C33" s="441">
        <v>66997909</v>
      </c>
      <c r="D33" s="441">
        <v>-1455141</v>
      </c>
      <c r="E33" s="440" t="s">
        <v>258</v>
      </c>
      <c r="F33" s="441">
        <v>32951724</v>
      </c>
      <c r="G33" s="441">
        <v>1455141</v>
      </c>
      <c r="H33" s="266"/>
    </row>
    <row r="34" spans="1:8" ht="99" customHeight="1" thickBot="1">
      <c r="A34" s="213"/>
      <c r="B34" s="2053" t="s">
        <v>446</v>
      </c>
      <c r="C34" s="2054"/>
      <c r="D34" s="2054"/>
      <c r="E34" s="2054"/>
      <c r="F34" s="2054"/>
      <c r="G34" s="2055"/>
      <c r="H34" s="266"/>
    </row>
    <row r="35" spans="1:8">
      <c r="A35" s="213"/>
      <c r="B35" s="283"/>
      <c r="C35" s="284"/>
      <c r="D35" s="284"/>
      <c r="E35" s="283"/>
      <c r="F35" s="284"/>
      <c r="G35" s="284"/>
      <c r="H35" s="266"/>
    </row>
    <row r="36" spans="1:8">
      <c r="A36" s="213"/>
      <c r="B36" s="270" t="s">
        <v>287</v>
      </c>
      <c r="C36" s="270"/>
      <c r="D36" s="270"/>
      <c r="E36" s="270"/>
      <c r="F36" s="270"/>
      <c r="G36" s="270"/>
      <c r="H36" s="266"/>
    </row>
    <row r="37" spans="1:8" ht="13.5" thickBot="1">
      <c r="A37" s="213"/>
      <c r="B37" s="266"/>
      <c r="C37" s="266"/>
      <c r="D37" s="266"/>
      <c r="E37" s="266"/>
      <c r="F37" s="266"/>
      <c r="G37" s="266"/>
      <c r="H37" s="266"/>
    </row>
    <row r="38" spans="1:8" ht="13.5">
      <c r="A38" s="213">
        <f>A23+1</f>
        <v>70</v>
      </c>
      <c r="B38" s="797" t="s">
        <v>98</v>
      </c>
      <c r="C38" s="801"/>
      <c r="D38" s="798"/>
      <c r="E38" s="797" t="s">
        <v>76</v>
      </c>
      <c r="F38" s="802"/>
      <c r="G38" s="798"/>
      <c r="H38" s="1989" t="s">
        <v>416</v>
      </c>
    </row>
    <row r="39" spans="1:8">
      <c r="A39" s="213"/>
      <c r="B39" s="799" t="s">
        <v>4</v>
      </c>
      <c r="C39" s="800"/>
      <c r="D39" s="799"/>
      <c r="E39" s="799" t="s">
        <v>4</v>
      </c>
      <c r="F39" s="803"/>
      <c r="G39" s="799"/>
      <c r="H39" s="1990" t="s">
        <v>417</v>
      </c>
    </row>
    <row r="40" spans="1:8" ht="18" customHeight="1">
      <c r="A40" s="213"/>
      <c r="B40" s="1118" t="s">
        <v>102</v>
      </c>
      <c r="C40" s="1090"/>
      <c r="D40" s="1114"/>
      <c r="E40" s="1119" t="s">
        <v>288</v>
      </c>
      <c r="F40" s="1090"/>
      <c r="G40" s="1113"/>
      <c r="H40" s="1991">
        <f>IZM!A13</f>
        <v>18</v>
      </c>
    </row>
    <row r="41" spans="1:8">
      <c r="A41" s="213"/>
      <c r="B41" s="442" t="s">
        <v>6</v>
      </c>
      <c r="C41" s="271">
        <v>66997909</v>
      </c>
      <c r="D41" s="269">
        <v>-1049877</v>
      </c>
      <c r="E41" s="806" t="s">
        <v>6</v>
      </c>
      <c r="F41" s="812">
        <v>8832984</v>
      </c>
      <c r="G41" s="269">
        <v>1049877</v>
      </c>
      <c r="H41" s="1990" t="s">
        <v>418</v>
      </c>
    </row>
    <row r="42" spans="1:8">
      <c r="A42" s="213"/>
      <c r="B42" s="443" t="s">
        <v>14</v>
      </c>
      <c r="C42" s="272">
        <v>66997909</v>
      </c>
      <c r="D42" s="268">
        <v>-1049877</v>
      </c>
      <c r="E42" s="809" t="s">
        <v>14</v>
      </c>
      <c r="F42" s="812">
        <v>8832984</v>
      </c>
      <c r="G42" s="268">
        <v>1049877</v>
      </c>
      <c r="H42" s="266"/>
    </row>
    <row r="43" spans="1:8">
      <c r="A43" s="213"/>
      <c r="B43" s="443" t="s">
        <v>15</v>
      </c>
      <c r="C43" s="272">
        <v>66997909</v>
      </c>
      <c r="D43" s="268">
        <v>-1049877</v>
      </c>
      <c r="E43" s="809" t="s">
        <v>15</v>
      </c>
      <c r="F43" s="812">
        <v>8832984</v>
      </c>
      <c r="G43" s="268">
        <v>1049877</v>
      </c>
      <c r="H43" s="266"/>
    </row>
    <row r="44" spans="1:8">
      <c r="A44" s="213"/>
      <c r="B44" s="444" t="s">
        <v>16</v>
      </c>
      <c r="C44" s="271">
        <v>66997909</v>
      </c>
      <c r="D44" s="269">
        <v>-1049877</v>
      </c>
      <c r="E44" s="806" t="s">
        <v>16</v>
      </c>
      <c r="F44" s="811">
        <v>8832984</v>
      </c>
      <c r="G44" s="268">
        <v>1049877</v>
      </c>
      <c r="H44" s="266"/>
    </row>
    <row r="45" spans="1:8">
      <c r="A45" s="213"/>
      <c r="B45" s="443" t="s">
        <v>17</v>
      </c>
      <c r="C45" s="272">
        <v>66997909</v>
      </c>
      <c r="D45" s="268">
        <v>-1049877</v>
      </c>
      <c r="E45" s="809" t="s">
        <v>17</v>
      </c>
      <c r="F45" s="812">
        <v>8832984</v>
      </c>
      <c r="G45" s="269">
        <v>1020177</v>
      </c>
      <c r="H45" s="266"/>
    </row>
    <row r="46" spans="1:8" ht="25.5">
      <c r="A46" s="213"/>
      <c r="B46" s="443" t="s">
        <v>37</v>
      </c>
      <c r="C46" s="272">
        <v>66997909</v>
      </c>
      <c r="D46" s="267">
        <v>-1049877</v>
      </c>
      <c r="E46" s="809" t="s">
        <v>264</v>
      </c>
      <c r="F46" s="812">
        <v>8709792</v>
      </c>
      <c r="G46" s="268">
        <v>1020177</v>
      </c>
      <c r="H46" s="266"/>
    </row>
    <row r="47" spans="1:8" ht="25.5">
      <c r="A47" s="213"/>
      <c r="B47" s="443" t="s">
        <v>49</v>
      </c>
      <c r="C47" s="272">
        <v>66997909</v>
      </c>
      <c r="D47" s="267">
        <v>-1049877</v>
      </c>
      <c r="E47" s="809" t="s">
        <v>21</v>
      </c>
      <c r="F47" s="812">
        <v>8709792</v>
      </c>
      <c r="G47" s="268">
        <v>1020177</v>
      </c>
      <c r="H47" s="266"/>
    </row>
    <row r="48" spans="1:8" ht="25.5">
      <c r="A48" s="213"/>
      <c r="B48" s="443" t="s">
        <v>258</v>
      </c>
      <c r="C48" s="272">
        <v>66997909</v>
      </c>
      <c r="D48" s="267">
        <v>-1049877</v>
      </c>
      <c r="E48" s="809" t="s">
        <v>37</v>
      </c>
      <c r="F48" s="812">
        <v>123192</v>
      </c>
      <c r="G48" s="268">
        <v>29700</v>
      </c>
      <c r="H48" s="266"/>
    </row>
    <row r="49" spans="1:8" ht="25.5">
      <c r="A49" s="213"/>
      <c r="B49" s="437"/>
      <c r="C49" s="438"/>
      <c r="D49" s="438"/>
      <c r="E49" s="437" t="s">
        <v>49</v>
      </c>
      <c r="F49" s="438">
        <v>123192</v>
      </c>
      <c r="G49" s="438">
        <v>29700</v>
      </c>
      <c r="H49" s="266"/>
    </row>
    <row r="50" spans="1:8" ht="39" thickBot="1">
      <c r="A50" s="213"/>
      <c r="B50" s="445"/>
      <c r="C50" s="441"/>
      <c r="D50" s="441"/>
      <c r="E50" s="445" t="s">
        <v>50</v>
      </c>
      <c r="F50" s="441">
        <v>123192</v>
      </c>
      <c r="G50" s="441">
        <v>29700</v>
      </c>
      <c r="H50" s="266"/>
    </row>
    <row r="51" spans="1:8" ht="52.5" customHeight="1" thickBot="1">
      <c r="A51" s="213"/>
      <c r="B51" s="2088" t="s">
        <v>403</v>
      </c>
      <c r="C51" s="2139"/>
      <c r="D51" s="2139"/>
      <c r="E51" s="2139"/>
      <c r="F51" s="2139"/>
      <c r="G51" s="2140"/>
      <c r="H51" s="266"/>
    </row>
    <row r="52" spans="1:8">
      <c r="A52" s="213"/>
      <c r="B52" s="1172"/>
      <c r="C52" s="1172"/>
      <c r="D52" s="206"/>
      <c r="E52" s="279"/>
      <c r="F52" s="151"/>
      <c r="G52" s="151"/>
      <c r="H52" s="266"/>
    </row>
    <row r="53" spans="1:8" ht="12.75" customHeight="1">
      <c r="B53" s="288" t="s">
        <v>289</v>
      </c>
      <c r="C53" s="288"/>
      <c r="D53" s="206"/>
      <c r="E53" s="279"/>
      <c r="F53" s="151"/>
      <c r="G53" s="151"/>
      <c r="H53" s="266"/>
    </row>
    <row r="54" spans="1:8" ht="13.5" thickBot="1">
      <c r="A54" s="213"/>
      <c r="B54" s="1172"/>
      <c r="C54" s="1172"/>
      <c r="D54" s="206"/>
      <c r="E54" s="279"/>
      <c r="F54" s="151"/>
      <c r="G54" s="151"/>
      <c r="H54" s="266"/>
    </row>
    <row r="55" spans="1:8">
      <c r="A55" s="213">
        <f>A38</f>
        <v>70</v>
      </c>
      <c r="B55" s="446" t="s">
        <v>98</v>
      </c>
      <c r="C55" s="181"/>
      <c r="D55" s="387"/>
      <c r="E55" s="446" t="s">
        <v>76</v>
      </c>
      <c r="F55" s="181"/>
      <c r="G55" s="387"/>
      <c r="H55" s="1989" t="s">
        <v>416</v>
      </c>
    </row>
    <row r="56" spans="1:8">
      <c r="A56" s="213"/>
      <c r="B56" s="285" t="s">
        <v>66</v>
      </c>
      <c r="C56" s="286"/>
      <c r="D56" s="253"/>
      <c r="E56" s="285" t="s">
        <v>66</v>
      </c>
      <c r="F56" s="447"/>
      <c r="G56" s="448"/>
      <c r="H56" s="1990" t="s">
        <v>417</v>
      </c>
    </row>
    <row r="57" spans="1:8">
      <c r="A57" s="213"/>
      <c r="B57" s="1299" t="s">
        <v>67</v>
      </c>
      <c r="C57" s="1300"/>
      <c r="D57" s="1027"/>
      <c r="E57" s="1299" t="s">
        <v>67</v>
      </c>
      <c r="F57" s="1300"/>
      <c r="G57" s="1027"/>
      <c r="H57" s="1991">
        <f>IZM!A30</f>
        <v>18</v>
      </c>
    </row>
    <row r="58" spans="1:8">
      <c r="A58" s="213"/>
      <c r="B58" s="1068" t="s">
        <v>73</v>
      </c>
      <c r="C58" s="1069"/>
      <c r="D58" s="1070"/>
      <c r="E58" s="1068" t="s">
        <v>73</v>
      </c>
      <c r="F58" s="1069"/>
      <c r="G58" s="1070"/>
      <c r="H58" s="1990" t="s">
        <v>418</v>
      </c>
    </row>
    <row r="59" spans="1:8">
      <c r="A59" s="213"/>
      <c r="B59" s="1301" t="s">
        <v>6</v>
      </c>
      <c r="C59" s="1302">
        <v>382689344</v>
      </c>
      <c r="D59" s="1302">
        <v>-1049877</v>
      </c>
      <c r="E59" s="1301" t="s">
        <v>6</v>
      </c>
      <c r="F59" s="1302">
        <v>281807951</v>
      </c>
      <c r="G59" s="1302">
        <v>1049877</v>
      </c>
      <c r="H59" s="266"/>
    </row>
    <row r="60" spans="1:8" ht="25.5">
      <c r="A60" s="213"/>
      <c r="B60" s="1303" t="s">
        <v>14</v>
      </c>
      <c r="C60" s="757">
        <v>382689344</v>
      </c>
      <c r="D60" s="757">
        <v>-1049877</v>
      </c>
      <c r="E60" s="1303" t="s">
        <v>7</v>
      </c>
      <c r="F60" s="757">
        <v>6273747</v>
      </c>
      <c r="G60" s="757"/>
      <c r="H60" s="266"/>
    </row>
    <row r="61" spans="1:8">
      <c r="A61" s="213"/>
      <c r="B61" s="1303" t="s">
        <v>15</v>
      </c>
      <c r="C61" s="757">
        <v>382689344</v>
      </c>
      <c r="D61" s="757">
        <v>-1049877</v>
      </c>
      <c r="E61" s="1303" t="s">
        <v>8</v>
      </c>
      <c r="F61" s="757">
        <v>1526865</v>
      </c>
      <c r="G61" s="757"/>
      <c r="H61" s="266"/>
    </row>
    <row r="62" spans="1:8">
      <c r="A62" s="213"/>
      <c r="B62" s="1301" t="s">
        <v>16</v>
      </c>
      <c r="C62" s="1302">
        <v>382689344</v>
      </c>
      <c r="D62" s="1302">
        <v>-1049877</v>
      </c>
      <c r="E62" s="1301" t="s">
        <v>9</v>
      </c>
      <c r="F62" s="1302">
        <v>1509865</v>
      </c>
      <c r="G62" s="1302"/>
      <c r="H62" s="266"/>
    </row>
    <row r="63" spans="1:8">
      <c r="A63" s="213"/>
      <c r="B63" s="1303" t="s">
        <v>17</v>
      </c>
      <c r="C63" s="757">
        <v>382689344</v>
      </c>
      <c r="D63" s="757">
        <v>-1049877</v>
      </c>
      <c r="E63" s="1303" t="s">
        <v>10</v>
      </c>
      <c r="F63" s="757">
        <v>1509865</v>
      </c>
      <c r="G63" s="757"/>
      <c r="H63" s="266"/>
    </row>
    <row r="64" spans="1:8" ht="25.5">
      <c r="A64" s="213"/>
      <c r="B64" s="1303" t="s">
        <v>37</v>
      </c>
      <c r="C64" s="757">
        <v>382689344</v>
      </c>
      <c r="D64" s="757">
        <v>-1049877</v>
      </c>
      <c r="E64" s="1303" t="s">
        <v>11</v>
      </c>
      <c r="F64" s="757">
        <v>1509865</v>
      </c>
      <c r="G64" s="757"/>
      <c r="H64" s="266"/>
    </row>
    <row r="65" spans="1:8" ht="25.5">
      <c r="A65" s="213"/>
      <c r="B65" s="437" t="s">
        <v>49</v>
      </c>
      <c r="C65" s="757">
        <v>382689344</v>
      </c>
      <c r="D65" s="757">
        <v>-1049877</v>
      </c>
      <c r="E65" s="437" t="s">
        <v>12</v>
      </c>
      <c r="F65" s="757">
        <v>1509865</v>
      </c>
      <c r="G65" s="757"/>
      <c r="H65" s="266"/>
    </row>
    <row r="66" spans="1:8" ht="25.5">
      <c r="A66" s="213"/>
      <c r="B66" s="449" t="s">
        <v>258</v>
      </c>
      <c r="C66" s="757">
        <v>382689344</v>
      </c>
      <c r="D66" s="438">
        <v>-1049877</v>
      </c>
      <c r="E66" s="449" t="s">
        <v>47</v>
      </c>
      <c r="F66" s="757">
        <v>17000</v>
      </c>
      <c r="G66" s="757"/>
      <c r="H66" s="266"/>
    </row>
    <row r="67" spans="1:8" ht="38.25">
      <c r="B67" s="449"/>
      <c r="C67" s="757"/>
      <c r="D67" s="438"/>
      <c r="E67" s="449" t="s">
        <v>48</v>
      </c>
      <c r="F67" s="757">
        <v>17000</v>
      </c>
      <c r="G67" s="757"/>
    </row>
    <row r="68" spans="1:8" ht="51">
      <c r="B68" s="449"/>
      <c r="C68" s="757"/>
      <c r="D68" s="438"/>
      <c r="E68" s="449" t="s">
        <v>87</v>
      </c>
      <c r="F68" s="757">
        <v>17000</v>
      </c>
      <c r="G68" s="757"/>
    </row>
    <row r="69" spans="1:8">
      <c r="B69" s="449"/>
      <c r="C69" s="757"/>
      <c r="D69" s="438"/>
      <c r="E69" s="449" t="s">
        <v>14</v>
      </c>
      <c r="F69" s="757">
        <v>274007339</v>
      </c>
      <c r="G69" s="757">
        <v>1049877</v>
      </c>
    </row>
    <row r="70" spans="1:8">
      <c r="B70" s="449"/>
      <c r="C70" s="757"/>
      <c r="D70" s="438"/>
      <c r="E70" s="449" t="s">
        <v>15</v>
      </c>
      <c r="F70" s="757">
        <v>274007339</v>
      </c>
      <c r="G70" s="757">
        <v>1049877</v>
      </c>
    </row>
    <row r="71" spans="1:8">
      <c r="B71" s="449"/>
      <c r="C71" s="757"/>
      <c r="D71" s="438"/>
      <c r="E71" s="450" t="s">
        <v>16</v>
      </c>
      <c r="F71" s="1302">
        <v>280068880</v>
      </c>
      <c r="G71" s="1302">
        <v>1049877</v>
      </c>
    </row>
    <row r="72" spans="1:8">
      <c r="B72" s="449"/>
      <c r="C72" s="757"/>
      <c r="D72" s="438"/>
      <c r="E72" s="449" t="s">
        <v>17</v>
      </c>
      <c r="F72" s="757">
        <v>273683341</v>
      </c>
      <c r="G72" s="756">
        <v>1020177</v>
      </c>
    </row>
    <row r="73" spans="1:8">
      <c r="B73" s="449"/>
      <c r="C73" s="757"/>
      <c r="D73" s="438"/>
      <c r="E73" s="449" t="s">
        <v>18</v>
      </c>
      <c r="F73" s="757">
        <v>86165250</v>
      </c>
      <c r="G73" s="756"/>
    </row>
    <row r="74" spans="1:8">
      <c r="B74" s="449"/>
      <c r="C74" s="757"/>
      <c r="D74" s="438"/>
      <c r="E74" s="449" t="s">
        <v>19</v>
      </c>
      <c r="F74" s="757">
        <v>59497627</v>
      </c>
      <c r="G74" s="756"/>
    </row>
    <row r="75" spans="1:8">
      <c r="B75" s="449"/>
      <c r="C75" s="757"/>
      <c r="D75" s="438"/>
      <c r="E75" s="449" t="s">
        <v>20</v>
      </c>
      <c r="F75" s="757">
        <v>26667623</v>
      </c>
      <c r="G75" s="756"/>
    </row>
    <row r="76" spans="1:8">
      <c r="B76" s="449"/>
      <c r="C76" s="757"/>
      <c r="D76" s="438"/>
      <c r="E76" s="449" t="s">
        <v>290</v>
      </c>
      <c r="F76" s="757">
        <v>522407</v>
      </c>
      <c r="G76" s="756"/>
    </row>
    <row r="77" spans="1:8">
      <c r="B77" s="449"/>
      <c r="C77" s="757"/>
      <c r="D77" s="438"/>
      <c r="E77" s="449" t="s">
        <v>264</v>
      </c>
      <c r="F77" s="757">
        <v>42269117</v>
      </c>
      <c r="G77" s="756">
        <v>1020177</v>
      </c>
    </row>
    <row r="78" spans="1:8">
      <c r="B78" s="449"/>
      <c r="C78" s="757"/>
      <c r="D78" s="438"/>
      <c r="E78" s="449" t="s">
        <v>21</v>
      </c>
      <c r="F78" s="757">
        <v>32335381</v>
      </c>
      <c r="G78" s="756">
        <v>1020177</v>
      </c>
    </row>
    <row r="79" spans="1:8">
      <c r="B79" s="449"/>
      <c r="C79" s="757"/>
      <c r="D79" s="438"/>
      <c r="E79" s="449" t="s">
        <v>257</v>
      </c>
      <c r="F79" s="757">
        <v>9933736</v>
      </c>
      <c r="G79" s="757"/>
    </row>
    <row r="80" spans="1:8" ht="25.5">
      <c r="B80" s="449"/>
      <c r="C80" s="757"/>
      <c r="D80" s="438"/>
      <c r="E80" s="449" t="s">
        <v>68</v>
      </c>
      <c r="F80" s="757">
        <v>4201096</v>
      </c>
      <c r="G80" s="757"/>
    </row>
    <row r="81" spans="2:7">
      <c r="B81" s="449"/>
      <c r="C81" s="757"/>
      <c r="D81" s="438"/>
      <c r="E81" s="449" t="s">
        <v>70</v>
      </c>
      <c r="F81" s="757">
        <v>4201096</v>
      </c>
      <c r="G81" s="757"/>
    </row>
    <row r="82" spans="2:7" ht="25.5">
      <c r="B82" s="449"/>
      <c r="C82" s="757"/>
      <c r="D82" s="438"/>
      <c r="E82" s="449" t="s">
        <v>37</v>
      </c>
      <c r="F82" s="757">
        <v>140525471</v>
      </c>
      <c r="G82" s="756">
        <v>29700</v>
      </c>
    </row>
    <row r="83" spans="2:7">
      <c r="B83" s="449"/>
      <c r="C83" s="757"/>
      <c r="D83" s="438"/>
      <c r="E83" s="449" t="s">
        <v>38</v>
      </c>
      <c r="F83" s="757">
        <v>634082</v>
      </c>
      <c r="G83" s="756"/>
    </row>
    <row r="84" spans="2:7" ht="25.5">
      <c r="B84" s="449"/>
      <c r="C84" s="757"/>
      <c r="D84" s="438"/>
      <c r="E84" s="449" t="s">
        <v>39</v>
      </c>
      <c r="F84" s="757">
        <v>634082</v>
      </c>
      <c r="G84" s="756"/>
    </row>
    <row r="85" spans="2:7" ht="25.5">
      <c r="B85" s="449"/>
      <c r="C85" s="757"/>
      <c r="D85" s="438"/>
      <c r="E85" s="449" t="s">
        <v>40</v>
      </c>
      <c r="F85" s="757">
        <v>634082</v>
      </c>
      <c r="G85" s="756"/>
    </row>
    <row r="86" spans="2:7" ht="25.5">
      <c r="B86" s="449"/>
      <c r="C86" s="757"/>
      <c r="D86" s="438"/>
      <c r="E86" s="449" t="s">
        <v>49</v>
      </c>
      <c r="F86" s="757">
        <v>139891389</v>
      </c>
      <c r="G86" s="756">
        <v>29700</v>
      </c>
    </row>
    <row r="87" spans="2:7" ht="25.5">
      <c r="B87" s="449"/>
      <c r="C87" s="757"/>
      <c r="D87" s="438"/>
      <c r="E87" s="449" t="s">
        <v>258</v>
      </c>
      <c r="F87" s="757">
        <v>32159630</v>
      </c>
      <c r="G87" s="756"/>
    </row>
    <row r="88" spans="2:7" ht="38.25">
      <c r="B88" s="449"/>
      <c r="C88" s="757"/>
      <c r="D88" s="438"/>
      <c r="E88" s="449" t="s">
        <v>50</v>
      </c>
      <c r="F88" s="757">
        <v>107731759</v>
      </c>
      <c r="G88" s="756">
        <v>29700</v>
      </c>
    </row>
    <row r="89" spans="2:7">
      <c r="B89" s="449"/>
      <c r="C89" s="757"/>
      <c r="D89" s="438"/>
      <c r="E89" s="449" t="s">
        <v>23</v>
      </c>
      <c r="F89" s="757">
        <v>6385539</v>
      </c>
      <c r="G89" s="757"/>
    </row>
    <row r="90" spans="2:7">
      <c r="B90" s="449"/>
      <c r="C90" s="757"/>
      <c r="D90" s="438"/>
      <c r="E90" s="449" t="s">
        <v>24</v>
      </c>
      <c r="F90" s="757">
        <v>1899688</v>
      </c>
      <c r="G90" s="757"/>
    </row>
    <row r="91" spans="2:7">
      <c r="B91" s="449"/>
      <c r="C91" s="757"/>
      <c r="D91" s="438"/>
      <c r="E91" s="449" t="s">
        <v>41</v>
      </c>
      <c r="F91" s="757">
        <v>4485851</v>
      </c>
      <c r="G91" s="757"/>
    </row>
    <row r="92" spans="2:7" ht="25.5">
      <c r="B92" s="449"/>
      <c r="C92" s="757"/>
      <c r="D92" s="438"/>
      <c r="E92" s="449" t="s">
        <v>42</v>
      </c>
      <c r="F92" s="757">
        <v>4485851</v>
      </c>
      <c r="G92" s="757"/>
    </row>
    <row r="93" spans="2:7">
      <c r="B93" s="449"/>
      <c r="C93" s="757"/>
      <c r="D93" s="438"/>
      <c r="E93" s="449" t="s">
        <v>43</v>
      </c>
      <c r="F93" s="757">
        <v>4485851</v>
      </c>
      <c r="G93" s="757"/>
    </row>
    <row r="94" spans="2:7">
      <c r="B94" s="449"/>
      <c r="C94" s="757"/>
      <c r="D94" s="438"/>
      <c r="E94" s="449" t="s">
        <v>25</v>
      </c>
      <c r="F94" s="757">
        <v>1739071</v>
      </c>
      <c r="G94" s="757"/>
    </row>
    <row r="95" spans="2:7">
      <c r="B95" s="449"/>
      <c r="C95" s="757"/>
      <c r="D95" s="438"/>
      <c r="E95" s="449" t="s">
        <v>26</v>
      </c>
      <c r="F95" s="757">
        <v>-1739071</v>
      </c>
      <c r="G95" s="757"/>
    </row>
    <row r="96" spans="2:7">
      <c r="B96" s="449"/>
      <c r="C96" s="757"/>
      <c r="D96" s="438"/>
      <c r="E96" s="449" t="s">
        <v>291</v>
      </c>
      <c r="F96" s="757">
        <v>-2864071</v>
      </c>
      <c r="G96" s="757"/>
    </row>
    <row r="97" spans="2:7">
      <c r="B97" s="449"/>
      <c r="C97" s="757"/>
      <c r="D97" s="438"/>
      <c r="E97" s="449" t="s">
        <v>292</v>
      </c>
      <c r="F97" s="757">
        <v>-2864071</v>
      </c>
      <c r="G97" s="757"/>
    </row>
    <row r="98" spans="2:7">
      <c r="B98" s="449"/>
      <c r="C98" s="757"/>
      <c r="D98" s="438"/>
      <c r="E98" s="449" t="s">
        <v>293</v>
      </c>
      <c r="F98" s="757">
        <v>975000</v>
      </c>
      <c r="G98" s="757"/>
    </row>
    <row r="99" spans="2:7">
      <c r="B99" s="449"/>
      <c r="C99" s="757"/>
      <c r="D99" s="438"/>
      <c r="E99" s="449" t="s">
        <v>294</v>
      </c>
      <c r="F99" s="757">
        <v>975000</v>
      </c>
      <c r="G99" s="757"/>
    </row>
    <row r="100" spans="2:7">
      <c r="B100" s="449"/>
      <c r="C100" s="757"/>
      <c r="D100" s="438"/>
      <c r="E100" s="449" t="s">
        <v>27</v>
      </c>
      <c r="F100" s="757">
        <v>150000</v>
      </c>
      <c r="G100" s="757"/>
    </row>
    <row r="101" spans="2:7" ht="25.5">
      <c r="B101" s="449"/>
      <c r="C101" s="757"/>
      <c r="D101" s="438"/>
      <c r="E101" s="449" t="s">
        <v>28</v>
      </c>
      <c r="F101" s="757">
        <v>150000</v>
      </c>
      <c r="G101" s="757"/>
    </row>
    <row r="102" spans="2:7">
      <c r="B102" s="1068" t="s">
        <v>75</v>
      </c>
      <c r="C102" s="1069"/>
      <c r="D102" s="1070"/>
      <c r="E102" s="1068" t="s">
        <v>75</v>
      </c>
      <c r="F102" s="1069"/>
      <c r="G102" s="1070"/>
    </row>
    <row r="103" spans="2:7">
      <c r="B103" s="1301" t="s">
        <v>6</v>
      </c>
      <c r="C103" s="1302">
        <v>382689344</v>
      </c>
      <c r="D103" s="1302">
        <v>-1049877</v>
      </c>
      <c r="E103" s="1301" t="s">
        <v>6</v>
      </c>
      <c r="F103" s="1302">
        <v>268725904</v>
      </c>
      <c r="G103" s="1302">
        <v>1049877</v>
      </c>
    </row>
    <row r="104" spans="2:7" ht="25.5">
      <c r="B104" s="1303" t="s">
        <v>14</v>
      </c>
      <c r="C104" s="757">
        <v>382689344</v>
      </c>
      <c r="D104" s="757">
        <v>-1049877</v>
      </c>
      <c r="E104" s="1303" t="s">
        <v>7</v>
      </c>
      <c r="F104" s="757">
        <v>6270442</v>
      </c>
      <c r="G104" s="757"/>
    </row>
    <row r="105" spans="2:7">
      <c r="B105" s="1303" t="s">
        <v>15</v>
      </c>
      <c r="C105" s="757">
        <v>382689344</v>
      </c>
      <c r="D105" s="757">
        <v>-1049877</v>
      </c>
      <c r="E105" s="1303" t="s">
        <v>8</v>
      </c>
      <c r="F105" s="757">
        <v>6100</v>
      </c>
      <c r="G105" s="757"/>
    </row>
    <row r="106" spans="2:7">
      <c r="B106" s="1301" t="s">
        <v>16</v>
      </c>
      <c r="C106" s="1302">
        <v>382689344</v>
      </c>
      <c r="D106" s="1302">
        <v>-1049877</v>
      </c>
      <c r="E106" s="1301" t="s">
        <v>9</v>
      </c>
      <c r="F106" s="1302"/>
      <c r="G106" s="1302"/>
    </row>
    <row r="107" spans="2:7">
      <c r="B107" s="1303" t="s">
        <v>17</v>
      </c>
      <c r="C107" s="757">
        <v>382689344</v>
      </c>
      <c r="D107" s="757">
        <v>-1049877</v>
      </c>
      <c r="E107" s="1303" t="s">
        <v>10</v>
      </c>
      <c r="F107" s="757"/>
      <c r="G107" s="757"/>
    </row>
    <row r="108" spans="2:7" ht="25.5">
      <c r="B108" s="1303" t="s">
        <v>37</v>
      </c>
      <c r="C108" s="757">
        <v>382689344</v>
      </c>
      <c r="D108" s="757">
        <v>-1049877</v>
      </c>
      <c r="E108" s="1303" t="s">
        <v>11</v>
      </c>
      <c r="F108" s="757"/>
      <c r="G108" s="757"/>
    </row>
    <row r="109" spans="2:7" ht="25.5">
      <c r="B109" s="437" t="s">
        <v>49</v>
      </c>
      <c r="C109" s="757">
        <v>382689344</v>
      </c>
      <c r="D109" s="757">
        <v>-1049877</v>
      </c>
      <c r="E109" s="437" t="s">
        <v>12</v>
      </c>
      <c r="F109" s="757"/>
      <c r="G109" s="757"/>
    </row>
    <row r="110" spans="2:7" ht="25.5">
      <c r="B110" s="449" t="s">
        <v>258</v>
      </c>
      <c r="C110" s="757">
        <v>382689344</v>
      </c>
      <c r="D110" s="438">
        <v>-1049877</v>
      </c>
      <c r="E110" s="449" t="s">
        <v>47</v>
      </c>
      <c r="F110" s="757">
        <v>6100</v>
      </c>
      <c r="G110" s="757"/>
    </row>
    <row r="111" spans="2:7" ht="38.25">
      <c r="B111" s="449"/>
      <c r="C111" s="757"/>
      <c r="D111" s="438"/>
      <c r="E111" s="449" t="s">
        <v>48</v>
      </c>
      <c r="F111" s="757">
        <v>6100</v>
      </c>
      <c r="G111" s="757"/>
    </row>
    <row r="112" spans="2:7" ht="51">
      <c r="B112" s="449"/>
      <c r="C112" s="757"/>
      <c r="D112" s="438"/>
      <c r="E112" s="449" t="s">
        <v>87</v>
      </c>
      <c r="F112" s="757">
        <v>6100</v>
      </c>
      <c r="G112" s="757"/>
    </row>
    <row r="113" spans="2:7">
      <c r="B113" s="449"/>
      <c r="C113" s="757"/>
      <c r="D113" s="438"/>
      <c r="E113" s="449" t="s">
        <v>14</v>
      </c>
      <c r="F113" s="757">
        <v>262449362</v>
      </c>
      <c r="G113" s="757">
        <v>1049877</v>
      </c>
    </row>
    <row r="114" spans="2:7">
      <c r="B114" s="449"/>
      <c r="C114" s="757"/>
      <c r="D114" s="438"/>
      <c r="E114" s="449" t="s">
        <v>15</v>
      </c>
      <c r="F114" s="757">
        <v>262449362</v>
      </c>
      <c r="G114" s="757">
        <v>1049877</v>
      </c>
    </row>
    <row r="115" spans="2:7">
      <c r="B115" s="449"/>
      <c r="C115" s="757"/>
      <c r="D115" s="438"/>
      <c r="E115" s="450" t="s">
        <v>16</v>
      </c>
      <c r="F115" s="1302">
        <v>267173816</v>
      </c>
      <c r="G115" s="1302">
        <v>1049877</v>
      </c>
    </row>
    <row r="116" spans="2:7">
      <c r="B116" s="449"/>
      <c r="C116" s="757"/>
      <c r="D116" s="438"/>
      <c r="E116" s="449" t="s">
        <v>17</v>
      </c>
      <c r="F116" s="757">
        <v>260788277</v>
      </c>
      <c r="G116" s="756">
        <v>1020177</v>
      </c>
    </row>
    <row r="117" spans="2:7">
      <c r="B117" s="449"/>
      <c r="C117" s="757"/>
      <c r="D117" s="438"/>
      <c r="E117" s="449" t="s">
        <v>18</v>
      </c>
      <c r="F117" s="757">
        <v>81720795</v>
      </c>
      <c r="G117" s="756"/>
    </row>
    <row r="118" spans="2:7">
      <c r="B118" s="449"/>
      <c r="C118" s="757"/>
      <c r="D118" s="438"/>
      <c r="E118" s="449" t="s">
        <v>19</v>
      </c>
      <c r="F118" s="757">
        <v>59147380</v>
      </c>
      <c r="G118" s="756"/>
    </row>
    <row r="119" spans="2:7">
      <c r="B119" s="449"/>
      <c r="C119" s="757"/>
      <c r="D119" s="438"/>
      <c r="E119" s="449" t="s">
        <v>20</v>
      </c>
      <c r="F119" s="757">
        <v>22573415</v>
      </c>
      <c r="G119" s="756"/>
    </row>
    <row r="120" spans="2:7">
      <c r="B120" s="449"/>
      <c r="C120" s="757"/>
      <c r="D120" s="438"/>
      <c r="E120" s="449" t="s">
        <v>290</v>
      </c>
      <c r="F120" s="757">
        <v>617033</v>
      </c>
      <c r="G120" s="756"/>
    </row>
    <row r="121" spans="2:7">
      <c r="B121" s="449"/>
      <c r="C121" s="757"/>
      <c r="D121" s="438"/>
      <c r="E121" s="449" t="s">
        <v>264</v>
      </c>
      <c r="F121" s="757">
        <v>40705820</v>
      </c>
      <c r="G121" s="756">
        <v>1020177</v>
      </c>
    </row>
    <row r="122" spans="2:7">
      <c r="B122" s="449"/>
      <c r="C122" s="757"/>
      <c r="D122" s="438"/>
      <c r="E122" s="449" t="s">
        <v>21</v>
      </c>
      <c r="F122" s="757">
        <v>30772084</v>
      </c>
      <c r="G122" s="756">
        <v>1020177</v>
      </c>
    </row>
    <row r="123" spans="2:7">
      <c r="B123" s="449"/>
      <c r="C123" s="757"/>
      <c r="D123" s="438"/>
      <c r="E123" s="449" t="s">
        <v>257</v>
      </c>
      <c r="F123" s="757">
        <v>9933736</v>
      </c>
      <c r="G123" s="757"/>
    </row>
    <row r="124" spans="2:7" ht="25.5">
      <c r="B124" s="449"/>
      <c r="C124" s="757"/>
      <c r="D124" s="438"/>
      <c r="E124" s="449" t="s">
        <v>68</v>
      </c>
      <c r="F124" s="757">
        <v>3032312</v>
      </c>
      <c r="G124" s="757"/>
    </row>
    <row r="125" spans="2:7">
      <c r="B125" s="449"/>
      <c r="C125" s="757"/>
      <c r="D125" s="438"/>
      <c r="E125" s="449" t="s">
        <v>70</v>
      </c>
      <c r="F125" s="757">
        <v>3032312</v>
      </c>
      <c r="G125" s="757"/>
    </row>
    <row r="126" spans="2:7" ht="25.5">
      <c r="B126" s="449"/>
      <c r="C126" s="757"/>
      <c r="D126" s="438"/>
      <c r="E126" s="449" t="s">
        <v>37</v>
      </c>
      <c r="F126" s="757">
        <v>134712317</v>
      </c>
      <c r="G126" s="756">
        <v>29700</v>
      </c>
    </row>
    <row r="127" spans="2:7">
      <c r="B127" s="449"/>
      <c r="C127" s="757"/>
      <c r="D127" s="438"/>
      <c r="E127" s="449" t="s">
        <v>38</v>
      </c>
      <c r="F127" s="757">
        <v>175575</v>
      </c>
      <c r="G127" s="756"/>
    </row>
    <row r="128" spans="2:7" ht="25.5">
      <c r="B128" s="449"/>
      <c r="C128" s="757"/>
      <c r="D128" s="438"/>
      <c r="E128" s="449" t="s">
        <v>39</v>
      </c>
      <c r="F128" s="757">
        <v>175575</v>
      </c>
      <c r="G128" s="756"/>
    </row>
    <row r="129" spans="2:7" ht="25.5">
      <c r="B129" s="449"/>
      <c r="C129" s="757"/>
      <c r="D129" s="438"/>
      <c r="E129" s="449" t="s">
        <v>40</v>
      </c>
      <c r="F129" s="757">
        <v>175575</v>
      </c>
      <c r="G129" s="756"/>
    </row>
    <row r="130" spans="2:7" ht="25.5">
      <c r="B130" s="449"/>
      <c r="C130" s="757"/>
      <c r="D130" s="438"/>
      <c r="E130" s="449" t="s">
        <v>49</v>
      </c>
      <c r="F130" s="757">
        <v>134536742</v>
      </c>
      <c r="G130" s="756">
        <v>29700</v>
      </c>
    </row>
    <row r="131" spans="2:7" ht="25.5">
      <c r="B131" s="449"/>
      <c r="C131" s="757"/>
      <c r="D131" s="438"/>
      <c r="E131" s="449" t="s">
        <v>258</v>
      </c>
      <c r="F131" s="757">
        <v>26820473</v>
      </c>
      <c r="G131" s="756"/>
    </row>
    <row r="132" spans="2:7" ht="38.25">
      <c r="B132" s="449"/>
      <c r="C132" s="757"/>
      <c r="D132" s="438"/>
      <c r="E132" s="449" t="s">
        <v>50</v>
      </c>
      <c r="F132" s="757">
        <v>107716269</v>
      </c>
      <c r="G132" s="756">
        <v>29700</v>
      </c>
    </row>
    <row r="133" spans="2:7">
      <c r="B133" s="449"/>
      <c r="C133" s="757"/>
      <c r="D133" s="438"/>
      <c r="E133" s="449" t="s">
        <v>23</v>
      </c>
      <c r="F133" s="757">
        <v>6385539</v>
      </c>
      <c r="G133" s="757"/>
    </row>
    <row r="134" spans="2:7">
      <c r="B134" s="449"/>
      <c r="C134" s="757"/>
      <c r="D134" s="438"/>
      <c r="E134" s="449" t="s">
        <v>24</v>
      </c>
      <c r="F134" s="757">
        <v>1899688</v>
      </c>
      <c r="G134" s="757"/>
    </row>
    <row r="135" spans="2:7">
      <c r="B135" s="449"/>
      <c r="C135" s="757"/>
      <c r="D135" s="438"/>
      <c r="E135" s="449" t="s">
        <v>41</v>
      </c>
      <c r="F135" s="757">
        <v>4485851</v>
      </c>
      <c r="G135" s="757"/>
    </row>
    <row r="136" spans="2:7" ht="25.5">
      <c r="B136" s="449"/>
      <c r="C136" s="757"/>
      <c r="D136" s="438"/>
      <c r="E136" s="449" t="s">
        <v>42</v>
      </c>
      <c r="F136" s="757">
        <v>4485851</v>
      </c>
      <c r="G136" s="757"/>
    </row>
    <row r="137" spans="2:7">
      <c r="B137" s="449"/>
      <c r="C137" s="757"/>
      <c r="D137" s="438"/>
      <c r="E137" s="449" t="s">
        <v>43</v>
      </c>
      <c r="F137" s="757">
        <v>4485851</v>
      </c>
      <c r="G137" s="757"/>
    </row>
    <row r="138" spans="2:7">
      <c r="B138" s="449"/>
      <c r="C138" s="757"/>
      <c r="D138" s="438"/>
      <c r="E138" s="449" t="s">
        <v>25</v>
      </c>
      <c r="F138" s="757">
        <v>1552088</v>
      </c>
      <c r="G138" s="757"/>
    </row>
    <row r="139" spans="2:7">
      <c r="B139" s="449"/>
      <c r="C139" s="757"/>
      <c r="D139" s="438"/>
      <c r="E139" s="449" t="s">
        <v>26</v>
      </c>
      <c r="F139" s="757">
        <v>-1552088</v>
      </c>
      <c r="G139" s="757"/>
    </row>
    <row r="140" spans="2:7">
      <c r="B140" s="449"/>
      <c r="C140" s="757"/>
      <c r="D140" s="438"/>
      <c r="E140" s="449" t="s">
        <v>291</v>
      </c>
      <c r="F140" s="757">
        <v>-2527088</v>
      </c>
      <c r="G140" s="757"/>
    </row>
    <row r="141" spans="2:7">
      <c r="B141" s="449"/>
      <c r="C141" s="757"/>
      <c r="D141" s="438"/>
      <c r="E141" s="449" t="s">
        <v>292</v>
      </c>
      <c r="F141" s="757">
        <v>-2527088</v>
      </c>
      <c r="G141" s="757"/>
    </row>
    <row r="142" spans="2:7">
      <c r="B142" s="449"/>
      <c r="C142" s="757"/>
      <c r="D142" s="438"/>
      <c r="E142" s="449" t="s">
        <v>293</v>
      </c>
      <c r="F142" s="757">
        <v>975000</v>
      </c>
      <c r="G142" s="757"/>
    </row>
    <row r="143" spans="2:7">
      <c r="B143" s="449"/>
      <c r="C143" s="757"/>
      <c r="D143" s="438"/>
      <c r="E143" s="449" t="s">
        <v>294</v>
      </c>
      <c r="F143" s="757">
        <v>975000</v>
      </c>
      <c r="G143" s="757"/>
    </row>
    <row r="144" spans="2:7">
      <c r="B144" s="449"/>
      <c r="C144" s="757"/>
      <c r="D144" s="438"/>
      <c r="E144" s="449" t="s">
        <v>27</v>
      </c>
      <c r="F144" s="757"/>
      <c r="G144" s="757"/>
    </row>
    <row r="145" spans="2:7" ht="25.5">
      <c r="B145" s="449"/>
      <c r="C145" s="757"/>
      <c r="D145" s="438"/>
      <c r="E145" s="449" t="s">
        <v>28</v>
      </c>
      <c r="F145" s="757"/>
      <c r="G145" s="757"/>
    </row>
    <row r="146" spans="2:7">
      <c r="B146" s="1068" t="s">
        <v>250</v>
      </c>
      <c r="C146" s="1069"/>
      <c r="D146" s="1070"/>
      <c r="E146" s="1068" t="s">
        <v>250</v>
      </c>
      <c r="F146" s="1069"/>
      <c r="G146" s="1070"/>
    </row>
    <row r="147" spans="2:7">
      <c r="B147" s="1301" t="s">
        <v>6</v>
      </c>
      <c r="C147" s="1302">
        <v>382689344</v>
      </c>
      <c r="D147" s="1302">
        <v>-1049877</v>
      </c>
      <c r="E147" s="1301" t="s">
        <v>6</v>
      </c>
      <c r="F147" s="1302">
        <v>268211096</v>
      </c>
      <c r="G147" s="1302">
        <v>1049877</v>
      </c>
    </row>
    <row r="148" spans="2:7" ht="25.5">
      <c r="B148" s="1303" t="s">
        <v>14</v>
      </c>
      <c r="C148" s="757">
        <v>382689344</v>
      </c>
      <c r="D148" s="757">
        <v>-1049877</v>
      </c>
      <c r="E148" s="1303" t="s">
        <v>7</v>
      </c>
      <c r="F148" s="757">
        <v>6270442</v>
      </c>
      <c r="G148" s="757"/>
    </row>
    <row r="149" spans="2:7">
      <c r="B149" s="1303" t="s">
        <v>15</v>
      </c>
      <c r="C149" s="757">
        <v>382689344</v>
      </c>
      <c r="D149" s="757">
        <v>-1049877</v>
      </c>
      <c r="E149" s="1303" t="s">
        <v>8</v>
      </c>
      <c r="F149" s="757">
        <v>5900</v>
      </c>
      <c r="G149" s="757"/>
    </row>
    <row r="150" spans="2:7">
      <c r="B150" s="1301" t="s">
        <v>16</v>
      </c>
      <c r="C150" s="1302">
        <v>382689344</v>
      </c>
      <c r="D150" s="1302">
        <v>-1049877</v>
      </c>
      <c r="E150" s="1301" t="s">
        <v>9</v>
      </c>
      <c r="F150" s="1302"/>
      <c r="G150" s="1302"/>
    </row>
    <row r="151" spans="2:7">
      <c r="B151" s="1303" t="s">
        <v>17</v>
      </c>
      <c r="C151" s="757">
        <v>382689344</v>
      </c>
      <c r="D151" s="757">
        <v>-1049877</v>
      </c>
      <c r="E151" s="1303" t="s">
        <v>10</v>
      </c>
      <c r="F151" s="757"/>
      <c r="G151" s="757"/>
    </row>
    <row r="152" spans="2:7" ht="25.5">
      <c r="B152" s="1303" t="s">
        <v>37</v>
      </c>
      <c r="C152" s="757">
        <v>382689344</v>
      </c>
      <c r="D152" s="757">
        <v>-1049877</v>
      </c>
      <c r="E152" s="1303" t="s">
        <v>11</v>
      </c>
      <c r="F152" s="757"/>
      <c r="G152" s="757"/>
    </row>
    <row r="153" spans="2:7" ht="25.5">
      <c r="B153" s="437" t="s">
        <v>49</v>
      </c>
      <c r="C153" s="757">
        <v>382689344</v>
      </c>
      <c r="D153" s="757">
        <v>-1049877</v>
      </c>
      <c r="E153" s="437" t="s">
        <v>12</v>
      </c>
      <c r="F153" s="757"/>
      <c r="G153" s="757"/>
    </row>
    <row r="154" spans="2:7" ht="25.5">
      <c r="B154" s="449" t="s">
        <v>258</v>
      </c>
      <c r="C154" s="757">
        <v>382689344</v>
      </c>
      <c r="D154" s="438">
        <v>-1049877</v>
      </c>
      <c r="E154" s="449" t="s">
        <v>47</v>
      </c>
      <c r="F154" s="757">
        <v>5900</v>
      </c>
      <c r="G154" s="757"/>
    </row>
    <row r="155" spans="2:7" ht="38.25">
      <c r="B155" s="449"/>
      <c r="C155" s="757"/>
      <c r="D155" s="438"/>
      <c r="E155" s="449" t="s">
        <v>48</v>
      </c>
      <c r="F155" s="757">
        <v>5900</v>
      </c>
      <c r="G155" s="757"/>
    </row>
    <row r="156" spans="2:7" ht="51">
      <c r="B156" s="449"/>
      <c r="C156" s="757"/>
      <c r="D156" s="438"/>
      <c r="E156" s="449" t="s">
        <v>87</v>
      </c>
      <c r="F156" s="757">
        <v>5900</v>
      </c>
      <c r="G156" s="757"/>
    </row>
    <row r="157" spans="2:7">
      <c r="B157" s="449"/>
      <c r="C157" s="757"/>
      <c r="D157" s="438"/>
      <c r="E157" s="449" t="s">
        <v>14</v>
      </c>
      <c r="F157" s="757">
        <v>261934754</v>
      </c>
      <c r="G157" s="757">
        <v>1049877</v>
      </c>
    </row>
    <row r="158" spans="2:7">
      <c r="B158" s="449"/>
      <c r="C158" s="757"/>
      <c r="D158" s="438"/>
      <c r="E158" s="449" t="s">
        <v>15</v>
      </c>
      <c r="F158" s="757">
        <v>261934754</v>
      </c>
      <c r="G158" s="757">
        <v>1049877</v>
      </c>
    </row>
    <row r="159" spans="2:7">
      <c r="B159" s="449"/>
      <c r="C159" s="757"/>
      <c r="D159" s="438"/>
      <c r="E159" s="450" t="s">
        <v>16</v>
      </c>
      <c r="F159" s="1302">
        <v>267040649</v>
      </c>
      <c r="G159" s="1302">
        <v>1049877</v>
      </c>
    </row>
    <row r="160" spans="2:7">
      <c r="B160" s="449"/>
      <c r="C160" s="757"/>
      <c r="D160" s="438"/>
      <c r="E160" s="449" t="s">
        <v>17</v>
      </c>
      <c r="F160" s="757">
        <v>260655110</v>
      </c>
      <c r="G160" s="756">
        <v>1020177</v>
      </c>
    </row>
    <row r="161" spans="2:7">
      <c r="B161" s="449"/>
      <c r="C161" s="757"/>
      <c r="D161" s="438"/>
      <c r="E161" s="449" t="s">
        <v>18</v>
      </c>
      <c r="F161" s="757">
        <v>81794095</v>
      </c>
      <c r="G161" s="756"/>
    </row>
    <row r="162" spans="2:7">
      <c r="B162" s="449"/>
      <c r="C162" s="757"/>
      <c r="D162" s="438"/>
      <c r="E162" s="449" t="s">
        <v>19</v>
      </c>
      <c r="F162" s="757">
        <v>59193830</v>
      </c>
      <c r="G162" s="756"/>
    </row>
    <row r="163" spans="2:7">
      <c r="B163" s="449"/>
      <c r="C163" s="757"/>
      <c r="D163" s="438"/>
      <c r="E163" s="449" t="s">
        <v>20</v>
      </c>
      <c r="F163" s="757">
        <v>22600265</v>
      </c>
      <c r="G163" s="756"/>
    </row>
    <row r="164" spans="2:7">
      <c r="B164" s="449"/>
      <c r="C164" s="757"/>
      <c r="D164" s="438"/>
      <c r="E164" s="449" t="s">
        <v>290</v>
      </c>
      <c r="F164" s="757">
        <v>666226</v>
      </c>
      <c r="G164" s="756"/>
    </row>
    <row r="165" spans="2:7">
      <c r="B165" s="449"/>
      <c r="C165" s="757"/>
      <c r="D165" s="438"/>
      <c r="E165" s="449" t="s">
        <v>264</v>
      </c>
      <c r="F165" s="757">
        <v>40901694</v>
      </c>
      <c r="G165" s="756">
        <v>1020177</v>
      </c>
    </row>
    <row r="166" spans="2:7">
      <c r="B166" s="449"/>
      <c r="C166" s="757"/>
      <c r="D166" s="438"/>
      <c r="E166" s="449" t="s">
        <v>21</v>
      </c>
      <c r="F166" s="757">
        <v>30967958</v>
      </c>
      <c r="G166" s="756">
        <v>1020177</v>
      </c>
    </row>
    <row r="167" spans="2:7">
      <c r="B167" s="449"/>
      <c r="C167" s="757"/>
      <c r="D167" s="438"/>
      <c r="E167" s="449" t="s">
        <v>257</v>
      </c>
      <c r="F167" s="757">
        <v>9933736</v>
      </c>
      <c r="G167" s="757"/>
    </row>
    <row r="168" spans="2:7" ht="25.5">
      <c r="B168" s="449"/>
      <c r="C168" s="757"/>
      <c r="D168" s="438"/>
      <c r="E168" s="449" t="s">
        <v>68</v>
      </c>
      <c r="F168" s="757">
        <v>1154278</v>
      </c>
      <c r="G168" s="757"/>
    </row>
    <row r="169" spans="2:7">
      <c r="B169" s="449"/>
      <c r="C169" s="757"/>
      <c r="D169" s="438"/>
      <c r="E169" s="449" t="s">
        <v>70</v>
      </c>
      <c r="F169" s="757">
        <v>1154278</v>
      </c>
      <c r="G169" s="757"/>
    </row>
    <row r="170" spans="2:7" ht="25.5">
      <c r="B170" s="449"/>
      <c r="C170" s="757"/>
      <c r="D170" s="438"/>
      <c r="E170" s="449" t="s">
        <v>37</v>
      </c>
      <c r="F170" s="757">
        <v>136138817</v>
      </c>
      <c r="G170" s="756">
        <v>29700</v>
      </c>
    </row>
    <row r="171" spans="2:7">
      <c r="B171" s="449"/>
      <c r="C171" s="757"/>
      <c r="D171" s="438"/>
      <c r="E171" s="449" t="s">
        <v>38</v>
      </c>
      <c r="F171" s="757">
        <v>58525</v>
      </c>
      <c r="G171" s="756"/>
    </row>
    <row r="172" spans="2:7" ht="25.5">
      <c r="B172" s="449"/>
      <c r="C172" s="757"/>
      <c r="D172" s="438"/>
      <c r="E172" s="449" t="s">
        <v>39</v>
      </c>
      <c r="F172" s="757">
        <v>58525</v>
      </c>
      <c r="G172" s="756"/>
    </row>
    <row r="173" spans="2:7" ht="25.5">
      <c r="B173" s="449"/>
      <c r="C173" s="757"/>
      <c r="D173" s="438"/>
      <c r="E173" s="449" t="s">
        <v>40</v>
      </c>
      <c r="F173" s="757">
        <v>58525</v>
      </c>
      <c r="G173" s="756"/>
    </row>
    <row r="174" spans="2:7" ht="25.5">
      <c r="B174" s="449"/>
      <c r="C174" s="757"/>
      <c r="D174" s="438"/>
      <c r="E174" s="449" t="s">
        <v>49</v>
      </c>
      <c r="F174" s="757">
        <v>136080292</v>
      </c>
      <c r="G174" s="756">
        <v>29700</v>
      </c>
    </row>
    <row r="175" spans="2:7" ht="25.5">
      <c r="B175" s="449"/>
      <c r="C175" s="757"/>
      <c r="D175" s="438"/>
      <c r="E175" s="449" t="s">
        <v>258</v>
      </c>
      <c r="F175" s="757">
        <v>26820473</v>
      </c>
      <c r="G175" s="756"/>
    </row>
    <row r="176" spans="2:7" ht="38.25">
      <c r="B176" s="449"/>
      <c r="C176" s="757"/>
      <c r="D176" s="438"/>
      <c r="E176" s="449" t="s">
        <v>50</v>
      </c>
      <c r="F176" s="757">
        <v>109259819</v>
      </c>
      <c r="G176" s="756">
        <v>29700</v>
      </c>
    </row>
    <row r="177" spans="2:7">
      <c r="B177" s="449"/>
      <c r="C177" s="757"/>
      <c r="D177" s="438"/>
      <c r="E177" s="449" t="s">
        <v>23</v>
      </c>
      <c r="F177" s="757">
        <v>6385539</v>
      </c>
      <c r="G177" s="757"/>
    </row>
    <row r="178" spans="2:7">
      <c r="B178" s="449"/>
      <c r="C178" s="757"/>
      <c r="D178" s="438"/>
      <c r="E178" s="449" t="s">
        <v>24</v>
      </c>
      <c r="F178" s="757">
        <v>1899688</v>
      </c>
      <c r="G178" s="757"/>
    </row>
    <row r="179" spans="2:7">
      <c r="B179" s="449"/>
      <c r="C179" s="757"/>
      <c r="D179" s="438"/>
      <c r="E179" s="449" t="s">
        <v>41</v>
      </c>
      <c r="F179" s="757">
        <v>4485851</v>
      </c>
      <c r="G179" s="757"/>
    </row>
    <row r="180" spans="2:7" ht="25.5">
      <c r="B180" s="449"/>
      <c r="C180" s="757"/>
      <c r="D180" s="438"/>
      <c r="E180" s="449" t="s">
        <v>42</v>
      </c>
      <c r="F180" s="757">
        <v>4485851</v>
      </c>
      <c r="G180" s="757"/>
    </row>
    <row r="181" spans="2:7">
      <c r="B181" s="449"/>
      <c r="C181" s="757"/>
      <c r="D181" s="438"/>
      <c r="E181" s="449" t="s">
        <v>43</v>
      </c>
      <c r="F181" s="757">
        <v>4485851</v>
      </c>
      <c r="G181" s="757"/>
    </row>
    <row r="182" spans="2:7">
      <c r="B182" s="449"/>
      <c r="C182" s="757"/>
      <c r="D182" s="438"/>
      <c r="E182" s="449" t="s">
        <v>25</v>
      </c>
      <c r="F182" s="757">
        <v>1170447</v>
      </c>
      <c r="G182" s="757"/>
    </row>
    <row r="183" spans="2:7">
      <c r="B183" s="449"/>
      <c r="C183" s="757"/>
      <c r="D183" s="438"/>
      <c r="E183" s="449" t="s">
        <v>26</v>
      </c>
      <c r="F183" s="757">
        <v>-1170447</v>
      </c>
      <c r="G183" s="757"/>
    </row>
    <row r="184" spans="2:7">
      <c r="B184" s="449"/>
      <c r="C184" s="757"/>
      <c r="D184" s="438"/>
      <c r="E184" s="449" t="s">
        <v>291</v>
      </c>
      <c r="F184" s="757">
        <v>-2145447</v>
      </c>
      <c r="G184" s="757"/>
    </row>
    <row r="185" spans="2:7">
      <c r="B185" s="449"/>
      <c r="C185" s="757"/>
      <c r="D185" s="438"/>
      <c r="E185" s="449" t="s">
        <v>292</v>
      </c>
      <c r="F185" s="757">
        <v>-2145447</v>
      </c>
      <c r="G185" s="757"/>
    </row>
    <row r="186" spans="2:7">
      <c r="B186" s="449"/>
      <c r="C186" s="757"/>
      <c r="D186" s="438"/>
      <c r="E186" s="449" t="s">
        <v>293</v>
      </c>
      <c r="F186" s="757">
        <v>975000</v>
      </c>
      <c r="G186" s="757"/>
    </row>
    <row r="187" spans="2:7">
      <c r="B187" s="449"/>
      <c r="C187" s="757"/>
      <c r="D187" s="438"/>
      <c r="E187" s="449" t="s">
        <v>294</v>
      </c>
      <c r="F187" s="757">
        <v>975000</v>
      </c>
      <c r="G187" s="757"/>
    </row>
    <row r="188" spans="2:7">
      <c r="B188" s="449"/>
      <c r="C188" s="757"/>
      <c r="D188" s="438"/>
      <c r="E188" s="449" t="s">
        <v>27</v>
      </c>
      <c r="F188" s="757"/>
      <c r="G188" s="757"/>
    </row>
    <row r="189" spans="2:7" ht="26.25" thickBot="1">
      <c r="B189" s="451"/>
      <c r="C189" s="1304"/>
      <c r="D189" s="441"/>
      <c r="E189" s="451" t="s">
        <v>28</v>
      </c>
      <c r="F189" s="1304"/>
      <c r="G189" s="1304"/>
    </row>
    <row r="190" spans="2:7" ht="48" customHeight="1" thickBot="1">
      <c r="B190" s="2053" t="s">
        <v>403</v>
      </c>
      <c r="C190" s="2054"/>
      <c r="D190" s="2054"/>
      <c r="E190" s="2054"/>
      <c r="F190" s="2054"/>
      <c r="G190" s="2055"/>
    </row>
  </sheetData>
  <mergeCells count="11">
    <mergeCell ref="H1:H2"/>
    <mergeCell ref="B6:C6"/>
    <mergeCell ref="B19:G19"/>
    <mergeCell ref="B190:G190"/>
    <mergeCell ref="C1:C2"/>
    <mergeCell ref="D1:D2"/>
    <mergeCell ref="F1:F2"/>
    <mergeCell ref="G1:G2"/>
    <mergeCell ref="B21:C21"/>
    <mergeCell ref="B34:G34"/>
    <mergeCell ref="B51:G51"/>
  </mergeCells>
  <pageMargins left="0.27559055118110237" right="0.27559055118110237" top="0.47244094488188981" bottom="0.62992125984251968" header="0.23622047244094491" footer="0.31496062992125984"/>
  <pageSetup paperSize="9" scale="75" firstPageNumber="68" fitToHeight="0" orientation="landscape" r:id="rId1"/>
  <headerFooter>
    <oddFooter>&amp;L&amp;"Times New Roman,Regular"&amp;F&amp;C&amp;P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6"/>
  <sheetViews>
    <sheetView topLeftCell="A82" zoomScale="70" zoomScaleNormal="70" zoomScalePageLayoutView="80" workbookViewId="0">
      <selection activeCell="N96" sqref="N96:N97"/>
    </sheetView>
  </sheetViews>
  <sheetFormatPr defaultColWidth="9.140625" defaultRowHeight="12.75"/>
  <cols>
    <col min="1" max="1" width="6.28515625" style="96" customWidth="1"/>
    <col min="2" max="2" width="49.42578125" style="290" customWidth="1"/>
    <col min="3" max="3" width="15.42578125" style="291" customWidth="1"/>
    <col min="4" max="4" width="15.28515625" style="291" customWidth="1"/>
    <col min="5" max="5" width="50.5703125" style="84" customWidth="1"/>
    <col min="6" max="6" width="16.42578125" style="84" customWidth="1"/>
    <col min="7" max="7" width="16.5703125" style="84" customWidth="1"/>
    <col min="8" max="8" width="15.5703125" style="84" customWidth="1"/>
    <col min="9" max="16384" width="9.140625" style="84"/>
  </cols>
  <sheetData>
    <row r="1" spans="1:8" s="138" customFormat="1" ht="16.5" customHeight="1">
      <c r="A1" s="96"/>
      <c r="B1" s="1191"/>
      <c r="C1" s="2065" t="s">
        <v>0</v>
      </c>
      <c r="D1" s="2065" t="s">
        <v>1</v>
      </c>
      <c r="E1" s="1190"/>
      <c r="F1" s="2065" t="s">
        <v>0</v>
      </c>
      <c r="G1" s="2065" t="s">
        <v>1</v>
      </c>
      <c r="H1" s="2024" t="s">
        <v>56</v>
      </c>
    </row>
    <row r="2" spans="1:8" s="138" customFormat="1" ht="19.5" customHeight="1" thickBot="1">
      <c r="A2" s="96"/>
      <c r="B2" s="147"/>
      <c r="C2" s="2066"/>
      <c r="D2" s="2066"/>
      <c r="E2" s="66"/>
      <c r="F2" s="2066"/>
      <c r="G2" s="2066"/>
      <c r="H2" s="2025"/>
    </row>
    <row r="3" spans="1:8" s="1294" customFormat="1">
      <c r="A3" s="277"/>
      <c r="B3" s="161"/>
      <c r="D3" s="72"/>
      <c r="G3" s="72"/>
    </row>
    <row r="4" spans="1:8" s="1294" customFormat="1">
      <c r="A4" s="277"/>
      <c r="B4" s="161" t="s">
        <v>443</v>
      </c>
      <c r="D4" s="72"/>
      <c r="G4" s="72"/>
    </row>
    <row r="5" spans="1:8" s="215" customFormat="1">
      <c r="A5" s="277"/>
      <c r="B5" s="129" t="s">
        <v>394</v>
      </c>
      <c r="C5" s="126"/>
      <c r="D5" s="9"/>
      <c r="E5" s="129" t="s">
        <v>415</v>
      </c>
      <c r="F5" s="127"/>
      <c r="G5" s="9"/>
    </row>
    <row r="6" spans="1:8" s="215" customFormat="1">
      <c r="A6" s="277"/>
      <c r="B6" s="41" t="s">
        <v>29</v>
      </c>
      <c r="C6" s="83"/>
      <c r="D6" s="169"/>
      <c r="E6" s="41" t="s">
        <v>29</v>
      </c>
      <c r="F6" s="226"/>
      <c r="G6" s="144"/>
    </row>
    <row r="7" spans="1:8" s="215" customFormat="1">
      <c r="A7" s="277"/>
      <c r="B7" s="1014" t="s">
        <v>64</v>
      </c>
      <c r="C7" s="1015">
        <v>25227825</v>
      </c>
      <c r="D7" s="227">
        <f>G19+G70+G85</f>
        <v>8014000</v>
      </c>
      <c r="E7" s="1014" t="s">
        <v>64</v>
      </c>
      <c r="F7" s="1015">
        <v>25227825</v>
      </c>
      <c r="G7" s="228">
        <f>D7</f>
        <v>8014000</v>
      </c>
    </row>
    <row r="8" spans="1:8" s="215" customFormat="1">
      <c r="A8" s="277"/>
      <c r="B8" s="1014" t="s">
        <v>259</v>
      </c>
      <c r="C8" s="1015">
        <v>27833581</v>
      </c>
      <c r="D8" s="227">
        <f>G45</f>
        <v>2234000</v>
      </c>
      <c r="E8" s="1014" t="s">
        <v>259</v>
      </c>
      <c r="F8" s="1015">
        <v>27833581</v>
      </c>
      <c r="G8" s="228">
        <f t="shared" ref="G8:G9" si="0">D8</f>
        <v>2234000</v>
      </c>
    </row>
    <row r="9" spans="1:8" s="215" customFormat="1">
      <c r="A9" s="277"/>
      <c r="B9" s="1014" t="s">
        <v>260</v>
      </c>
      <c r="C9" s="1015">
        <v>27833581</v>
      </c>
      <c r="D9" s="227">
        <f>G55</f>
        <v>2234000</v>
      </c>
      <c r="E9" s="1014" t="s">
        <v>260</v>
      </c>
      <c r="F9" s="1015">
        <v>27833581</v>
      </c>
      <c r="G9" s="228">
        <f t="shared" si="0"/>
        <v>2234000</v>
      </c>
    </row>
    <row r="10" spans="1:8" s="215" customFormat="1">
      <c r="A10" s="277"/>
      <c r="B10" s="278"/>
      <c r="D10" s="69"/>
      <c r="G10" s="69"/>
    </row>
    <row r="11" spans="1:8">
      <c r="A11" s="1202"/>
      <c r="B11" s="2061" t="s">
        <v>252</v>
      </c>
      <c r="C11" s="2061"/>
      <c r="D11" s="1208"/>
      <c r="E11" s="1174"/>
      <c r="F11" s="1207"/>
      <c r="G11" s="1207"/>
    </row>
    <row r="12" spans="1:8" s="19" customFormat="1" ht="13.5" thickBot="1">
      <c r="A12" s="1227"/>
      <c r="B12" s="1171"/>
      <c r="C12" s="218"/>
      <c r="D12" s="218"/>
      <c r="E12" s="1171"/>
      <c r="F12" s="218"/>
      <c r="G12" s="218"/>
    </row>
    <row r="13" spans="1:8" s="19" customFormat="1" ht="25.5">
      <c r="A13" s="1202">
        <f>'62res'!A38+1</f>
        <v>71</v>
      </c>
      <c r="B13" s="1189"/>
      <c r="C13" s="1188"/>
      <c r="D13" s="1187"/>
      <c r="E13" s="797" t="s">
        <v>30</v>
      </c>
      <c r="F13" s="801"/>
      <c r="G13" s="798"/>
      <c r="H13" s="174" t="s">
        <v>58</v>
      </c>
    </row>
    <row r="14" spans="1:8" s="19" customFormat="1">
      <c r="A14" s="1227"/>
      <c r="B14" s="880" t="s">
        <v>55</v>
      </c>
      <c r="C14" s="156"/>
      <c r="D14" s="1186"/>
      <c r="E14" s="799" t="s">
        <v>4</v>
      </c>
      <c r="F14" s="800"/>
      <c r="G14" s="799"/>
    </row>
    <row r="15" spans="1:8" s="19" customFormat="1">
      <c r="A15" s="1227"/>
      <c r="B15" s="881" t="s">
        <v>73</v>
      </c>
      <c r="C15" s="156"/>
      <c r="D15" s="1295"/>
      <c r="E15" s="1138" t="s">
        <v>303</v>
      </c>
      <c r="F15" s="1139"/>
      <c r="G15" s="799"/>
    </row>
    <row r="16" spans="1:8" s="19" customFormat="1">
      <c r="A16" s="1227"/>
      <c r="B16" s="1296" t="s">
        <v>461</v>
      </c>
      <c r="C16" s="1182">
        <v>48752000</v>
      </c>
      <c r="D16" s="1182">
        <v>2234000</v>
      </c>
      <c r="E16" s="545" t="s">
        <v>6</v>
      </c>
      <c r="F16" s="813">
        <v>25227825</v>
      </c>
      <c r="G16" s="805">
        <f t="shared" ref="G16:G21" si="1">G17</f>
        <v>2234000</v>
      </c>
    </row>
    <row r="17" spans="1:8" s="19" customFormat="1">
      <c r="A17" s="1227"/>
      <c r="B17" s="1184"/>
      <c r="C17" s="1182"/>
      <c r="D17" s="1182"/>
      <c r="E17" s="546" t="s">
        <v>92</v>
      </c>
      <c r="F17" s="814">
        <v>25227825</v>
      </c>
      <c r="G17" s="808">
        <f t="shared" si="1"/>
        <v>2234000</v>
      </c>
    </row>
    <row r="18" spans="1:8" s="19" customFormat="1" ht="25.5">
      <c r="A18" s="1227"/>
      <c r="B18" s="1184"/>
      <c r="C18" s="1182"/>
      <c r="D18" s="1182"/>
      <c r="E18" s="546" t="s">
        <v>93</v>
      </c>
      <c r="F18" s="814">
        <v>25227825</v>
      </c>
      <c r="G18" s="808">
        <f t="shared" si="1"/>
        <v>2234000</v>
      </c>
    </row>
    <row r="19" spans="1:8" s="19" customFormat="1">
      <c r="A19" s="1227"/>
      <c r="B19" s="1181"/>
      <c r="C19" s="1180"/>
      <c r="D19" s="1179"/>
      <c r="E19" s="547" t="s">
        <v>31</v>
      </c>
      <c r="F19" s="813">
        <v>25227825</v>
      </c>
      <c r="G19" s="805">
        <f t="shared" si="1"/>
        <v>2234000</v>
      </c>
    </row>
    <row r="20" spans="1:8" s="19" customFormat="1">
      <c r="A20" s="1227"/>
      <c r="B20" s="1181"/>
      <c r="C20" s="1180"/>
      <c r="D20" s="1179"/>
      <c r="E20" s="546" t="s">
        <v>91</v>
      </c>
      <c r="F20" s="814">
        <v>25227825</v>
      </c>
      <c r="G20" s="808">
        <f t="shared" si="1"/>
        <v>2234000</v>
      </c>
    </row>
    <row r="21" spans="1:8" s="19" customFormat="1">
      <c r="A21" s="1227"/>
      <c r="B21" s="1181"/>
      <c r="C21" s="1180"/>
      <c r="D21" s="1179"/>
      <c r="E21" s="546" t="s">
        <v>305</v>
      </c>
      <c r="F21" s="814">
        <v>25227825</v>
      </c>
      <c r="G21" s="808">
        <f t="shared" si="1"/>
        <v>2234000</v>
      </c>
    </row>
    <row r="22" spans="1:8" s="19" customFormat="1">
      <c r="A22" s="1227"/>
      <c r="B22" s="1181"/>
      <c r="C22" s="1180"/>
      <c r="D22" s="1179"/>
      <c r="E22" s="546" t="s">
        <v>95</v>
      </c>
      <c r="F22" s="814">
        <v>25227825</v>
      </c>
      <c r="G22" s="808">
        <f>D16</f>
        <v>2234000</v>
      </c>
    </row>
    <row r="23" spans="1:8" s="19" customFormat="1" ht="13.5" thickBot="1">
      <c r="A23" s="1227"/>
      <c r="B23" s="1181"/>
      <c r="C23" s="1180"/>
      <c r="D23" s="1179"/>
      <c r="E23" s="1178"/>
      <c r="F23" s="1177"/>
      <c r="G23" s="1176"/>
    </row>
    <row r="24" spans="1:8" s="19" customFormat="1" ht="53.25" customHeight="1" thickBot="1">
      <c r="A24" s="1227"/>
      <c r="B24" s="2062" t="s">
        <v>442</v>
      </c>
      <c r="C24" s="2063"/>
      <c r="D24" s="2063"/>
      <c r="E24" s="2063"/>
      <c r="F24" s="2063"/>
      <c r="G24" s="2064"/>
    </row>
    <row r="25" spans="1:8" s="19" customFormat="1">
      <c r="A25" s="1227"/>
      <c r="B25" s="1175"/>
      <c r="C25" s="1175"/>
      <c r="D25" s="1175"/>
      <c r="E25" s="1175"/>
      <c r="F25" s="1175"/>
      <c r="G25" s="1175"/>
    </row>
    <row r="26" spans="1:8" s="19" customFormat="1">
      <c r="A26" s="1227"/>
      <c r="B26" s="288" t="s">
        <v>289</v>
      </c>
      <c r="C26" s="1278"/>
      <c r="D26" s="1279"/>
      <c r="E26" s="1280"/>
      <c r="F26" s="83"/>
      <c r="G26" s="83"/>
    </row>
    <row r="27" spans="1:8" s="19" customFormat="1" ht="13.5" thickBot="1">
      <c r="A27" s="1227"/>
      <c r="B27" s="1281"/>
      <c r="C27" s="218"/>
      <c r="D27" s="218"/>
      <c r="E27" s="1171"/>
      <c r="F27" s="218"/>
      <c r="G27" s="218"/>
    </row>
    <row r="28" spans="1:8" s="19" customFormat="1" ht="25.5">
      <c r="A28" s="1227">
        <f>A13</f>
        <v>71</v>
      </c>
      <c r="B28" s="1189"/>
      <c r="C28" s="1188"/>
      <c r="D28" s="1187"/>
      <c r="E28" s="797" t="s">
        <v>30</v>
      </c>
      <c r="F28" s="801"/>
      <c r="G28" s="798"/>
      <c r="H28" s="174" t="s">
        <v>58</v>
      </c>
    </row>
    <row r="29" spans="1:8" s="19" customFormat="1">
      <c r="A29" s="1227"/>
      <c r="B29" s="880"/>
      <c r="C29" s="156"/>
      <c r="D29" s="1186"/>
      <c r="E29" s="799" t="s">
        <v>66</v>
      </c>
      <c r="F29" s="800"/>
      <c r="G29" s="799"/>
    </row>
    <row r="30" spans="1:8" s="19" customFormat="1">
      <c r="A30" s="1227"/>
      <c r="B30" s="880" t="s">
        <v>55</v>
      </c>
      <c r="C30" s="156"/>
      <c r="D30" s="1186"/>
      <c r="E30" s="1141" t="s">
        <v>67</v>
      </c>
      <c r="F30" s="800"/>
      <c r="G30" s="799"/>
    </row>
    <row r="31" spans="1:8" s="19" customFormat="1">
      <c r="A31" s="1227"/>
      <c r="B31" s="881" t="s">
        <v>73</v>
      </c>
      <c r="C31" s="156"/>
      <c r="D31" s="1186"/>
      <c r="E31" s="1325" t="s">
        <v>73</v>
      </c>
      <c r="F31" s="800"/>
      <c r="G31" s="799"/>
      <c r="H31" s="1282"/>
    </row>
    <row r="32" spans="1:8" s="19" customFormat="1">
      <c r="A32" s="1227"/>
      <c r="B32" s="1296" t="s">
        <v>462</v>
      </c>
      <c r="C32" s="1182">
        <v>48752000</v>
      </c>
      <c r="D32" s="1183">
        <v>2234000</v>
      </c>
      <c r="E32" s="545" t="s">
        <v>6</v>
      </c>
      <c r="F32" s="813">
        <v>54680004</v>
      </c>
      <c r="G32" s="805">
        <f t="shared" ref="G32:G37" si="2">G33</f>
        <v>2234000</v>
      </c>
      <c r="H32" s="1282"/>
    </row>
    <row r="33" spans="1:8" s="19" customFormat="1">
      <c r="A33" s="1227"/>
      <c r="B33" s="1184"/>
      <c r="C33" s="1182"/>
      <c r="D33" s="1183"/>
      <c r="E33" s="546" t="s">
        <v>92</v>
      </c>
      <c r="F33" s="814">
        <v>54680004</v>
      </c>
      <c r="G33" s="808">
        <f t="shared" si="2"/>
        <v>2234000</v>
      </c>
      <c r="H33" s="1282"/>
    </row>
    <row r="34" spans="1:8" s="19" customFormat="1" ht="25.5">
      <c r="A34" s="1227"/>
      <c r="B34" s="1184"/>
      <c r="C34" s="1182"/>
      <c r="D34" s="1183"/>
      <c r="E34" s="546" t="s">
        <v>93</v>
      </c>
      <c r="F34" s="814">
        <v>54680004</v>
      </c>
      <c r="G34" s="808">
        <f t="shared" si="2"/>
        <v>2234000</v>
      </c>
      <c r="H34" s="1282"/>
    </row>
    <row r="35" spans="1:8" s="19" customFormat="1">
      <c r="A35" s="1227"/>
      <c r="B35" s="1296"/>
      <c r="C35" s="1182"/>
      <c r="D35" s="1285"/>
      <c r="E35" s="547" t="s">
        <v>31</v>
      </c>
      <c r="F35" s="813">
        <v>54680004</v>
      </c>
      <c r="G35" s="805">
        <f t="shared" si="2"/>
        <v>2234000</v>
      </c>
      <c r="H35" s="1282"/>
    </row>
    <row r="36" spans="1:8" s="19" customFormat="1">
      <c r="A36" s="1227"/>
      <c r="B36" s="1297"/>
      <c r="C36" s="1286"/>
      <c r="D36" s="1285"/>
      <c r="E36" s="546" t="s">
        <v>91</v>
      </c>
      <c r="F36" s="814">
        <v>54680004</v>
      </c>
      <c r="G36" s="808">
        <f t="shared" si="2"/>
        <v>2234000</v>
      </c>
      <c r="H36" s="1282"/>
    </row>
    <row r="37" spans="1:8" s="19" customFormat="1">
      <c r="A37" s="1227"/>
      <c r="B37" s="881"/>
      <c r="C37" s="156"/>
      <c r="D37" s="1186"/>
      <c r="E37" s="546" t="s">
        <v>305</v>
      </c>
      <c r="F37" s="814">
        <v>54680004</v>
      </c>
      <c r="G37" s="808">
        <f t="shared" si="2"/>
        <v>2234000</v>
      </c>
      <c r="H37" s="1282"/>
    </row>
    <row r="38" spans="1:8" s="19" customFormat="1">
      <c r="A38" s="1227"/>
      <c r="B38" s="1296"/>
      <c r="C38" s="1185"/>
      <c r="D38" s="1285"/>
      <c r="E38" s="546" t="s">
        <v>95</v>
      </c>
      <c r="F38" s="814">
        <v>54680004</v>
      </c>
      <c r="G38" s="808">
        <f>D32</f>
        <v>2234000</v>
      </c>
      <c r="H38" s="1282"/>
    </row>
    <row r="39" spans="1:8" s="19" customFormat="1">
      <c r="A39" s="1227"/>
      <c r="B39" s="1184"/>
      <c r="C39" s="1293"/>
      <c r="D39" s="1183"/>
      <c r="E39" s="1143"/>
      <c r="F39" s="800"/>
      <c r="G39" s="799"/>
      <c r="H39" s="1282"/>
    </row>
    <row r="40" spans="1:8" s="19" customFormat="1">
      <c r="A40" s="1227"/>
      <c r="B40" s="1184"/>
      <c r="C40" s="1182"/>
      <c r="D40" s="1183"/>
      <c r="E40" s="545"/>
      <c r="F40" s="813"/>
      <c r="G40" s="805"/>
      <c r="H40" s="1282"/>
    </row>
    <row r="41" spans="1:8" s="19" customFormat="1">
      <c r="A41" s="1227"/>
      <c r="B41" s="881" t="s">
        <v>75</v>
      </c>
      <c r="C41" s="156"/>
      <c r="D41" s="1186"/>
      <c r="E41" s="1324" t="s">
        <v>75</v>
      </c>
      <c r="F41" s="800"/>
      <c r="G41" s="799"/>
      <c r="H41" s="1282"/>
    </row>
    <row r="42" spans="1:8" s="19" customFormat="1" ht="24" customHeight="1">
      <c r="A42" s="1227"/>
      <c r="B42" s="1296" t="s">
        <v>462</v>
      </c>
      <c r="C42" s="1293">
        <v>49452000</v>
      </c>
      <c r="D42" s="1183">
        <v>2234000</v>
      </c>
      <c r="E42" s="545" t="s">
        <v>6</v>
      </c>
      <c r="F42" s="813">
        <f t="shared" ref="F42:F47" si="3">F43</f>
        <v>58071760</v>
      </c>
      <c r="G42" s="805">
        <f t="shared" ref="G42:G47" si="4">G43</f>
        <v>2234000</v>
      </c>
      <c r="H42" s="1282"/>
    </row>
    <row r="43" spans="1:8" s="19" customFormat="1">
      <c r="A43" s="1227"/>
      <c r="B43" s="1184"/>
      <c r="C43" s="1293"/>
      <c r="D43" s="1183"/>
      <c r="E43" s="546" t="s">
        <v>92</v>
      </c>
      <c r="F43" s="814">
        <f t="shared" si="3"/>
        <v>58071760</v>
      </c>
      <c r="G43" s="808">
        <f t="shared" si="4"/>
        <v>2234000</v>
      </c>
      <c r="H43" s="1282"/>
    </row>
    <row r="44" spans="1:8" s="19" customFormat="1" ht="25.5">
      <c r="A44" s="1227"/>
      <c r="B44" s="1184"/>
      <c r="C44" s="1182"/>
      <c r="D44" s="1183"/>
      <c r="E44" s="546" t="s">
        <v>93</v>
      </c>
      <c r="F44" s="814">
        <f t="shared" si="3"/>
        <v>58071760</v>
      </c>
      <c r="G44" s="808">
        <f t="shared" si="4"/>
        <v>2234000</v>
      </c>
      <c r="H44" s="1282"/>
    </row>
    <row r="45" spans="1:8" s="19" customFormat="1">
      <c r="A45" s="1227"/>
      <c r="B45" s="1296"/>
      <c r="C45" s="1182"/>
      <c r="D45" s="1285"/>
      <c r="E45" s="547" t="s">
        <v>31</v>
      </c>
      <c r="F45" s="813">
        <f t="shared" si="3"/>
        <v>58071760</v>
      </c>
      <c r="G45" s="805">
        <f t="shared" si="4"/>
        <v>2234000</v>
      </c>
      <c r="H45" s="1282"/>
    </row>
    <row r="46" spans="1:8" s="19" customFormat="1">
      <c r="A46" s="1227"/>
      <c r="B46" s="1184"/>
      <c r="C46" s="1293"/>
      <c r="D46" s="1183"/>
      <c r="E46" s="546" t="s">
        <v>91</v>
      </c>
      <c r="F46" s="814">
        <f t="shared" si="3"/>
        <v>58071760</v>
      </c>
      <c r="G46" s="808">
        <f t="shared" si="4"/>
        <v>2234000</v>
      </c>
      <c r="H46" s="1282"/>
    </row>
    <row r="47" spans="1:8" s="19" customFormat="1">
      <c r="A47" s="1227"/>
      <c r="B47" s="1184"/>
      <c r="C47" s="1182"/>
      <c r="D47" s="1183"/>
      <c r="E47" s="546" t="s">
        <v>305</v>
      </c>
      <c r="F47" s="814">
        <f t="shared" si="3"/>
        <v>58071760</v>
      </c>
      <c r="G47" s="808">
        <f t="shared" si="4"/>
        <v>2234000</v>
      </c>
      <c r="H47" s="1282"/>
    </row>
    <row r="48" spans="1:8" s="19" customFormat="1">
      <c r="A48" s="1227"/>
      <c r="B48" s="1296"/>
      <c r="C48" s="1182"/>
      <c r="D48" s="1285"/>
      <c r="E48" s="546" t="s">
        <v>95</v>
      </c>
      <c r="F48" s="814">
        <v>58071760</v>
      </c>
      <c r="G48" s="808">
        <f>D42</f>
        <v>2234000</v>
      </c>
      <c r="H48" s="1282"/>
    </row>
    <row r="49" spans="1:8" s="19" customFormat="1">
      <c r="A49" s="1227"/>
      <c r="B49" s="1184"/>
      <c r="C49" s="1182"/>
      <c r="D49" s="1183"/>
      <c r="E49" s="546"/>
      <c r="F49" s="814"/>
      <c r="G49" s="808"/>
      <c r="H49" s="1282"/>
    </row>
    <row r="50" spans="1:8" s="19" customFormat="1">
      <c r="A50" s="1227"/>
      <c r="B50" s="1283"/>
      <c r="C50" s="1284"/>
      <c r="D50" s="1285"/>
      <c r="E50" s="546"/>
      <c r="F50" s="814"/>
      <c r="G50" s="808"/>
    </row>
    <row r="51" spans="1:8" s="19" customFormat="1">
      <c r="A51" s="1227"/>
      <c r="B51" s="881" t="s">
        <v>250</v>
      </c>
      <c r="C51" s="156"/>
      <c r="D51" s="1186"/>
      <c r="E51" s="1324" t="s">
        <v>250</v>
      </c>
      <c r="F51" s="800"/>
      <c r="G51" s="799"/>
      <c r="H51" s="1282"/>
    </row>
    <row r="52" spans="1:8" s="19" customFormat="1" ht="18" customHeight="1">
      <c r="A52" s="1227"/>
      <c r="B52" s="1296" t="s">
        <v>462</v>
      </c>
      <c r="C52" s="1293">
        <v>50252000</v>
      </c>
      <c r="D52" s="1183">
        <v>2234000</v>
      </c>
      <c r="E52" s="545" t="s">
        <v>6</v>
      </c>
      <c r="F52" s="813">
        <f t="shared" ref="F52:F57" si="5">F53</f>
        <v>65509039</v>
      </c>
      <c r="G52" s="805">
        <f t="shared" ref="G52:G57" si="6">G53</f>
        <v>2234000</v>
      </c>
      <c r="H52" s="1282"/>
    </row>
    <row r="53" spans="1:8" s="19" customFormat="1">
      <c r="A53" s="1227"/>
      <c r="B53" s="1184"/>
      <c r="C53" s="1293"/>
      <c r="D53" s="1183"/>
      <c r="E53" s="546" t="s">
        <v>92</v>
      </c>
      <c r="F53" s="814">
        <f t="shared" si="5"/>
        <v>65509039</v>
      </c>
      <c r="G53" s="808">
        <f t="shared" si="6"/>
        <v>2234000</v>
      </c>
      <c r="H53" s="1282"/>
    </row>
    <row r="54" spans="1:8" s="19" customFormat="1" ht="25.5">
      <c r="A54" s="1227"/>
      <c r="B54" s="1184"/>
      <c r="C54" s="1182"/>
      <c r="D54" s="1183"/>
      <c r="E54" s="546" t="s">
        <v>93</v>
      </c>
      <c r="F54" s="814">
        <f t="shared" si="5"/>
        <v>65509039</v>
      </c>
      <c r="G54" s="808">
        <f t="shared" si="6"/>
        <v>2234000</v>
      </c>
      <c r="H54" s="1282"/>
    </row>
    <row r="55" spans="1:8" s="19" customFormat="1">
      <c r="A55" s="1227"/>
      <c r="B55" s="1296"/>
      <c r="C55" s="1182"/>
      <c r="D55" s="1285"/>
      <c r="E55" s="547" t="s">
        <v>31</v>
      </c>
      <c r="F55" s="813">
        <f t="shared" si="5"/>
        <v>65509039</v>
      </c>
      <c r="G55" s="805">
        <f t="shared" si="6"/>
        <v>2234000</v>
      </c>
      <c r="H55" s="1282"/>
    </row>
    <row r="56" spans="1:8" s="19" customFormat="1">
      <c r="A56" s="1227"/>
      <c r="B56" s="1184"/>
      <c r="C56" s="1182"/>
      <c r="D56" s="1183"/>
      <c r="E56" s="546" t="s">
        <v>91</v>
      </c>
      <c r="F56" s="814">
        <f t="shared" si="5"/>
        <v>65509039</v>
      </c>
      <c r="G56" s="808">
        <f t="shared" si="6"/>
        <v>2234000</v>
      </c>
      <c r="H56" s="1282"/>
    </row>
    <row r="57" spans="1:8" s="19" customFormat="1">
      <c r="A57" s="1227"/>
      <c r="B57" s="1184"/>
      <c r="C57" s="1182"/>
      <c r="D57" s="1183"/>
      <c r="E57" s="546" t="s">
        <v>305</v>
      </c>
      <c r="F57" s="814">
        <f t="shared" si="5"/>
        <v>65509039</v>
      </c>
      <c r="G57" s="808">
        <f t="shared" si="6"/>
        <v>2234000</v>
      </c>
      <c r="H57" s="1282"/>
    </row>
    <row r="58" spans="1:8" s="19" customFormat="1">
      <c r="A58" s="1227"/>
      <c r="B58" s="1184"/>
      <c r="C58" s="1182"/>
      <c r="D58" s="1183"/>
      <c r="E58" s="546" t="s">
        <v>95</v>
      </c>
      <c r="F58" s="814">
        <v>65509039</v>
      </c>
      <c r="G58" s="808">
        <f>D52</f>
        <v>2234000</v>
      </c>
      <c r="H58" s="1282"/>
    </row>
    <row r="59" spans="1:8" s="19" customFormat="1" ht="13.5" thickBot="1">
      <c r="A59" s="1227"/>
      <c r="B59" s="1287"/>
      <c r="C59" s="1288"/>
      <c r="D59" s="1289"/>
      <c r="E59" s="1290"/>
      <c r="F59" s="1291"/>
      <c r="G59" s="1292"/>
    </row>
    <row r="60" spans="1:8" s="19" customFormat="1" ht="54.75" customHeight="1" thickBot="1">
      <c r="A60" s="1227"/>
      <c r="B60" s="2062" t="s">
        <v>442</v>
      </c>
      <c r="C60" s="2063"/>
      <c r="D60" s="2063"/>
      <c r="E60" s="2063"/>
      <c r="F60" s="2063"/>
      <c r="G60" s="2064"/>
    </row>
    <row r="62" spans="1:8">
      <c r="A62" s="1202"/>
      <c r="B62" s="2061" t="s">
        <v>252</v>
      </c>
      <c r="C62" s="2061"/>
      <c r="D62" s="1208"/>
      <c r="E62" s="1174"/>
      <c r="F62" s="1207"/>
      <c r="G62" s="1207"/>
    </row>
    <row r="63" spans="1:8" s="19" customFormat="1" ht="13.5" thickBot="1">
      <c r="A63" s="1227"/>
      <c r="B63" s="1171"/>
      <c r="C63" s="218"/>
      <c r="D63" s="218"/>
      <c r="E63" s="1171"/>
      <c r="F63" s="218"/>
      <c r="G63" s="218"/>
    </row>
    <row r="64" spans="1:8" s="19" customFormat="1" ht="25.5">
      <c r="A64" s="1202">
        <f>A13+1</f>
        <v>72</v>
      </c>
      <c r="B64" s="797" t="s">
        <v>30</v>
      </c>
      <c r="C64" s="801"/>
      <c r="D64" s="798"/>
      <c r="E64" s="797" t="s">
        <v>30</v>
      </c>
      <c r="F64" s="801"/>
      <c r="G64" s="798"/>
      <c r="H64" s="174" t="s">
        <v>58</v>
      </c>
    </row>
    <row r="65" spans="1:8" s="19" customFormat="1">
      <c r="A65" s="1227"/>
      <c r="B65" s="799" t="s">
        <v>4</v>
      </c>
      <c r="C65" s="800"/>
      <c r="D65" s="799"/>
      <c r="E65" s="799" t="s">
        <v>4</v>
      </c>
      <c r="F65" s="800"/>
      <c r="G65" s="799"/>
    </row>
    <row r="66" spans="1:8" s="19" customFormat="1">
      <c r="A66" s="1227"/>
      <c r="B66" s="1138" t="s">
        <v>463</v>
      </c>
      <c r="C66" s="1139"/>
      <c r="D66" s="799"/>
      <c r="E66" s="1138" t="s">
        <v>303</v>
      </c>
      <c r="F66" s="1139"/>
      <c r="G66" s="799"/>
    </row>
    <row r="67" spans="1:8" s="19" customFormat="1">
      <c r="A67" s="1227"/>
      <c r="B67" s="545" t="s">
        <v>6</v>
      </c>
      <c r="C67" s="805">
        <f t="shared" ref="C67:D72" si="7">C68</f>
        <v>5180000</v>
      </c>
      <c r="D67" s="805">
        <f t="shared" si="7"/>
        <v>-1580000</v>
      </c>
      <c r="E67" s="545" t="s">
        <v>6</v>
      </c>
      <c r="F67" s="813">
        <v>25227825</v>
      </c>
      <c r="G67" s="805">
        <f t="shared" ref="G67:G72" si="8">G68</f>
        <v>1580000</v>
      </c>
    </row>
    <row r="68" spans="1:8" s="19" customFormat="1">
      <c r="A68" s="1227"/>
      <c r="B68" s="546" t="s">
        <v>92</v>
      </c>
      <c r="C68" s="808">
        <f t="shared" si="7"/>
        <v>5180000</v>
      </c>
      <c r="D68" s="808">
        <f t="shared" si="7"/>
        <v>-1580000</v>
      </c>
      <c r="E68" s="546" t="s">
        <v>92</v>
      </c>
      <c r="F68" s="814">
        <v>25227825</v>
      </c>
      <c r="G68" s="808">
        <f t="shared" si="8"/>
        <v>1580000</v>
      </c>
    </row>
    <row r="69" spans="1:8" s="19" customFormat="1" ht="25.5">
      <c r="A69" s="1227"/>
      <c r="B69" s="546" t="s">
        <v>93</v>
      </c>
      <c r="C69" s="808">
        <f t="shared" si="7"/>
        <v>5180000</v>
      </c>
      <c r="D69" s="808">
        <f t="shared" si="7"/>
        <v>-1580000</v>
      </c>
      <c r="E69" s="546" t="s">
        <v>93</v>
      </c>
      <c r="F69" s="814">
        <v>25227825</v>
      </c>
      <c r="G69" s="808">
        <f t="shared" si="8"/>
        <v>1580000</v>
      </c>
    </row>
    <row r="70" spans="1:8" s="19" customFormat="1">
      <c r="A70" s="1227"/>
      <c r="B70" s="547" t="s">
        <v>31</v>
      </c>
      <c r="C70" s="805">
        <f t="shared" si="7"/>
        <v>5180000</v>
      </c>
      <c r="D70" s="805">
        <f t="shared" si="7"/>
        <v>-1580000</v>
      </c>
      <c r="E70" s="547" t="s">
        <v>31</v>
      </c>
      <c r="F70" s="813">
        <v>25227825</v>
      </c>
      <c r="G70" s="805">
        <f t="shared" si="8"/>
        <v>1580000</v>
      </c>
    </row>
    <row r="71" spans="1:8" s="19" customFormat="1">
      <c r="A71" s="1227"/>
      <c r="B71" s="546" t="s">
        <v>91</v>
      </c>
      <c r="C71" s="808">
        <f t="shared" si="7"/>
        <v>5180000</v>
      </c>
      <c r="D71" s="808">
        <f t="shared" si="7"/>
        <v>-1580000</v>
      </c>
      <c r="E71" s="546" t="s">
        <v>91</v>
      </c>
      <c r="F71" s="814">
        <v>25227825</v>
      </c>
      <c r="G71" s="808">
        <f t="shared" si="8"/>
        <v>1580000</v>
      </c>
    </row>
    <row r="72" spans="1:8" s="19" customFormat="1">
      <c r="A72" s="1227"/>
      <c r="B72" s="546" t="s">
        <v>305</v>
      </c>
      <c r="C72" s="808">
        <f t="shared" si="7"/>
        <v>5180000</v>
      </c>
      <c r="D72" s="808">
        <f t="shared" si="7"/>
        <v>-1580000</v>
      </c>
      <c r="E72" s="546" t="s">
        <v>305</v>
      </c>
      <c r="F72" s="814">
        <v>25227825</v>
      </c>
      <c r="G72" s="808">
        <f t="shared" si="8"/>
        <v>1580000</v>
      </c>
    </row>
    <row r="73" spans="1:8" s="19" customFormat="1">
      <c r="A73" s="1227"/>
      <c r="B73" s="546" t="s">
        <v>95</v>
      </c>
      <c r="C73" s="808">
        <v>5180000</v>
      </c>
      <c r="D73" s="808">
        <f>-1580000</f>
        <v>-1580000</v>
      </c>
      <c r="E73" s="546" t="s">
        <v>95</v>
      </c>
      <c r="F73" s="814">
        <v>25227825</v>
      </c>
      <c r="G73" s="808">
        <f>1580000</f>
        <v>1580000</v>
      </c>
    </row>
    <row r="74" spans="1:8" s="19" customFormat="1" ht="13.5" thickBot="1">
      <c r="A74" s="1227"/>
      <c r="B74" s="1178"/>
      <c r="C74" s="1177"/>
      <c r="D74" s="1176"/>
      <c r="E74" s="1178"/>
      <c r="F74" s="1177"/>
      <c r="G74" s="1176"/>
    </row>
    <row r="75" spans="1:8" s="19" customFormat="1" ht="42" customHeight="1" thickBot="1">
      <c r="A75" s="1227"/>
      <c r="B75" s="2062" t="s">
        <v>464</v>
      </c>
      <c r="C75" s="2063"/>
      <c r="D75" s="2063"/>
      <c r="E75" s="2063"/>
      <c r="F75" s="2063"/>
      <c r="G75" s="2064"/>
    </row>
    <row r="77" spans="1:8">
      <c r="A77" s="1202"/>
      <c r="B77" s="2061" t="s">
        <v>252</v>
      </c>
      <c r="C77" s="2061"/>
      <c r="D77" s="1208"/>
      <c r="E77" s="1174"/>
      <c r="F77" s="1207"/>
      <c r="G77" s="1207"/>
    </row>
    <row r="78" spans="1:8" s="19" customFormat="1" ht="13.5" thickBot="1">
      <c r="A78" s="1227"/>
      <c r="B78" s="1173"/>
      <c r="C78" s="218"/>
      <c r="D78" s="218"/>
      <c r="E78" s="1173"/>
      <c r="F78" s="218"/>
      <c r="G78" s="218"/>
    </row>
    <row r="79" spans="1:8" s="19" customFormat="1" ht="25.5">
      <c r="A79" s="1202">
        <f>A64+1</f>
        <v>73</v>
      </c>
      <c r="B79" s="1189"/>
      <c r="C79" s="1188"/>
      <c r="D79" s="1187"/>
      <c r="E79" s="797" t="s">
        <v>30</v>
      </c>
      <c r="F79" s="801"/>
      <c r="G79" s="798"/>
      <c r="H79" s="174" t="s">
        <v>58</v>
      </c>
    </row>
    <row r="80" spans="1:8" s="19" customFormat="1">
      <c r="A80" s="1227"/>
      <c r="B80" s="880"/>
      <c r="C80" s="156"/>
      <c r="D80" s="1186"/>
      <c r="E80" s="799" t="s">
        <v>4</v>
      </c>
      <c r="F80" s="800"/>
      <c r="G80" s="799"/>
    </row>
    <row r="81" spans="1:8" s="19" customFormat="1">
      <c r="A81" s="1227"/>
      <c r="B81" s="880" t="s">
        <v>55</v>
      </c>
      <c r="C81" s="156"/>
      <c r="D81" s="1186"/>
      <c r="E81" s="1138" t="s">
        <v>303</v>
      </c>
      <c r="F81" s="1139"/>
      <c r="G81" s="799"/>
    </row>
    <row r="82" spans="1:8" s="19" customFormat="1">
      <c r="A82" s="1227"/>
      <c r="B82" s="881" t="s">
        <v>73</v>
      </c>
      <c r="C82" s="1414"/>
      <c r="D82" s="1415"/>
      <c r="E82" s="545" t="s">
        <v>6</v>
      </c>
      <c r="F82" s="813">
        <v>25227825</v>
      </c>
      <c r="G82" s="805">
        <f t="shared" ref="G82:G87" si="9">G83</f>
        <v>4200000</v>
      </c>
    </row>
    <row r="83" spans="1:8" s="19" customFormat="1">
      <c r="A83" s="1227"/>
      <c r="B83" s="2007" t="s">
        <v>465</v>
      </c>
      <c r="C83" s="2004">
        <v>4400000</v>
      </c>
      <c r="D83" s="1416">
        <v>1200000</v>
      </c>
      <c r="E83" s="546" t="s">
        <v>92</v>
      </c>
      <c r="F83" s="814">
        <v>25227825</v>
      </c>
      <c r="G83" s="808">
        <f t="shared" si="9"/>
        <v>4200000</v>
      </c>
    </row>
    <row r="84" spans="1:8" s="19" customFormat="1" ht="25.5">
      <c r="A84" s="1227"/>
      <c r="B84" s="2008" t="s">
        <v>453</v>
      </c>
      <c r="C84" s="2004">
        <v>191388262</v>
      </c>
      <c r="D84" s="1285">
        <v>3000000</v>
      </c>
      <c r="E84" s="546" t="s">
        <v>93</v>
      </c>
      <c r="F84" s="814">
        <v>25227825</v>
      </c>
      <c r="G84" s="808">
        <f t="shared" si="9"/>
        <v>4200000</v>
      </c>
    </row>
    <row r="85" spans="1:8" s="19" customFormat="1">
      <c r="A85" s="1227"/>
      <c r="B85" s="1184"/>
      <c r="C85" s="1182"/>
      <c r="D85" s="1183"/>
      <c r="E85" s="547" t="s">
        <v>31</v>
      </c>
      <c r="F85" s="813">
        <v>25227825</v>
      </c>
      <c r="G85" s="805">
        <f t="shared" si="9"/>
        <v>4200000</v>
      </c>
    </row>
    <row r="86" spans="1:8" s="19" customFormat="1">
      <c r="A86" s="1227"/>
      <c r="B86" s="1184"/>
      <c r="C86" s="1182"/>
      <c r="D86" s="1183"/>
      <c r="E86" s="546" t="s">
        <v>91</v>
      </c>
      <c r="F86" s="814">
        <v>25227825</v>
      </c>
      <c r="G86" s="808">
        <f t="shared" si="9"/>
        <v>4200000</v>
      </c>
    </row>
    <row r="87" spans="1:8" s="19" customFormat="1">
      <c r="A87" s="1227"/>
      <c r="B87" s="1184"/>
      <c r="C87" s="1182"/>
      <c r="D87" s="1183"/>
      <c r="E87" s="546" t="s">
        <v>305</v>
      </c>
      <c r="F87" s="814">
        <v>25227825</v>
      </c>
      <c r="G87" s="808">
        <f t="shared" si="9"/>
        <v>4200000</v>
      </c>
    </row>
    <row r="88" spans="1:8" s="19" customFormat="1">
      <c r="A88" s="1227"/>
      <c r="B88" s="1184"/>
      <c r="C88" s="1182"/>
      <c r="D88" s="1183"/>
      <c r="E88" s="546" t="s">
        <v>95</v>
      </c>
      <c r="F88" s="814">
        <v>25227825</v>
      </c>
      <c r="G88" s="808">
        <v>4200000</v>
      </c>
    </row>
    <row r="89" spans="1:8" s="19" customFormat="1" ht="13.5" thickBot="1">
      <c r="A89" s="1227"/>
      <c r="B89" s="2009"/>
      <c r="C89" s="2010"/>
      <c r="D89" s="2011"/>
      <c r="E89" s="1178"/>
      <c r="F89" s="1177"/>
      <c r="G89" s="1176"/>
    </row>
    <row r="90" spans="1:8" s="19" customFormat="1" ht="44.25" customHeight="1" thickBot="1">
      <c r="A90" s="1227"/>
      <c r="B90" s="2062" t="s">
        <v>590</v>
      </c>
      <c r="C90" s="2063"/>
      <c r="D90" s="2063"/>
      <c r="E90" s="2063"/>
      <c r="F90" s="2063"/>
      <c r="G90" s="2064"/>
    </row>
    <row r="91" spans="1:8" s="19" customFormat="1">
      <c r="A91" s="1227"/>
      <c r="B91" s="1175"/>
      <c r="C91" s="1175"/>
      <c r="D91" s="1175"/>
      <c r="E91" s="1175"/>
      <c r="F91" s="1175"/>
      <c r="G91" s="1175"/>
    </row>
    <row r="92" spans="1:8" s="19" customFormat="1">
      <c r="A92" s="1227"/>
      <c r="B92" s="288" t="s">
        <v>289</v>
      </c>
      <c r="C92" s="1278"/>
      <c r="D92" s="1279"/>
      <c r="E92" s="1280"/>
      <c r="F92" s="83"/>
      <c r="G92" s="83"/>
    </row>
    <row r="93" spans="1:8" s="19" customFormat="1" ht="13.5" thickBot="1">
      <c r="A93" s="1227"/>
      <c r="B93" s="1281"/>
      <c r="C93" s="218"/>
      <c r="D93" s="218"/>
      <c r="E93" s="1173"/>
      <c r="F93" s="218"/>
      <c r="G93" s="218"/>
    </row>
    <row r="94" spans="1:8" s="19" customFormat="1" ht="25.5">
      <c r="A94" s="1202">
        <f>A79</f>
        <v>73</v>
      </c>
      <c r="B94" s="1189"/>
      <c r="C94" s="1188"/>
      <c r="D94" s="1187"/>
      <c r="E94" s="797" t="s">
        <v>30</v>
      </c>
      <c r="F94" s="801"/>
      <c r="G94" s="798"/>
      <c r="H94" s="174" t="s">
        <v>58</v>
      </c>
    </row>
    <row r="95" spans="1:8" s="19" customFormat="1">
      <c r="A95" s="1227"/>
      <c r="B95" s="880"/>
      <c r="C95" s="156"/>
      <c r="D95" s="1186"/>
      <c r="E95" s="799" t="s">
        <v>66</v>
      </c>
      <c r="F95" s="800"/>
      <c r="G95" s="799"/>
    </row>
    <row r="96" spans="1:8" s="19" customFormat="1">
      <c r="A96" s="1227"/>
      <c r="B96" s="880" t="s">
        <v>55</v>
      </c>
      <c r="C96" s="156"/>
      <c r="D96" s="1186"/>
      <c r="E96" s="1141" t="s">
        <v>67</v>
      </c>
      <c r="F96" s="800"/>
      <c r="G96" s="799"/>
    </row>
    <row r="97" spans="1:8" s="19" customFormat="1">
      <c r="A97" s="1227"/>
      <c r="B97" s="881" t="s">
        <v>73</v>
      </c>
      <c r="C97" s="1414"/>
      <c r="D97" s="1415"/>
      <c r="E97" s="1325" t="s">
        <v>73</v>
      </c>
      <c r="F97" s="800"/>
      <c r="G97" s="799"/>
      <c r="H97" s="1282"/>
    </row>
    <row r="98" spans="1:8" s="19" customFormat="1">
      <c r="A98" s="1227"/>
      <c r="B98" s="2007" t="s">
        <v>465</v>
      </c>
      <c r="C98" s="2004">
        <v>4400000</v>
      </c>
      <c r="D98" s="1416">
        <v>1200000</v>
      </c>
      <c r="E98" s="545" t="s">
        <v>6</v>
      </c>
      <c r="F98" s="813">
        <v>54680004</v>
      </c>
      <c r="G98" s="805">
        <f t="shared" ref="G98:G103" si="10">G99</f>
        <v>4200000</v>
      </c>
      <c r="H98" s="1282"/>
    </row>
    <row r="99" spans="1:8" s="19" customFormat="1" ht="25.5">
      <c r="A99" s="1227"/>
      <c r="B99" s="2008" t="s">
        <v>453</v>
      </c>
      <c r="C99" s="2004">
        <v>191388262</v>
      </c>
      <c r="D99" s="1285">
        <v>3000000</v>
      </c>
      <c r="E99" s="546" t="s">
        <v>92</v>
      </c>
      <c r="F99" s="814">
        <v>54680004</v>
      </c>
      <c r="G99" s="808">
        <f t="shared" si="10"/>
        <v>4200000</v>
      </c>
      <c r="H99" s="1282"/>
    </row>
    <row r="100" spans="1:8" s="19" customFormat="1" ht="25.5">
      <c r="A100" s="1227"/>
      <c r="B100" s="1184"/>
      <c r="C100" s="1182"/>
      <c r="D100" s="1183"/>
      <c r="E100" s="546" t="s">
        <v>93</v>
      </c>
      <c r="F100" s="814">
        <v>54680004</v>
      </c>
      <c r="G100" s="808">
        <f t="shared" si="10"/>
        <v>4200000</v>
      </c>
      <c r="H100" s="1282"/>
    </row>
    <row r="101" spans="1:8" s="19" customFormat="1">
      <c r="A101" s="1227"/>
      <c r="B101" s="1296"/>
      <c r="C101" s="1182"/>
      <c r="D101" s="1285"/>
      <c r="E101" s="547" t="s">
        <v>31</v>
      </c>
      <c r="F101" s="813">
        <v>54680004</v>
      </c>
      <c r="G101" s="805">
        <f t="shared" si="10"/>
        <v>4200000</v>
      </c>
      <c r="H101" s="1282"/>
    </row>
    <row r="102" spans="1:8" s="19" customFormat="1">
      <c r="A102" s="1227"/>
      <c r="B102" s="1297"/>
      <c r="C102" s="1286"/>
      <c r="D102" s="1285"/>
      <c r="E102" s="546" t="s">
        <v>91</v>
      </c>
      <c r="F102" s="814">
        <v>54680004</v>
      </c>
      <c r="G102" s="808">
        <f t="shared" si="10"/>
        <v>4200000</v>
      </c>
      <c r="H102" s="1282"/>
    </row>
    <row r="103" spans="1:8" s="19" customFormat="1">
      <c r="A103" s="1227"/>
      <c r="B103" s="881"/>
      <c r="C103" s="156"/>
      <c r="D103" s="1186"/>
      <c r="E103" s="546" t="s">
        <v>305</v>
      </c>
      <c r="F103" s="814">
        <v>54680004</v>
      </c>
      <c r="G103" s="808">
        <f t="shared" si="10"/>
        <v>4200000</v>
      </c>
      <c r="H103" s="1282"/>
    </row>
    <row r="104" spans="1:8" s="19" customFormat="1">
      <c r="A104" s="1227"/>
      <c r="B104" s="1296"/>
      <c r="C104" s="1185"/>
      <c r="D104" s="1285"/>
      <c r="E104" s="546" t="s">
        <v>95</v>
      </c>
      <c r="F104" s="814">
        <v>54680004</v>
      </c>
      <c r="G104" s="808">
        <v>4200000</v>
      </c>
      <c r="H104" s="1282"/>
    </row>
    <row r="105" spans="1:8" s="19" customFormat="1" ht="13.5" thickBot="1">
      <c r="A105" s="1227"/>
      <c r="B105" s="1287"/>
      <c r="C105" s="1288"/>
      <c r="D105" s="1289"/>
      <c r="E105" s="1290"/>
      <c r="F105" s="1291"/>
      <c r="G105" s="1292"/>
    </row>
    <row r="106" spans="1:8" s="19" customFormat="1" ht="45" customHeight="1" thickBot="1">
      <c r="A106" s="1227"/>
      <c r="B106" s="2062" t="s">
        <v>590</v>
      </c>
      <c r="C106" s="2063"/>
      <c r="D106" s="2063"/>
      <c r="E106" s="2063"/>
      <c r="F106" s="2063"/>
      <c r="G106" s="2064"/>
    </row>
  </sheetData>
  <mergeCells count="13">
    <mergeCell ref="B77:C77"/>
    <mergeCell ref="B90:G90"/>
    <mergeCell ref="B106:G106"/>
    <mergeCell ref="H1:H2"/>
    <mergeCell ref="B62:C62"/>
    <mergeCell ref="B75:G75"/>
    <mergeCell ref="B60:G60"/>
    <mergeCell ref="C1:C2"/>
    <mergeCell ref="D1:D2"/>
    <mergeCell ref="F1:F2"/>
    <mergeCell ref="G1:G2"/>
    <mergeCell ref="B11:C11"/>
    <mergeCell ref="B24:G24"/>
  </mergeCells>
  <pageMargins left="0.27559055118110237" right="0.27559055118110237" top="0.47244094488188981" bottom="0.62992125984251968" header="0.23622047244094491" footer="0.31496062992125984"/>
  <pageSetup paperSize="9" scale="75" firstPageNumber="68" fitToHeight="0" orientation="landscape" r:id="rId1"/>
  <headerFooter>
    <oddFooter>&amp;L&amp;"Times New Roman,Regular"&amp;F&amp;C&amp;P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1"/>
  <sheetViews>
    <sheetView zoomScale="70" zoomScaleNormal="70" workbookViewId="0">
      <selection activeCell="N12" sqref="N12"/>
    </sheetView>
  </sheetViews>
  <sheetFormatPr defaultColWidth="12.7109375" defaultRowHeight="15.75"/>
  <cols>
    <col min="1" max="1" width="8" style="299" customWidth="1"/>
    <col min="2" max="2" width="28.7109375" style="305" customWidth="1"/>
    <col min="3" max="3" width="27.7109375" style="305" customWidth="1"/>
    <col min="4" max="4" width="31.5703125" style="109" customWidth="1"/>
    <col min="5" max="5" width="17.140625" style="109" customWidth="1"/>
    <col min="6" max="6" width="17.85546875" style="304" customWidth="1"/>
    <col min="7" max="8" width="12.7109375" style="109"/>
    <col min="9" max="9" width="14.140625" style="109" customWidth="1"/>
    <col min="10" max="10" width="15.42578125" style="109" customWidth="1"/>
    <col min="11" max="256" width="12.7109375" style="109"/>
    <col min="257" max="257" width="9" style="109" customWidth="1"/>
    <col min="258" max="258" width="34.5703125" style="109" customWidth="1"/>
    <col min="259" max="259" width="33.140625" style="109" customWidth="1"/>
    <col min="260" max="260" width="50" style="109" customWidth="1"/>
    <col min="261" max="261" width="25.5703125" style="109" customWidth="1"/>
    <col min="262" max="262" width="19.5703125" style="109" customWidth="1"/>
    <col min="263" max="512" width="12.7109375" style="109"/>
    <col min="513" max="513" width="9" style="109" customWidth="1"/>
    <col min="514" max="514" width="34.5703125" style="109" customWidth="1"/>
    <col min="515" max="515" width="33.140625" style="109" customWidth="1"/>
    <col min="516" max="516" width="50" style="109" customWidth="1"/>
    <col min="517" max="517" width="25.5703125" style="109" customWidth="1"/>
    <col min="518" max="518" width="19.5703125" style="109" customWidth="1"/>
    <col min="519" max="768" width="12.7109375" style="109"/>
    <col min="769" max="769" width="9" style="109" customWidth="1"/>
    <col min="770" max="770" width="34.5703125" style="109" customWidth="1"/>
    <col min="771" max="771" width="33.140625" style="109" customWidth="1"/>
    <col min="772" max="772" width="50" style="109" customWidth="1"/>
    <col min="773" max="773" width="25.5703125" style="109" customWidth="1"/>
    <col min="774" max="774" width="19.5703125" style="109" customWidth="1"/>
    <col min="775" max="1024" width="12.7109375" style="109"/>
    <col min="1025" max="1025" width="9" style="109" customWidth="1"/>
    <col min="1026" max="1026" width="34.5703125" style="109" customWidth="1"/>
    <col min="1027" max="1027" width="33.140625" style="109" customWidth="1"/>
    <col min="1028" max="1028" width="50" style="109" customWidth="1"/>
    <col min="1029" max="1029" width="25.5703125" style="109" customWidth="1"/>
    <col min="1030" max="1030" width="19.5703125" style="109" customWidth="1"/>
    <col min="1031" max="1280" width="12.7109375" style="109"/>
    <col min="1281" max="1281" width="9" style="109" customWidth="1"/>
    <col min="1282" max="1282" width="34.5703125" style="109" customWidth="1"/>
    <col min="1283" max="1283" width="33.140625" style="109" customWidth="1"/>
    <col min="1284" max="1284" width="50" style="109" customWidth="1"/>
    <col min="1285" max="1285" width="25.5703125" style="109" customWidth="1"/>
    <col min="1286" max="1286" width="19.5703125" style="109" customWidth="1"/>
    <col min="1287" max="1536" width="12.7109375" style="109"/>
    <col min="1537" max="1537" width="9" style="109" customWidth="1"/>
    <col min="1538" max="1538" width="34.5703125" style="109" customWidth="1"/>
    <col min="1539" max="1539" width="33.140625" style="109" customWidth="1"/>
    <col min="1540" max="1540" width="50" style="109" customWidth="1"/>
    <col min="1541" max="1541" width="25.5703125" style="109" customWidth="1"/>
    <col min="1542" max="1542" width="19.5703125" style="109" customWidth="1"/>
    <col min="1543" max="1792" width="12.7109375" style="109"/>
    <col min="1793" max="1793" width="9" style="109" customWidth="1"/>
    <col min="1794" max="1794" width="34.5703125" style="109" customWidth="1"/>
    <col min="1795" max="1795" width="33.140625" style="109" customWidth="1"/>
    <col min="1796" max="1796" width="50" style="109" customWidth="1"/>
    <col min="1797" max="1797" width="25.5703125" style="109" customWidth="1"/>
    <col min="1798" max="1798" width="19.5703125" style="109" customWidth="1"/>
    <col min="1799" max="2048" width="12.7109375" style="109"/>
    <col min="2049" max="2049" width="9" style="109" customWidth="1"/>
    <col min="2050" max="2050" width="34.5703125" style="109" customWidth="1"/>
    <col min="2051" max="2051" width="33.140625" style="109" customWidth="1"/>
    <col min="2052" max="2052" width="50" style="109" customWidth="1"/>
    <col min="2053" max="2053" width="25.5703125" style="109" customWidth="1"/>
    <col min="2054" max="2054" width="19.5703125" style="109" customWidth="1"/>
    <col min="2055" max="2304" width="12.7109375" style="109"/>
    <col min="2305" max="2305" width="9" style="109" customWidth="1"/>
    <col min="2306" max="2306" width="34.5703125" style="109" customWidth="1"/>
    <col min="2307" max="2307" width="33.140625" style="109" customWidth="1"/>
    <col min="2308" max="2308" width="50" style="109" customWidth="1"/>
    <col min="2309" max="2309" width="25.5703125" style="109" customWidth="1"/>
    <col min="2310" max="2310" width="19.5703125" style="109" customWidth="1"/>
    <col min="2311" max="2560" width="12.7109375" style="109"/>
    <col min="2561" max="2561" width="9" style="109" customWidth="1"/>
    <col min="2562" max="2562" width="34.5703125" style="109" customWidth="1"/>
    <col min="2563" max="2563" width="33.140625" style="109" customWidth="1"/>
    <col min="2564" max="2564" width="50" style="109" customWidth="1"/>
    <col min="2565" max="2565" width="25.5703125" style="109" customWidth="1"/>
    <col min="2566" max="2566" width="19.5703125" style="109" customWidth="1"/>
    <col min="2567" max="2816" width="12.7109375" style="109"/>
    <col min="2817" max="2817" width="9" style="109" customWidth="1"/>
    <col min="2818" max="2818" width="34.5703125" style="109" customWidth="1"/>
    <col min="2819" max="2819" width="33.140625" style="109" customWidth="1"/>
    <col min="2820" max="2820" width="50" style="109" customWidth="1"/>
    <col min="2821" max="2821" width="25.5703125" style="109" customWidth="1"/>
    <col min="2822" max="2822" width="19.5703125" style="109" customWidth="1"/>
    <col min="2823" max="3072" width="12.7109375" style="109"/>
    <col min="3073" max="3073" width="9" style="109" customWidth="1"/>
    <col min="3074" max="3074" width="34.5703125" style="109" customWidth="1"/>
    <col min="3075" max="3075" width="33.140625" style="109" customWidth="1"/>
    <col min="3076" max="3076" width="50" style="109" customWidth="1"/>
    <col min="3077" max="3077" width="25.5703125" style="109" customWidth="1"/>
    <col min="3078" max="3078" width="19.5703125" style="109" customWidth="1"/>
    <col min="3079" max="3328" width="12.7109375" style="109"/>
    <col min="3329" max="3329" width="9" style="109" customWidth="1"/>
    <col min="3330" max="3330" width="34.5703125" style="109" customWidth="1"/>
    <col min="3331" max="3331" width="33.140625" style="109" customWidth="1"/>
    <col min="3332" max="3332" width="50" style="109" customWidth="1"/>
    <col min="3333" max="3333" width="25.5703125" style="109" customWidth="1"/>
    <col min="3334" max="3334" width="19.5703125" style="109" customWidth="1"/>
    <col min="3335" max="3584" width="12.7109375" style="109"/>
    <col min="3585" max="3585" width="9" style="109" customWidth="1"/>
    <col min="3586" max="3586" width="34.5703125" style="109" customWidth="1"/>
    <col min="3587" max="3587" width="33.140625" style="109" customWidth="1"/>
    <col min="3588" max="3588" width="50" style="109" customWidth="1"/>
    <col min="3589" max="3589" width="25.5703125" style="109" customWidth="1"/>
    <col min="3590" max="3590" width="19.5703125" style="109" customWidth="1"/>
    <col min="3591" max="3840" width="12.7109375" style="109"/>
    <col min="3841" max="3841" width="9" style="109" customWidth="1"/>
    <col min="3842" max="3842" width="34.5703125" style="109" customWidth="1"/>
    <col min="3843" max="3843" width="33.140625" style="109" customWidth="1"/>
    <col min="3844" max="3844" width="50" style="109" customWidth="1"/>
    <col min="3845" max="3845" width="25.5703125" style="109" customWidth="1"/>
    <col min="3846" max="3846" width="19.5703125" style="109" customWidth="1"/>
    <col min="3847" max="4096" width="12.7109375" style="109"/>
    <col min="4097" max="4097" width="9" style="109" customWidth="1"/>
    <col min="4098" max="4098" width="34.5703125" style="109" customWidth="1"/>
    <col min="4099" max="4099" width="33.140625" style="109" customWidth="1"/>
    <col min="4100" max="4100" width="50" style="109" customWidth="1"/>
    <col min="4101" max="4101" width="25.5703125" style="109" customWidth="1"/>
    <col min="4102" max="4102" width="19.5703125" style="109" customWidth="1"/>
    <col min="4103" max="4352" width="12.7109375" style="109"/>
    <col min="4353" max="4353" width="9" style="109" customWidth="1"/>
    <col min="4354" max="4354" width="34.5703125" style="109" customWidth="1"/>
    <col min="4355" max="4355" width="33.140625" style="109" customWidth="1"/>
    <col min="4356" max="4356" width="50" style="109" customWidth="1"/>
    <col min="4357" max="4357" width="25.5703125" style="109" customWidth="1"/>
    <col min="4358" max="4358" width="19.5703125" style="109" customWidth="1"/>
    <col min="4359" max="4608" width="12.7109375" style="109"/>
    <col min="4609" max="4609" width="9" style="109" customWidth="1"/>
    <col min="4610" max="4610" width="34.5703125" style="109" customWidth="1"/>
    <col min="4611" max="4611" width="33.140625" style="109" customWidth="1"/>
    <col min="4612" max="4612" width="50" style="109" customWidth="1"/>
    <col min="4613" max="4613" width="25.5703125" style="109" customWidth="1"/>
    <col min="4614" max="4614" width="19.5703125" style="109" customWidth="1"/>
    <col min="4615" max="4864" width="12.7109375" style="109"/>
    <col min="4865" max="4865" width="9" style="109" customWidth="1"/>
    <col min="4866" max="4866" width="34.5703125" style="109" customWidth="1"/>
    <col min="4867" max="4867" width="33.140625" style="109" customWidth="1"/>
    <col min="4868" max="4868" width="50" style="109" customWidth="1"/>
    <col min="4869" max="4869" width="25.5703125" style="109" customWidth="1"/>
    <col min="4870" max="4870" width="19.5703125" style="109" customWidth="1"/>
    <col min="4871" max="5120" width="12.7109375" style="109"/>
    <col min="5121" max="5121" width="9" style="109" customWidth="1"/>
    <col min="5122" max="5122" width="34.5703125" style="109" customWidth="1"/>
    <col min="5123" max="5123" width="33.140625" style="109" customWidth="1"/>
    <col min="5124" max="5124" width="50" style="109" customWidth="1"/>
    <col min="5125" max="5125" width="25.5703125" style="109" customWidth="1"/>
    <col min="5126" max="5126" width="19.5703125" style="109" customWidth="1"/>
    <col min="5127" max="5376" width="12.7109375" style="109"/>
    <col min="5377" max="5377" width="9" style="109" customWidth="1"/>
    <col min="5378" max="5378" width="34.5703125" style="109" customWidth="1"/>
    <col min="5379" max="5379" width="33.140625" style="109" customWidth="1"/>
    <col min="5380" max="5380" width="50" style="109" customWidth="1"/>
    <col min="5381" max="5381" width="25.5703125" style="109" customWidth="1"/>
    <col min="5382" max="5382" width="19.5703125" style="109" customWidth="1"/>
    <col min="5383" max="5632" width="12.7109375" style="109"/>
    <col min="5633" max="5633" width="9" style="109" customWidth="1"/>
    <col min="5634" max="5634" width="34.5703125" style="109" customWidth="1"/>
    <col min="5635" max="5635" width="33.140625" style="109" customWidth="1"/>
    <col min="5636" max="5636" width="50" style="109" customWidth="1"/>
    <col min="5637" max="5637" width="25.5703125" style="109" customWidth="1"/>
    <col min="5638" max="5638" width="19.5703125" style="109" customWidth="1"/>
    <col min="5639" max="5888" width="12.7109375" style="109"/>
    <col min="5889" max="5889" width="9" style="109" customWidth="1"/>
    <col min="5890" max="5890" width="34.5703125" style="109" customWidth="1"/>
    <col min="5891" max="5891" width="33.140625" style="109" customWidth="1"/>
    <col min="5892" max="5892" width="50" style="109" customWidth="1"/>
    <col min="5893" max="5893" width="25.5703125" style="109" customWidth="1"/>
    <col min="5894" max="5894" width="19.5703125" style="109" customWidth="1"/>
    <col min="5895" max="6144" width="12.7109375" style="109"/>
    <col min="6145" max="6145" width="9" style="109" customWidth="1"/>
    <col min="6146" max="6146" width="34.5703125" style="109" customWidth="1"/>
    <col min="6147" max="6147" width="33.140625" style="109" customWidth="1"/>
    <col min="6148" max="6148" width="50" style="109" customWidth="1"/>
    <col min="6149" max="6149" width="25.5703125" style="109" customWidth="1"/>
    <col min="6150" max="6150" width="19.5703125" style="109" customWidth="1"/>
    <col min="6151" max="6400" width="12.7109375" style="109"/>
    <col min="6401" max="6401" width="9" style="109" customWidth="1"/>
    <col min="6402" max="6402" width="34.5703125" style="109" customWidth="1"/>
    <col min="6403" max="6403" width="33.140625" style="109" customWidth="1"/>
    <col min="6404" max="6404" width="50" style="109" customWidth="1"/>
    <col min="6405" max="6405" width="25.5703125" style="109" customWidth="1"/>
    <col min="6406" max="6406" width="19.5703125" style="109" customWidth="1"/>
    <col min="6407" max="6656" width="12.7109375" style="109"/>
    <col min="6657" max="6657" width="9" style="109" customWidth="1"/>
    <col min="6658" max="6658" width="34.5703125" style="109" customWidth="1"/>
    <col min="6659" max="6659" width="33.140625" style="109" customWidth="1"/>
    <col min="6660" max="6660" width="50" style="109" customWidth="1"/>
    <col min="6661" max="6661" width="25.5703125" style="109" customWidth="1"/>
    <col min="6662" max="6662" width="19.5703125" style="109" customWidth="1"/>
    <col min="6663" max="6912" width="12.7109375" style="109"/>
    <col min="6913" max="6913" width="9" style="109" customWidth="1"/>
    <col min="6914" max="6914" width="34.5703125" style="109" customWidth="1"/>
    <col min="6915" max="6915" width="33.140625" style="109" customWidth="1"/>
    <col min="6916" max="6916" width="50" style="109" customWidth="1"/>
    <col min="6917" max="6917" width="25.5703125" style="109" customWidth="1"/>
    <col min="6918" max="6918" width="19.5703125" style="109" customWidth="1"/>
    <col min="6919" max="7168" width="12.7109375" style="109"/>
    <col min="7169" max="7169" width="9" style="109" customWidth="1"/>
    <col min="7170" max="7170" width="34.5703125" style="109" customWidth="1"/>
    <col min="7171" max="7171" width="33.140625" style="109" customWidth="1"/>
    <col min="7172" max="7172" width="50" style="109" customWidth="1"/>
    <col min="7173" max="7173" width="25.5703125" style="109" customWidth="1"/>
    <col min="7174" max="7174" width="19.5703125" style="109" customWidth="1"/>
    <col min="7175" max="7424" width="12.7109375" style="109"/>
    <col min="7425" max="7425" width="9" style="109" customWidth="1"/>
    <col min="7426" max="7426" width="34.5703125" style="109" customWidth="1"/>
    <col min="7427" max="7427" width="33.140625" style="109" customWidth="1"/>
    <col min="7428" max="7428" width="50" style="109" customWidth="1"/>
    <col min="7429" max="7429" width="25.5703125" style="109" customWidth="1"/>
    <col min="7430" max="7430" width="19.5703125" style="109" customWidth="1"/>
    <col min="7431" max="7680" width="12.7109375" style="109"/>
    <col min="7681" max="7681" width="9" style="109" customWidth="1"/>
    <col min="7682" max="7682" width="34.5703125" style="109" customWidth="1"/>
    <col min="7683" max="7683" width="33.140625" style="109" customWidth="1"/>
    <col min="7684" max="7684" width="50" style="109" customWidth="1"/>
    <col min="7685" max="7685" width="25.5703125" style="109" customWidth="1"/>
    <col min="7686" max="7686" width="19.5703125" style="109" customWidth="1"/>
    <col min="7687" max="7936" width="12.7109375" style="109"/>
    <col min="7937" max="7937" width="9" style="109" customWidth="1"/>
    <col min="7938" max="7938" width="34.5703125" style="109" customWidth="1"/>
    <col min="7939" max="7939" width="33.140625" style="109" customWidth="1"/>
    <col min="7940" max="7940" width="50" style="109" customWidth="1"/>
    <col min="7941" max="7941" width="25.5703125" style="109" customWidth="1"/>
    <col min="7942" max="7942" width="19.5703125" style="109" customWidth="1"/>
    <col min="7943" max="8192" width="12.7109375" style="109"/>
    <col min="8193" max="8193" width="9" style="109" customWidth="1"/>
    <col min="8194" max="8194" width="34.5703125" style="109" customWidth="1"/>
    <col min="8195" max="8195" width="33.140625" style="109" customWidth="1"/>
    <col min="8196" max="8196" width="50" style="109" customWidth="1"/>
    <col min="8197" max="8197" width="25.5703125" style="109" customWidth="1"/>
    <col min="8198" max="8198" width="19.5703125" style="109" customWidth="1"/>
    <col min="8199" max="8448" width="12.7109375" style="109"/>
    <col min="8449" max="8449" width="9" style="109" customWidth="1"/>
    <col min="8450" max="8450" width="34.5703125" style="109" customWidth="1"/>
    <col min="8451" max="8451" width="33.140625" style="109" customWidth="1"/>
    <col min="8452" max="8452" width="50" style="109" customWidth="1"/>
    <col min="8453" max="8453" width="25.5703125" style="109" customWidth="1"/>
    <col min="8454" max="8454" width="19.5703125" style="109" customWidth="1"/>
    <col min="8455" max="8704" width="12.7109375" style="109"/>
    <col min="8705" max="8705" width="9" style="109" customWidth="1"/>
    <col min="8706" max="8706" width="34.5703125" style="109" customWidth="1"/>
    <col min="8707" max="8707" width="33.140625" style="109" customWidth="1"/>
    <col min="8708" max="8708" width="50" style="109" customWidth="1"/>
    <col min="8709" max="8709" width="25.5703125" style="109" customWidth="1"/>
    <col min="8710" max="8710" width="19.5703125" style="109" customWidth="1"/>
    <col min="8711" max="8960" width="12.7109375" style="109"/>
    <col min="8961" max="8961" width="9" style="109" customWidth="1"/>
    <col min="8962" max="8962" width="34.5703125" style="109" customWidth="1"/>
    <col min="8963" max="8963" width="33.140625" style="109" customWidth="1"/>
    <col min="8964" max="8964" width="50" style="109" customWidth="1"/>
    <col min="8965" max="8965" width="25.5703125" style="109" customWidth="1"/>
    <col min="8966" max="8966" width="19.5703125" style="109" customWidth="1"/>
    <col min="8967" max="9216" width="12.7109375" style="109"/>
    <col min="9217" max="9217" width="9" style="109" customWidth="1"/>
    <col min="9218" max="9218" width="34.5703125" style="109" customWidth="1"/>
    <col min="9219" max="9219" width="33.140625" style="109" customWidth="1"/>
    <col min="9220" max="9220" width="50" style="109" customWidth="1"/>
    <col min="9221" max="9221" width="25.5703125" style="109" customWidth="1"/>
    <col min="9222" max="9222" width="19.5703125" style="109" customWidth="1"/>
    <col min="9223" max="9472" width="12.7109375" style="109"/>
    <col min="9473" max="9473" width="9" style="109" customWidth="1"/>
    <col min="9474" max="9474" width="34.5703125" style="109" customWidth="1"/>
    <col min="9475" max="9475" width="33.140625" style="109" customWidth="1"/>
    <col min="9476" max="9476" width="50" style="109" customWidth="1"/>
    <col min="9477" max="9477" width="25.5703125" style="109" customWidth="1"/>
    <col min="9478" max="9478" width="19.5703125" style="109" customWidth="1"/>
    <col min="9479" max="9728" width="12.7109375" style="109"/>
    <col min="9729" max="9729" width="9" style="109" customWidth="1"/>
    <col min="9730" max="9730" width="34.5703125" style="109" customWidth="1"/>
    <col min="9731" max="9731" width="33.140625" style="109" customWidth="1"/>
    <col min="9732" max="9732" width="50" style="109" customWidth="1"/>
    <col min="9733" max="9733" width="25.5703125" style="109" customWidth="1"/>
    <col min="9734" max="9734" width="19.5703125" style="109" customWidth="1"/>
    <col min="9735" max="9984" width="12.7109375" style="109"/>
    <col min="9985" max="9985" width="9" style="109" customWidth="1"/>
    <col min="9986" max="9986" width="34.5703125" style="109" customWidth="1"/>
    <col min="9987" max="9987" width="33.140625" style="109" customWidth="1"/>
    <col min="9988" max="9988" width="50" style="109" customWidth="1"/>
    <col min="9989" max="9989" width="25.5703125" style="109" customWidth="1"/>
    <col min="9990" max="9990" width="19.5703125" style="109" customWidth="1"/>
    <col min="9991" max="10240" width="12.7109375" style="109"/>
    <col min="10241" max="10241" width="9" style="109" customWidth="1"/>
    <col min="10242" max="10242" width="34.5703125" style="109" customWidth="1"/>
    <col min="10243" max="10243" width="33.140625" style="109" customWidth="1"/>
    <col min="10244" max="10244" width="50" style="109" customWidth="1"/>
    <col min="10245" max="10245" width="25.5703125" style="109" customWidth="1"/>
    <col min="10246" max="10246" width="19.5703125" style="109" customWidth="1"/>
    <col min="10247" max="10496" width="12.7109375" style="109"/>
    <col min="10497" max="10497" width="9" style="109" customWidth="1"/>
    <col min="10498" max="10498" width="34.5703125" style="109" customWidth="1"/>
    <col min="10499" max="10499" width="33.140625" style="109" customWidth="1"/>
    <col min="10500" max="10500" width="50" style="109" customWidth="1"/>
    <col min="10501" max="10501" width="25.5703125" style="109" customWidth="1"/>
    <col min="10502" max="10502" width="19.5703125" style="109" customWidth="1"/>
    <col min="10503" max="10752" width="12.7109375" style="109"/>
    <col min="10753" max="10753" width="9" style="109" customWidth="1"/>
    <col min="10754" max="10754" width="34.5703125" style="109" customWidth="1"/>
    <col min="10755" max="10755" width="33.140625" style="109" customWidth="1"/>
    <col min="10756" max="10756" width="50" style="109" customWidth="1"/>
    <col min="10757" max="10757" width="25.5703125" style="109" customWidth="1"/>
    <col min="10758" max="10758" width="19.5703125" style="109" customWidth="1"/>
    <col min="10759" max="11008" width="12.7109375" style="109"/>
    <col min="11009" max="11009" width="9" style="109" customWidth="1"/>
    <col min="11010" max="11010" width="34.5703125" style="109" customWidth="1"/>
    <col min="11011" max="11011" width="33.140625" style="109" customWidth="1"/>
    <col min="11012" max="11012" width="50" style="109" customWidth="1"/>
    <col min="11013" max="11013" width="25.5703125" style="109" customWidth="1"/>
    <col min="11014" max="11014" width="19.5703125" style="109" customWidth="1"/>
    <col min="11015" max="11264" width="12.7109375" style="109"/>
    <col min="11265" max="11265" width="9" style="109" customWidth="1"/>
    <col min="11266" max="11266" width="34.5703125" style="109" customWidth="1"/>
    <col min="11267" max="11267" width="33.140625" style="109" customWidth="1"/>
    <col min="11268" max="11268" width="50" style="109" customWidth="1"/>
    <col min="11269" max="11269" width="25.5703125" style="109" customWidth="1"/>
    <col min="11270" max="11270" width="19.5703125" style="109" customWidth="1"/>
    <col min="11271" max="11520" width="12.7109375" style="109"/>
    <col min="11521" max="11521" width="9" style="109" customWidth="1"/>
    <col min="11522" max="11522" width="34.5703125" style="109" customWidth="1"/>
    <col min="11523" max="11523" width="33.140625" style="109" customWidth="1"/>
    <col min="11524" max="11524" width="50" style="109" customWidth="1"/>
    <col min="11525" max="11525" width="25.5703125" style="109" customWidth="1"/>
    <col min="11526" max="11526" width="19.5703125" style="109" customWidth="1"/>
    <col min="11527" max="11776" width="12.7109375" style="109"/>
    <col min="11777" max="11777" width="9" style="109" customWidth="1"/>
    <col min="11778" max="11778" width="34.5703125" style="109" customWidth="1"/>
    <col min="11779" max="11779" width="33.140625" style="109" customWidth="1"/>
    <col min="11780" max="11780" width="50" style="109" customWidth="1"/>
    <col min="11781" max="11781" width="25.5703125" style="109" customWidth="1"/>
    <col min="11782" max="11782" width="19.5703125" style="109" customWidth="1"/>
    <col min="11783" max="12032" width="12.7109375" style="109"/>
    <col min="12033" max="12033" width="9" style="109" customWidth="1"/>
    <col min="12034" max="12034" width="34.5703125" style="109" customWidth="1"/>
    <col min="12035" max="12035" width="33.140625" style="109" customWidth="1"/>
    <col min="12036" max="12036" width="50" style="109" customWidth="1"/>
    <col min="12037" max="12037" width="25.5703125" style="109" customWidth="1"/>
    <col min="12038" max="12038" width="19.5703125" style="109" customWidth="1"/>
    <col min="12039" max="12288" width="12.7109375" style="109"/>
    <col min="12289" max="12289" width="9" style="109" customWidth="1"/>
    <col min="12290" max="12290" width="34.5703125" style="109" customWidth="1"/>
    <col min="12291" max="12291" width="33.140625" style="109" customWidth="1"/>
    <col min="12292" max="12292" width="50" style="109" customWidth="1"/>
    <col min="12293" max="12293" width="25.5703125" style="109" customWidth="1"/>
    <col min="12294" max="12294" width="19.5703125" style="109" customWidth="1"/>
    <col min="12295" max="12544" width="12.7109375" style="109"/>
    <col min="12545" max="12545" width="9" style="109" customWidth="1"/>
    <col min="12546" max="12546" width="34.5703125" style="109" customWidth="1"/>
    <col min="12547" max="12547" width="33.140625" style="109" customWidth="1"/>
    <col min="12548" max="12548" width="50" style="109" customWidth="1"/>
    <col min="12549" max="12549" width="25.5703125" style="109" customWidth="1"/>
    <col min="12550" max="12550" width="19.5703125" style="109" customWidth="1"/>
    <col min="12551" max="12800" width="12.7109375" style="109"/>
    <col min="12801" max="12801" width="9" style="109" customWidth="1"/>
    <col min="12802" max="12802" width="34.5703125" style="109" customWidth="1"/>
    <col min="12803" max="12803" width="33.140625" style="109" customWidth="1"/>
    <col min="12804" max="12804" width="50" style="109" customWidth="1"/>
    <col min="12805" max="12805" width="25.5703125" style="109" customWidth="1"/>
    <col min="12806" max="12806" width="19.5703125" style="109" customWidth="1"/>
    <col min="12807" max="13056" width="12.7109375" style="109"/>
    <col min="13057" max="13057" width="9" style="109" customWidth="1"/>
    <col min="13058" max="13058" width="34.5703125" style="109" customWidth="1"/>
    <col min="13059" max="13059" width="33.140625" style="109" customWidth="1"/>
    <col min="13060" max="13060" width="50" style="109" customWidth="1"/>
    <col min="13061" max="13061" width="25.5703125" style="109" customWidth="1"/>
    <col min="13062" max="13062" width="19.5703125" style="109" customWidth="1"/>
    <col min="13063" max="13312" width="12.7109375" style="109"/>
    <col min="13313" max="13313" width="9" style="109" customWidth="1"/>
    <col min="13314" max="13314" width="34.5703125" style="109" customWidth="1"/>
    <col min="13315" max="13315" width="33.140625" style="109" customWidth="1"/>
    <col min="13316" max="13316" width="50" style="109" customWidth="1"/>
    <col min="13317" max="13317" width="25.5703125" style="109" customWidth="1"/>
    <col min="13318" max="13318" width="19.5703125" style="109" customWidth="1"/>
    <col min="13319" max="13568" width="12.7109375" style="109"/>
    <col min="13569" max="13569" width="9" style="109" customWidth="1"/>
    <col min="13570" max="13570" width="34.5703125" style="109" customWidth="1"/>
    <col min="13571" max="13571" width="33.140625" style="109" customWidth="1"/>
    <col min="13572" max="13572" width="50" style="109" customWidth="1"/>
    <col min="13573" max="13573" width="25.5703125" style="109" customWidth="1"/>
    <col min="13574" max="13574" width="19.5703125" style="109" customWidth="1"/>
    <col min="13575" max="13824" width="12.7109375" style="109"/>
    <col min="13825" max="13825" width="9" style="109" customWidth="1"/>
    <col min="13826" max="13826" width="34.5703125" style="109" customWidth="1"/>
    <col min="13827" max="13827" width="33.140625" style="109" customWidth="1"/>
    <col min="13828" max="13828" width="50" style="109" customWidth="1"/>
    <col min="13829" max="13829" width="25.5703125" style="109" customWidth="1"/>
    <col min="13830" max="13830" width="19.5703125" style="109" customWidth="1"/>
    <col min="13831" max="14080" width="12.7109375" style="109"/>
    <col min="14081" max="14081" width="9" style="109" customWidth="1"/>
    <col min="14082" max="14082" width="34.5703125" style="109" customWidth="1"/>
    <col min="14083" max="14083" width="33.140625" style="109" customWidth="1"/>
    <col min="14084" max="14084" width="50" style="109" customWidth="1"/>
    <col min="14085" max="14085" width="25.5703125" style="109" customWidth="1"/>
    <col min="14086" max="14086" width="19.5703125" style="109" customWidth="1"/>
    <col min="14087" max="14336" width="12.7109375" style="109"/>
    <col min="14337" max="14337" width="9" style="109" customWidth="1"/>
    <col min="14338" max="14338" width="34.5703125" style="109" customWidth="1"/>
    <col min="14339" max="14339" width="33.140625" style="109" customWidth="1"/>
    <col min="14340" max="14340" width="50" style="109" customWidth="1"/>
    <col min="14341" max="14341" width="25.5703125" style="109" customWidth="1"/>
    <col min="14342" max="14342" width="19.5703125" style="109" customWidth="1"/>
    <col min="14343" max="14592" width="12.7109375" style="109"/>
    <col min="14593" max="14593" width="9" style="109" customWidth="1"/>
    <col min="14594" max="14594" width="34.5703125" style="109" customWidth="1"/>
    <col min="14595" max="14595" width="33.140625" style="109" customWidth="1"/>
    <col min="14596" max="14596" width="50" style="109" customWidth="1"/>
    <col min="14597" max="14597" width="25.5703125" style="109" customWidth="1"/>
    <col min="14598" max="14598" width="19.5703125" style="109" customWidth="1"/>
    <col min="14599" max="14848" width="12.7109375" style="109"/>
    <col min="14849" max="14849" width="9" style="109" customWidth="1"/>
    <col min="14850" max="14850" width="34.5703125" style="109" customWidth="1"/>
    <col min="14851" max="14851" width="33.140625" style="109" customWidth="1"/>
    <col min="14852" max="14852" width="50" style="109" customWidth="1"/>
    <col min="14853" max="14853" width="25.5703125" style="109" customWidth="1"/>
    <col min="14854" max="14854" width="19.5703125" style="109" customWidth="1"/>
    <col min="14855" max="15104" width="12.7109375" style="109"/>
    <col min="15105" max="15105" width="9" style="109" customWidth="1"/>
    <col min="15106" max="15106" width="34.5703125" style="109" customWidth="1"/>
    <col min="15107" max="15107" width="33.140625" style="109" customWidth="1"/>
    <col min="15108" max="15108" width="50" style="109" customWidth="1"/>
    <col min="15109" max="15109" width="25.5703125" style="109" customWidth="1"/>
    <col min="15110" max="15110" width="19.5703125" style="109" customWidth="1"/>
    <col min="15111" max="15360" width="12.7109375" style="109"/>
    <col min="15361" max="15361" width="9" style="109" customWidth="1"/>
    <col min="15362" max="15362" width="34.5703125" style="109" customWidth="1"/>
    <col min="15363" max="15363" width="33.140625" style="109" customWidth="1"/>
    <col min="15364" max="15364" width="50" style="109" customWidth="1"/>
    <col min="15365" max="15365" width="25.5703125" style="109" customWidth="1"/>
    <col min="15366" max="15366" width="19.5703125" style="109" customWidth="1"/>
    <col min="15367" max="15616" width="12.7109375" style="109"/>
    <col min="15617" max="15617" width="9" style="109" customWidth="1"/>
    <col min="15618" max="15618" width="34.5703125" style="109" customWidth="1"/>
    <col min="15619" max="15619" width="33.140625" style="109" customWidth="1"/>
    <col min="15620" max="15620" width="50" style="109" customWidth="1"/>
    <col min="15621" max="15621" width="25.5703125" style="109" customWidth="1"/>
    <col min="15622" max="15622" width="19.5703125" style="109" customWidth="1"/>
    <col min="15623" max="15872" width="12.7109375" style="109"/>
    <col min="15873" max="15873" width="9" style="109" customWidth="1"/>
    <col min="15874" max="15874" width="34.5703125" style="109" customWidth="1"/>
    <col min="15875" max="15875" width="33.140625" style="109" customWidth="1"/>
    <col min="15876" max="15876" width="50" style="109" customWidth="1"/>
    <col min="15877" max="15877" width="25.5703125" style="109" customWidth="1"/>
    <col min="15878" max="15878" width="19.5703125" style="109" customWidth="1"/>
    <col min="15879" max="16128" width="12.7109375" style="109"/>
    <col min="16129" max="16129" width="9" style="109" customWidth="1"/>
    <col min="16130" max="16130" width="34.5703125" style="109" customWidth="1"/>
    <col min="16131" max="16131" width="33.140625" style="109" customWidth="1"/>
    <col min="16132" max="16132" width="50" style="109" customWidth="1"/>
    <col min="16133" max="16133" width="25.5703125" style="109" customWidth="1"/>
    <col min="16134" max="16134" width="19.5703125" style="109" customWidth="1"/>
    <col min="16135" max="16384" width="12.7109375" style="109"/>
  </cols>
  <sheetData>
    <row r="1" spans="1:10" s="292" customFormat="1">
      <c r="A1" s="2157"/>
      <c r="B1" s="2157"/>
      <c r="C1" s="2157"/>
      <c r="F1" s="293"/>
    </row>
    <row r="2" spans="1:10" s="292" customFormat="1" ht="16.5" thickBot="1">
      <c r="A2" s="2157"/>
      <c r="B2" s="2157"/>
      <c r="C2" s="2157"/>
      <c r="F2" s="293"/>
    </row>
    <row r="3" spans="1:10" s="295" customFormat="1" ht="31.5" customHeight="1" thickBot="1">
      <c r="A3" s="294"/>
      <c r="B3" s="2158" t="s">
        <v>105</v>
      </c>
      <c r="C3" s="2159"/>
      <c r="D3" s="2160" t="s">
        <v>34</v>
      </c>
      <c r="E3" s="2161"/>
      <c r="F3" s="2161"/>
      <c r="G3" s="2161"/>
      <c r="H3" s="2161"/>
      <c r="I3" s="2162"/>
      <c r="J3" s="914" t="s">
        <v>56</v>
      </c>
    </row>
    <row r="4" spans="1:10" s="295" customFormat="1">
      <c r="A4" s="294"/>
      <c r="B4" s="296"/>
      <c r="C4" s="296"/>
      <c r="F4" s="297"/>
    </row>
    <row r="5" spans="1:10" s="295" customFormat="1">
      <c r="A5" s="294"/>
      <c r="B5" s="2156"/>
      <c r="C5" s="2156"/>
      <c r="F5" s="298"/>
    </row>
    <row r="6" spans="1:10" s="295" customFormat="1">
      <c r="A6" s="294"/>
      <c r="B6" s="2156" t="s">
        <v>76</v>
      </c>
      <c r="C6" s="2156"/>
      <c r="D6" s="2147" t="s">
        <v>106</v>
      </c>
      <c r="E6" s="2147"/>
      <c r="F6" s="297"/>
    </row>
    <row r="7" spans="1:10" s="295" customFormat="1">
      <c r="A7" s="294"/>
      <c r="B7" s="2147"/>
      <c r="C7" s="2147"/>
      <c r="F7" s="297"/>
    </row>
    <row r="8" spans="1:10" ht="15.75" customHeight="1">
      <c r="B8" s="2148" t="s">
        <v>107</v>
      </c>
      <c r="C8" s="2148"/>
      <c r="D8" s="2149" t="s">
        <v>107</v>
      </c>
      <c r="E8" s="2149"/>
      <c r="F8" s="2149"/>
      <c r="G8" s="2149"/>
      <c r="H8" s="2149"/>
      <c r="I8" s="2149"/>
    </row>
    <row r="9" spans="1:10" ht="103.5" customHeight="1">
      <c r="A9" s="300">
        <f>'74res'!A79+1</f>
        <v>74</v>
      </c>
      <c r="B9" s="2150" t="s">
        <v>108</v>
      </c>
      <c r="C9" s="2150"/>
      <c r="D9" s="2150" t="s">
        <v>108</v>
      </c>
      <c r="E9" s="2150"/>
      <c r="F9" s="2150"/>
      <c r="G9" s="2150"/>
      <c r="H9" s="2150"/>
      <c r="I9" s="2150"/>
      <c r="J9" s="301" t="s">
        <v>58</v>
      </c>
    </row>
    <row r="10" spans="1:10">
      <c r="B10" s="302"/>
      <c r="C10" s="302"/>
      <c r="D10" s="303"/>
      <c r="E10" s="303"/>
    </row>
    <row r="11" spans="1:10" ht="15.75" customHeight="1">
      <c r="B11" s="302"/>
      <c r="C11" s="302"/>
      <c r="D11" s="2146" t="s">
        <v>277</v>
      </c>
      <c r="E11" s="2146"/>
      <c r="F11" s="2146"/>
      <c r="G11" s="2146"/>
      <c r="H11" s="2146"/>
      <c r="I11" s="2146"/>
    </row>
    <row r="12" spans="1:10" ht="45" customHeight="1">
      <c r="B12" s="2151" t="s">
        <v>109</v>
      </c>
      <c r="C12" s="2153" t="s">
        <v>110</v>
      </c>
      <c r="D12" s="2155" t="s">
        <v>109</v>
      </c>
      <c r="E12" s="2141" t="s">
        <v>110</v>
      </c>
      <c r="F12" s="2141" t="s">
        <v>111</v>
      </c>
      <c r="G12" s="2141"/>
      <c r="H12" s="2141"/>
      <c r="I12" s="2141"/>
    </row>
    <row r="13" spans="1:10" ht="31.5">
      <c r="B13" s="2152"/>
      <c r="C13" s="2154"/>
      <c r="D13" s="2155"/>
      <c r="E13" s="2141"/>
      <c r="F13" s="417" t="s">
        <v>112</v>
      </c>
      <c r="G13" s="417" t="s">
        <v>113</v>
      </c>
      <c r="H13" s="417" t="s">
        <v>114</v>
      </c>
      <c r="I13" s="417" t="s">
        <v>115</v>
      </c>
    </row>
    <row r="14" spans="1:10">
      <c r="D14" s="306"/>
      <c r="E14" s="307"/>
      <c r="F14" s="307"/>
      <c r="G14" s="307"/>
      <c r="H14" s="307"/>
      <c r="I14" s="307"/>
    </row>
    <row r="15" spans="1:10" ht="15.75" customHeight="1">
      <c r="B15" s="419" t="s">
        <v>116</v>
      </c>
      <c r="C15" s="308">
        <v>264189468</v>
      </c>
      <c r="D15" s="309" t="s">
        <v>117</v>
      </c>
      <c r="E15" s="310">
        <v>51608262</v>
      </c>
      <c r="F15" s="310">
        <f>+G15+H15+I15</f>
        <v>45118</v>
      </c>
      <c r="G15" s="310">
        <v>25402</v>
      </c>
      <c r="H15" s="310">
        <v>4946</v>
      </c>
      <c r="I15" s="310">
        <v>14770</v>
      </c>
    </row>
    <row r="16" spans="1:10">
      <c r="B16" s="311"/>
      <c r="C16" s="312"/>
      <c r="D16" s="309" t="s">
        <v>249</v>
      </c>
      <c r="E16" s="310">
        <v>7179088</v>
      </c>
      <c r="F16" s="310">
        <f t="shared" ref="F16:F79" si="0">+G16+H16+I16</f>
        <v>9288</v>
      </c>
      <c r="G16" s="310">
        <v>8254</v>
      </c>
      <c r="H16" s="310">
        <v>340</v>
      </c>
      <c r="I16" s="310">
        <v>694</v>
      </c>
    </row>
    <row r="17" spans="2:9">
      <c r="B17" s="109"/>
      <c r="C17" s="109"/>
      <c r="D17" s="309" t="s">
        <v>119</v>
      </c>
      <c r="E17" s="310">
        <v>2070160</v>
      </c>
      <c r="F17" s="310">
        <f t="shared" si="0"/>
        <v>1208</v>
      </c>
      <c r="G17" s="310">
        <v>1208</v>
      </c>
      <c r="H17" s="310">
        <v>0</v>
      </c>
      <c r="I17" s="310">
        <v>0</v>
      </c>
    </row>
    <row r="18" spans="2:9">
      <c r="B18" s="309"/>
      <c r="C18" s="310"/>
      <c r="D18" s="309" t="s">
        <v>120</v>
      </c>
      <c r="E18" s="310">
        <v>5748686</v>
      </c>
      <c r="F18" s="310">
        <f t="shared" si="0"/>
        <v>10270</v>
      </c>
      <c r="G18" s="310">
        <v>4620</v>
      </c>
      <c r="H18" s="310">
        <v>4770</v>
      </c>
      <c r="I18" s="310">
        <v>880</v>
      </c>
    </row>
    <row r="19" spans="2:9">
      <c r="B19" s="309"/>
      <c r="C19" s="310"/>
      <c r="D19" s="309" t="s">
        <v>121</v>
      </c>
      <c r="E19" s="310">
        <v>3729212</v>
      </c>
      <c r="F19" s="310">
        <f t="shared" si="0"/>
        <v>7836</v>
      </c>
      <c r="G19" s="310">
        <v>2714</v>
      </c>
      <c r="H19" s="310">
        <v>5122</v>
      </c>
      <c r="I19" s="310">
        <v>0</v>
      </c>
    </row>
    <row r="20" spans="2:9">
      <c r="B20" s="309"/>
      <c r="C20" s="310"/>
      <c r="D20" s="309" t="s">
        <v>122</v>
      </c>
      <c r="E20" s="310">
        <v>6450698</v>
      </c>
      <c r="F20" s="310">
        <f t="shared" si="0"/>
        <v>4466</v>
      </c>
      <c r="G20" s="310">
        <v>4466</v>
      </c>
      <c r="H20" s="310">
        <v>0</v>
      </c>
      <c r="I20" s="310">
        <v>0</v>
      </c>
    </row>
    <row r="21" spans="2:9">
      <c r="B21" s="309"/>
      <c r="C21" s="310"/>
      <c r="D21" s="309" t="s">
        <v>123</v>
      </c>
      <c r="E21" s="310">
        <v>3052306</v>
      </c>
      <c r="F21" s="310">
        <f t="shared" si="0"/>
        <v>11186</v>
      </c>
      <c r="G21" s="310">
        <v>6956</v>
      </c>
      <c r="H21" s="310">
        <v>2578</v>
      </c>
      <c r="I21" s="310">
        <v>1652</v>
      </c>
    </row>
    <row r="22" spans="2:9">
      <c r="B22" s="309"/>
      <c r="C22" s="310"/>
      <c r="D22" s="309" t="s">
        <v>124</v>
      </c>
      <c r="E22" s="310">
        <v>3178562</v>
      </c>
      <c r="F22" s="310">
        <f t="shared" si="0"/>
        <v>2522</v>
      </c>
      <c r="G22" s="310">
        <v>372</v>
      </c>
      <c r="H22" s="310">
        <v>2150</v>
      </c>
      <c r="I22" s="310">
        <v>0</v>
      </c>
    </row>
    <row r="23" spans="2:9">
      <c r="B23" s="309"/>
      <c r="C23" s="310"/>
      <c r="D23" s="309" t="s">
        <v>125</v>
      </c>
      <c r="E23" s="310">
        <v>3171496</v>
      </c>
      <c r="F23" s="310">
        <f t="shared" si="0"/>
        <v>1832</v>
      </c>
      <c r="G23" s="310">
        <v>1832</v>
      </c>
      <c r="H23" s="310">
        <v>0</v>
      </c>
      <c r="I23" s="310">
        <v>0</v>
      </c>
    </row>
    <row r="24" spans="2:9">
      <c r="B24" s="309"/>
      <c r="C24" s="310"/>
      <c r="D24" s="309" t="s">
        <v>126</v>
      </c>
      <c r="E24" s="310">
        <v>1279970</v>
      </c>
      <c r="F24" s="310">
        <f t="shared" si="0"/>
        <v>1466</v>
      </c>
      <c r="G24" s="310">
        <v>1466</v>
      </c>
      <c r="H24" s="310">
        <v>0</v>
      </c>
      <c r="I24" s="310">
        <v>0</v>
      </c>
    </row>
    <row r="25" spans="2:9">
      <c r="B25" s="309"/>
      <c r="C25" s="310"/>
      <c r="D25" s="309" t="s">
        <v>127</v>
      </c>
      <c r="E25" s="310">
        <v>229152</v>
      </c>
      <c r="F25" s="310">
        <f t="shared" si="0"/>
        <v>0</v>
      </c>
      <c r="G25" s="310">
        <v>0</v>
      </c>
      <c r="H25" s="310">
        <v>0</v>
      </c>
      <c r="I25" s="310">
        <v>0</v>
      </c>
    </row>
    <row r="26" spans="2:9">
      <c r="B26" s="309"/>
      <c r="C26" s="310"/>
      <c r="D26" s="309" t="s">
        <v>128</v>
      </c>
      <c r="E26" s="310">
        <v>938952</v>
      </c>
      <c r="F26" s="310">
        <f t="shared" si="0"/>
        <v>328</v>
      </c>
      <c r="G26" s="310">
        <v>328</v>
      </c>
      <c r="H26" s="310">
        <v>0</v>
      </c>
      <c r="I26" s="310">
        <v>0</v>
      </c>
    </row>
    <row r="27" spans="2:9">
      <c r="B27" s="309"/>
      <c r="C27" s="310"/>
      <c r="D27" s="309" t="s">
        <v>129</v>
      </c>
      <c r="E27" s="310">
        <v>1066154</v>
      </c>
      <c r="F27" s="310">
        <f t="shared" si="0"/>
        <v>3066</v>
      </c>
      <c r="G27" s="310">
        <v>1072</v>
      </c>
      <c r="H27" s="310">
        <v>1810</v>
      </c>
      <c r="I27" s="310">
        <v>184</v>
      </c>
    </row>
    <row r="28" spans="2:9">
      <c r="B28" s="309"/>
      <c r="C28" s="310"/>
      <c r="D28" s="309" t="s">
        <v>130</v>
      </c>
      <c r="E28" s="310">
        <v>228360</v>
      </c>
      <c r="F28" s="310">
        <f t="shared" si="0"/>
        <v>0</v>
      </c>
      <c r="G28" s="310">
        <v>0</v>
      </c>
      <c r="H28" s="310">
        <v>0</v>
      </c>
      <c r="I28" s="310">
        <v>0</v>
      </c>
    </row>
    <row r="29" spans="2:9">
      <c r="B29" s="309"/>
      <c r="C29" s="310"/>
      <c r="D29" s="309" t="s">
        <v>131</v>
      </c>
      <c r="E29" s="310">
        <v>446776</v>
      </c>
      <c r="F29" s="310">
        <f t="shared" si="0"/>
        <v>0</v>
      </c>
      <c r="G29" s="310">
        <v>0</v>
      </c>
      <c r="H29" s="310">
        <v>0</v>
      </c>
      <c r="I29" s="310">
        <v>0</v>
      </c>
    </row>
    <row r="30" spans="2:9">
      <c r="B30" s="309"/>
      <c r="C30" s="310"/>
      <c r="D30" s="309" t="s">
        <v>132</v>
      </c>
      <c r="E30" s="310">
        <v>117688</v>
      </c>
      <c r="F30" s="310">
        <f t="shared" si="0"/>
        <v>0</v>
      </c>
      <c r="G30" s="310">
        <v>0</v>
      </c>
      <c r="H30" s="310">
        <v>0</v>
      </c>
      <c r="I30" s="310">
        <v>0</v>
      </c>
    </row>
    <row r="31" spans="2:9">
      <c r="B31" s="309"/>
      <c r="C31" s="310"/>
      <c r="D31" s="309" t="s">
        <v>133</v>
      </c>
      <c r="E31" s="310">
        <v>1382786</v>
      </c>
      <c r="F31" s="310">
        <f t="shared" si="0"/>
        <v>970</v>
      </c>
      <c r="G31" s="310">
        <v>970</v>
      </c>
      <c r="H31" s="310">
        <v>0</v>
      </c>
      <c r="I31" s="310">
        <v>0</v>
      </c>
    </row>
    <row r="32" spans="2:9">
      <c r="B32" s="309"/>
      <c r="C32" s="310"/>
      <c r="D32" s="309" t="s">
        <v>134</v>
      </c>
      <c r="E32" s="310">
        <v>372142</v>
      </c>
      <c r="F32" s="310">
        <f t="shared" si="0"/>
        <v>822</v>
      </c>
      <c r="G32" s="310">
        <v>822</v>
      </c>
      <c r="H32" s="310">
        <v>0</v>
      </c>
      <c r="I32" s="310">
        <v>0</v>
      </c>
    </row>
    <row r="33" spans="2:9">
      <c r="B33" s="309"/>
      <c r="C33" s="310"/>
      <c r="D33" s="309" t="s">
        <v>135</v>
      </c>
      <c r="E33" s="310">
        <v>299268</v>
      </c>
      <c r="F33" s="310">
        <f t="shared" si="0"/>
        <v>388</v>
      </c>
      <c r="G33" s="310">
        <v>388</v>
      </c>
      <c r="H33" s="310">
        <v>0</v>
      </c>
      <c r="I33" s="310">
        <v>0</v>
      </c>
    </row>
    <row r="34" spans="2:9">
      <c r="B34" s="309"/>
      <c r="C34" s="310"/>
      <c r="D34" s="309" t="s">
        <v>136</v>
      </c>
      <c r="E34" s="310">
        <v>690880</v>
      </c>
      <c r="F34" s="310">
        <f t="shared" si="0"/>
        <v>0</v>
      </c>
      <c r="G34" s="310">
        <v>0</v>
      </c>
      <c r="H34" s="310">
        <v>0</v>
      </c>
      <c r="I34" s="310">
        <v>0</v>
      </c>
    </row>
    <row r="35" spans="2:9">
      <c r="B35" s="309"/>
      <c r="C35" s="310"/>
      <c r="D35" s="309" t="s">
        <v>137</v>
      </c>
      <c r="E35" s="310">
        <v>888772</v>
      </c>
      <c r="F35" s="310">
        <f t="shared" si="0"/>
        <v>1116</v>
      </c>
      <c r="G35" s="310">
        <v>1116</v>
      </c>
      <c r="H35" s="310">
        <v>0</v>
      </c>
      <c r="I35" s="310">
        <v>0</v>
      </c>
    </row>
    <row r="36" spans="2:9">
      <c r="B36" s="309"/>
      <c r="C36" s="310"/>
      <c r="D36" s="309" t="s">
        <v>138</v>
      </c>
      <c r="E36" s="310">
        <v>551192</v>
      </c>
      <c r="F36" s="310">
        <f t="shared" si="0"/>
        <v>416</v>
      </c>
      <c r="G36" s="310">
        <v>416</v>
      </c>
      <c r="H36" s="310">
        <v>0</v>
      </c>
      <c r="I36" s="310">
        <v>0</v>
      </c>
    </row>
    <row r="37" spans="2:9">
      <c r="B37" s="309"/>
      <c r="C37" s="310"/>
      <c r="D37" s="309" t="s">
        <v>139</v>
      </c>
      <c r="E37" s="310">
        <v>120520</v>
      </c>
      <c r="F37" s="310">
        <f t="shared" si="0"/>
        <v>0</v>
      </c>
      <c r="G37" s="310">
        <v>0</v>
      </c>
      <c r="H37" s="310">
        <v>0</v>
      </c>
      <c r="I37" s="310">
        <v>0</v>
      </c>
    </row>
    <row r="38" spans="2:9">
      <c r="B38" s="309"/>
      <c r="C38" s="310"/>
      <c r="D38" s="309" t="s">
        <v>140</v>
      </c>
      <c r="E38" s="310">
        <v>1321674</v>
      </c>
      <c r="F38" s="310">
        <f t="shared" si="0"/>
        <v>2394</v>
      </c>
      <c r="G38" s="310">
        <v>2394</v>
      </c>
      <c r="H38" s="310">
        <v>0</v>
      </c>
      <c r="I38" s="310">
        <v>0</v>
      </c>
    </row>
    <row r="39" spans="2:9">
      <c r="B39" s="309"/>
      <c r="C39" s="310"/>
      <c r="D39" s="309" t="s">
        <v>141</v>
      </c>
      <c r="E39" s="310">
        <v>2426460</v>
      </c>
      <c r="F39" s="310">
        <f t="shared" si="0"/>
        <v>1908</v>
      </c>
      <c r="G39" s="310">
        <v>1908</v>
      </c>
      <c r="H39" s="310">
        <v>0</v>
      </c>
      <c r="I39" s="310">
        <v>0</v>
      </c>
    </row>
    <row r="40" spans="2:9">
      <c r="B40" s="309"/>
      <c r="C40" s="310"/>
      <c r="D40" s="309" t="s">
        <v>142</v>
      </c>
      <c r="E40" s="310">
        <v>253348</v>
      </c>
      <c r="F40" s="310">
        <f t="shared" si="0"/>
        <v>60</v>
      </c>
      <c r="G40" s="310">
        <v>60</v>
      </c>
      <c r="H40" s="310">
        <v>0</v>
      </c>
      <c r="I40" s="310">
        <v>0</v>
      </c>
    </row>
    <row r="41" spans="2:9">
      <c r="B41" s="309"/>
      <c r="C41" s="310"/>
      <c r="D41" s="309" t="s">
        <v>143</v>
      </c>
      <c r="E41" s="310">
        <v>674608</v>
      </c>
      <c r="F41" s="310">
        <f t="shared" si="0"/>
        <v>0</v>
      </c>
      <c r="G41" s="310">
        <v>0</v>
      </c>
      <c r="H41" s="310">
        <v>0</v>
      </c>
      <c r="I41" s="310">
        <v>0</v>
      </c>
    </row>
    <row r="42" spans="2:9">
      <c r="B42" s="309"/>
      <c r="C42" s="310"/>
      <c r="D42" s="309" t="s">
        <v>144</v>
      </c>
      <c r="E42" s="310">
        <v>361272</v>
      </c>
      <c r="F42" s="310">
        <f t="shared" si="0"/>
        <v>512</v>
      </c>
      <c r="G42" s="310">
        <v>512</v>
      </c>
      <c r="H42" s="310">
        <v>0</v>
      </c>
      <c r="I42" s="310">
        <v>0</v>
      </c>
    </row>
    <row r="43" spans="2:9">
      <c r="B43" s="309"/>
      <c r="C43" s="310"/>
      <c r="D43" s="309" t="s">
        <v>145</v>
      </c>
      <c r="E43" s="310">
        <v>309280</v>
      </c>
      <c r="F43" s="310">
        <f t="shared" si="0"/>
        <v>0</v>
      </c>
      <c r="G43" s="310">
        <v>0</v>
      </c>
      <c r="H43" s="310">
        <v>0</v>
      </c>
      <c r="I43" s="310">
        <v>0</v>
      </c>
    </row>
    <row r="44" spans="2:9">
      <c r="B44" s="309"/>
      <c r="C44" s="310"/>
      <c r="D44" s="309" t="s">
        <v>146</v>
      </c>
      <c r="E44" s="310">
        <v>2360622</v>
      </c>
      <c r="F44" s="310">
        <f t="shared" si="0"/>
        <v>4094</v>
      </c>
      <c r="G44" s="310">
        <v>1132</v>
      </c>
      <c r="H44" s="310">
        <v>2962</v>
      </c>
      <c r="I44" s="310">
        <v>0</v>
      </c>
    </row>
    <row r="45" spans="2:9">
      <c r="B45" s="309"/>
      <c r="C45" s="310"/>
      <c r="D45" s="309" t="s">
        <v>147</v>
      </c>
      <c r="E45" s="310">
        <v>302616</v>
      </c>
      <c r="F45" s="310">
        <f t="shared" si="0"/>
        <v>0</v>
      </c>
      <c r="G45" s="310">
        <v>0</v>
      </c>
      <c r="H45" s="310">
        <v>0</v>
      </c>
      <c r="I45" s="310">
        <v>0</v>
      </c>
    </row>
    <row r="46" spans="2:9">
      <c r="B46" s="309"/>
      <c r="C46" s="310"/>
      <c r="D46" s="309" t="s">
        <v>148</v>
      </c>
      <c r="E46" s="310">
        <v>191266</v>
      </c>
      <c r="F46" s="310">
        <f t="shared" si="0"/>
        <v>578</v>
      </c>
      <c r="G46" s="310">
        <v>578</v>
      </c>
      <c r="H46" s="310">
        <v>0</v>
      </c>
      <c r="I46" s="310">
        <v>0</v>
      </c>
    </row>
    <row r="47" spans="2:9">
      <c r="B47" s="309"/>
      <c r="C47" s="310"/>
      <c r="D47" s="309" t="s">
        <v>149</v>
      </c>
      <c r="E47" s="310">
        <v>642704</v>
      </c>
      <c r="F47" s="310">
        <f t="shared" si="0"/>
        <v>0</v>
      </c>
      <c r="G47" s="310">
        <v>0</v>
      </c>
      <c r="H47" s="310">
        <v>0</v>
      </c>
      <c r="I47" s="310">
        <v>0</v>
      </c>
    </row>
    <row r="48" spans="2:9">
      <c r="B48" s="309"/>
      <c r="C48" s="310"/>
      <c r="D48" s="309" t="s">
        <v>150</v>
      </c>
      <c r="E48" s="310">
        <v>1383630</v>
      </c>
      <c r="F48" s="310">
        <f t="shared" si="0"/>
        <v>3734</v>
      </c>
      <c r="G48" s="310">
        <v>2432</v>
      </c>
      <c r="H48" s="310">
        <v>148</v>
      </c>
      <c r="I48" s="310">
        <v>1154</v>
      </c>
    </row>
    <row r="49" spans="2:9">
      <c r="B49" s="309"/>
      <c r="C49" s="310"/>
      <c r="D49" s="309" t="s">
        <v>151</v>
      </c>
      <c r="E49" s="310">
        <v>2176276</v>
      </c>
      <c r="F49" s="310">
        <f t="shared" si="0"/>
        <v>4444</v>
      </c>
      <c r="G49" s="310">
        <v>1728</v>
      </c>
      <c r="H49" s="310">
        <v>1882</v>
      </c>
      <c r="I49" s="310">
        <v>834</v>
      </c>
    </row>
    <row r="50" spans="2:9">
      <c r="B50" s="309"/>
      <c r="C50" s="310"/>
      <c r="D50" s="309" t="s">
        <v>152</v>
      </c>
      <c r="E50" s="310">
        <v>399632</v>
      </c>
      <c r="F50" s="310">
        <f t="shared" si="0"/>
        <v>0</v>
      </c>
      <c r="G50" s="310">
        <v>0</v>
      </c>
      <c r="H50" s="310">
        <v>0</v>
      </c>
      <c r="I50" s="310">
        <v>0</v>
      </c>
    </row>
    <row r="51" spans="2:9">
      <c r="B51" s="309"/>
      <c r="C51" s="310"/>
      <c r="D51" s="309" t="s">
        <v>153</v>
      </c>
      <c r="E51" s="310">
        <v>184244</v>
      </c>
      <c r="F51" s="310">
        <f t="shared" si="0"/>
        <v>700</v>
      </c>
      <c r="G51" s="310">
        <v>700</v>
      </c>
      <c r="H51" s="310">
        <v>0</v>
      </c>
      <c r="I51" s="310">
        <v>0</v>
      </c>
    </row>
    <row r="52" spans="2:9">
      <c r="B52" s="309"/>
      <c r="C52" s="310"/>
      <c r="D52" s="309" t="s">
        <v>154</v>
      </c>
      <c r="E52" s="310">
        <v>687866</v>
      </c>
      <c r="F52" s="310">
        <f t="shared" si="0"/>
        <v>410</v>
      </c>
      <c r="G52" s="310">
        <v>410</v>
      </c>
      <c r="H52" s="310">
        <v>0</v>
      </c>
      <c r="I52" s="310">
        <v>0</v>
      </c>
    </row>
    <row r="53" spans="2:9">
      <c r="B53" s="309"/>
      <c r="C53" s="310"/>
      <c r="D53" s="309" t="s">
        <v>155</v>
      </c>
      <c r="E53" s="310">
        <v>237184</v>
      </c>
      <c r="F53" s="310">
        <f t="shared" si="0"/>
        <v>0</v>
      </c>
      <c r="G53" s="310">
        <v>0</v>
      </c>
      <c r="H53" s="310">
        <v>0</v>
      </c>
      <c r="I53" s="310">
        <v>0</v>
      </c>
    </row>
    <row r="54" spans="2:9">
      <c r="B54" s="309"/>
      <c r="C54" s="310"/>
      <c r="D54" s="309" t="s">
        <v>156</v>
      </c>
      <c r="E54" s="310">
        <v>537652</v>
      </c>
      <c r="F54" s="310">
        <f t="shared" si="0"/>
        <v>1428</v>
      </c>
      <c r="G54" s="310">
        <v>1354</v>
      </c>
      <c r="H54" s="310">
        <v>74</v>
      </c>
      <c r="I54" s="310">
        <v>0</v>
      </c>
    </row>
    <row r="55" spans="2:9">
      <c r="B55" s="309"/>
      <c r="C55" s="310"/>
      <c r="D55" s="309" t="s">
        <v>157</v>
      </c>
      <c r="E55" s="310">
        <v>929338</v>
      </c>
      <c r="F55" s="310">
        <f t="shared" si="0"/>
        <v>4642</v>
      </c>
      <c r="G55" s="310">
        <v>1862</v>
      </c>
      <c r="H55" s="310">
        <v>0</v>
      </c>
      <c r="I55" s="310">
        <v>2780</v>
      </c>
    </row>
    <row r="56" spans="2:9">
      <c r="B56" s="309"/>
      <c r="C56" s="310"/>
      <c r="D56" s="309" t="s">
        <v>158</v>
      </c>
      <c r="E56" s="310">
        <v>1908766</v>
      </c>
      <c r="F56" s="310">
        <f t="shared" si="0"/>
        <v>990</v>
      </c>
      <c r="G56" s="310">
        <v>160</v>
      </c>
      <c r="H56" s="310">
        <v>830</v>
      </c>
      <c r="I56" s="310">
        <v>0</v>
      </c>
    </row>
    <row r="57" spans="2:9">
      <c r="B57" s="309"/>
      <c r="C57" s="310"/>
      <c r="D57" s="309" t="s">
        <v>159</v>
      </c>
      <c r="E57" s="310">
        <v>1028048</v>
      </c>
      <c r="F57" s="310">
        <f t="shared" si="0"/>
        <v>0</v>
      </c>
      <c r="G57" s="310">
        <v>0</v>
      </c>
      <c r="H57" s="310">
        <v>0</v>
      </c>
      <c r="I57" s="310">
        <v>0</v>
      </c>
    </row>
    <row r="58" spans="2:9">
      <c r="B58" s="309"/>
      <c r="C58" s="310"/>
      <c r="D58" s="309" t="s">
        <v>160</v>
      </c>
      <c r="E58" s="310">
        <v>942784</v>
      </c>
      <c r="F58" s="310">
        <f t="shared" si="0"/>
        <v>0</v>
      </c>
      <c r="G58" s="310">
        <v>0</v>
      </c>
      <c r="H58" s="310">
        <v>0</v>
      </c>
      <c r="I58" s="310">
        <v>0</v>
      </c>
    </row>
    <row r="59" spans="2:9">
      <c r="B59" s="309"/>
      <c r="C59" s="310"/>
      <c r="D59" s="309" t="s">
        <v>161</v>
      </c>
      <c r="E59" s="310">
        <v>625208</v>
      </c>
      <c r="F59" s="310">
        <f t="shared" si="0"/>
        <v>0</v>
      </c>
      <c r="G59" s="310">
        <v>0</v>
      </c>
      <c r="H59" s="310">
        <v>0</v>
      </c>
      <c r="I59" s="310">
        <v>0</v>
      </c>
    </row>
    <row r="60" spans="2:9">
      <c r="B60" s="309"/>
      <c r="C60" s="310"/>
      <c r="D60" s="309" t="s">
        <v>162</v>
      </c>
      <c r="E60" s="310">
        <v>581032</v>
      </c>
      <c r="F60" s="310">
        <f t="shared" si="0"/>
        <v>0</v>
      </c>
      <c r="G60" s="310">
        <v>0</v>
      </c>
      <c r="H60" s="310">
        <v>0</v>
      </c>
      <c r="I60" s="310">
        <v>0</v>
      </c>
    </row>
    <row r="61" spans="2:9">
      <c r="B61" s="309"/>
      <c r="C61" s="310"/>
      <c r="D61" s="309" t="s">
        <v>163</v>
      </c>
      <c r="E61" s="310">
        <v>459208</v>
      </c>
      <c r="F61" s="310">
        <f t="shared" si="0"/>
        <v>0</v>
      </c>
      <c r="G61" s="310">
        <v>0</v>
      </c>
      <c r="H61" s="310">
        <v>0</v>
      </c>
      <c r="I61" s="310">
        <v>0</v>
      </c>
    </row>
    <row r="62" spans="2:9">
      <c r="B62" s="309"/>
      <c r="C62" s="310"/>
      <c r="D62" s="309" t="s">
        <v>164</v>
      </c>
      <c r="E62" s="310">
        <v>277600</v>
      </c>
      <c r="F62" s="310">
        <f t="shared" si="0"/>
        <v>0</v>
      </c>
      <c r="G62" s="310">
        <v>0</v>
      </c>
      <c r="H62" s="310">
        <v>0</v>
      </c>
      <c r="I62" s="310">
        <v>0</v>
      </c>
    </row>
    <row r="63" spans="2:9">
      <c r="B63" s="309"/>
      <c r="C63" s="310"/>
      <c r="D63" s="309" t="s">
        <v>165</v>
      </c>
      <c r="E63" s="310">
        <v>254136</v>
      </c>
      <c r="F63" s="310">
        <f t="shared" si="0"/>
        <v>0</v>
      </c>
      <c r="G63" s="310">
        <v>0</v>
      </c>
      <c r="H63" s="310">
        <v>0</v>
      </c>
      <c r="I63" s="310">
        <v>0</v>
      </c>
    </row>
    <row r="64" spans="2:9">
      <c r="B64" s="309"/>
      <c r="C64" s="310"/>
      <c r="D64" s="309" t="s">
        <v>166</v>
      </c>
      <c r="E64" s="310">
        <v>489382</v>
      </c>
      <c r="F64" s="310">
        <f t="shared" si="0"/>
        <v>374</v>
      </c>
      <c r="G64" s="310">
        <v>374</v>
      </c>
      <c r="H64" s="310">
        <v>0</v>
      </c>
      <c r="I64" s="310">
        <v>0</v>
      </c>
    </row>
    <row r="65" spans="2:9">
      <c r="B65" s="309"/>
      <c r="C65" s="310"/>
      <c r="D65" s="309" t="s">
        <v>167</v>
      </c>
      <c r="E65" s="310">
        <v>2504038</v>
      </c>
      <c r="F65" s="310">
        <f t="shared" si="0"/>
        <v>1910</v>
      </c>
      <c r="G65" s="310">
        <v>570</v>
      </c>
      <c r="H65" s="310">
        <v>784</v>
      </c>
      <c r="I65" s="310">
        <v>556</v>
      </c>
    </row>
    <row r="66" spans="2:9">
      <c r="B66" s="309"/>
      <c r="C66" s="310"/>
      <c r="D66" s="309" t="s">
        <v>168</v>
      </c>
      <c r="E66" s="310">
        <v>1063548</v>
      </c>
      <c r="F66" s="310">
        <f t="shared" si="0"/>
        <v>236</v>
      </c>
      <c r="G66" s="310">
        <v>236</v>
      </c>
      <c r="H66" s="310">
        <v>0</v>
      </c>
      <c r="I66" s="310">
        <v>0</v>
      </c>
    </row>
    <row r="67" spans="2:9">
      <c r="B67" s="309"/>
      <c r="C67" s="310"/>
      <c r="D67" s="309" t="s">
        <v>169</v>
      </c>
      <c r="E67" s="310">
        <v>394440</v>
      </c>
      <c r="F67" s="310">
        <f t="shared" si="0"/>
        <v>0</v>
      </c>
      <c r="G67" s="310">
        <v>0</v>
      </c>
      <c r="H67" s="310">
        <v>0</v>
      </c>
      <c r="I67" s="310">
        <v>0</v>
      </c>
    </row>
    <row r="68" spans="2:9">
      <c r="B68" s="309"/>
      <c r="C68" s="310"/>
      <c r="D68" s="309" t="s">
        <v>170</v>
      </c>
      <c r="E68" s="310">
        <v>462568</v>
      </c>
      <c r="F68" s="310">
        <f t="shared" si="0"/>
        <v>0</v>
      </c>
      <c r="G68" s="310">
        <v>0</v>
      </c>
      <c r="H68" s="310">
        <v>0</v>
      </c>
      <c r="I68" s="310">
        <v>0</v>
      </c>
    </row>
    <row r="69" spans="2:9">
      <c r="B69" s="309"/>
      <c r="C69" s="310"/>
      <c r="D69" s="309" t="s">
        <v>171</v>
      </c>
      <c r="E69" s="310">
        <v>587968</v>
      </c>
      <c r="F69" s="310">
        <f t="shared" si="0"/>
        <v>0</v>
      </c>
      <c r="G69" s="310">
        <v>0</v>
      </c>
      <c r="H69" s="310">
        <v>0</v>
      </c>
      <c r="I69" s="310">
        <v>0</v>
      </c>
    </row>
    <row r="70" spans="2:9">
      <c r="B70" s="309"/>
      <c r="C70" s="310"/>
      <c r="D70" s="309" t="s">
        <v>172</v>
      </c>
      <c r="E70" s="310">
        <v>1173360</v>
      </c>
      <c r="F70" s="310">
        <f t="shared" si="0"/>
        <v>3520</v>
      </c>
      <c r="G70" s="310">
        <v>176</v>
      </c>
      <c r="H70" s="310">
        <v>1584</v>
      </c>
      <c r="I70" s="310">
        <v>1760</v>
      </c>
    </row>
    <row r="71" spans="2:9">
      <c r="B71" s="309"/>
      <c r="C71" s="310"/>
      <c r="D71" s="309" t="s">
        <v>173</v>
      </c>
      <c r="E71" s="310">
        <v>485808</v>
      </c>
      <c r="F71" s="310">
        <f t="shared" si="0"/>
        <v>0</v>
      </c>
      <c r="G71" s="310">
        <v>0</v>
      </c>
      <c r="H71" s="310">
        <v>0</v>
      </c>
      <c r="I71" s="310">
        <v>0</v>
      </c>
    </row>
    <row r="72" spans="2:9">
      <c r="B72" s="309"/>
      <c r="C72" s="310"/>
      <c r="D72" s="309" t="s">
        <v>174</v>
      </c>
      <c r="E72" s="310">
        <v>579394</v>
      </c>
      <c r="F72" s="310">
        <f t="shared" si="0"/>
        <v>298</v>
      </c>
      <c r="G72" s="310">
        <v>298</v>
      </c>
      <c r="H72" s="310">
        <v>0</v>
      </c>
      <c r="I72" s="310">
        <v>0</v>
      </c>
    </row>
    <row r="73" spans="2:9">
      <c r="B73" s="309"/>
      <c r="C73" s="310"/>
      <c r="D73" s="309" t="s">
        <v>175</v>
      </c>
      <c r="E73" s="310">
        <v>2405842</v>
      </c>
      <c r="F73" s="310">
        <f t="shared" si="0"/>
        <v>4890</v>
      </c>
      <c r="G73" s="310">
        <v>4890</v>
      </c>
      <c r="H73" s="310">
        <v>0</v>
      </c>
      <c r="I73" s="310">
        <v>0</v>
      </c>
    </row>
    <row r="74" spans="2:9">
      <c r="B74" s="309"/>
      <c r="C74" s="310"/>
      <c r="D74" s="309" t="s">
        <v>176</v>
      </c>
      <c r="E74" s="310">
        <v>426908</v>
      </c>
      <c r="F74" s="310">
        <f t="shared" si="0"/>
        <v>268</v>
      </c>
      <c r="G74" s="310">
        <v>268</v>
      </c>
      <c r="H74" s="310">
        <v>0</v>
      </c>
      <c r="I74" s="310">
        <v>0</v>
      </c>
    </row>
    <row r="75" spans="2:9">
      <c r="B75" s="309"/>
      <c r="C75" s="310"/>
      <c r="D75" s="309" t="s">
        <v>177</v>
      </c>
      <c r="E75" s="310">
        <v>1937640</v>
      </c>
      <c r="F75" s="310">
        <f t="shared" si="0"/>
        <v>1704</v>
      </c>
      <c r="G75" s="310">
        <v>1704</v>
      </c>
      <c r="H75" s="310">
        <v>0</v>
      </c>
      <c r="I75" s="310">
        <v>0</v>
      </c>
    </row>
    <row r="76" spans="2:9">
      <c r="B76" s="309"/>
      <c r="C76" s="310"/>
      <c r="D76" s="309" t="s">
        <v>178</v>
      </c>
      <c r="E76" s="310">
        <v>1113202</v>
      </c>
      <c r="F76" s="310">
        <f t="shared" si="0"/>
        <v>514</v>
      </c>
      <c r="G76" s="310">
        <v>514</v>
      </c>
      <c r="H76" s="310">
        <v>0</v>
      </c>
      <c r="I76" s="310">
        <v>0</v>
      </c>
    </row>
    <row r="77" spans="2:9">
      <c r="B77" s="309"/>
      <c r="C77" s="310"/>
      <c r="D77" s="309" t="s">
        <v>179</v>
      </c>
      <c r="E77" s="310">
        <v>175008</v>
      </c>
      <c r="F77" s="310">
        <f t="shared" si="0"/>
        <v>0</v>
      </c>
      <c r="G77" s="310">
        <v>0</v>
      </c>
      <c r="H77" s="310">
        <v>0</v>
      </c>
      <c r="I77" s="310">
        <v>0</v>
      </c>
    </row>
    <row r="78" spans="2:9">
      <c r="B78" s="309"/>
      <c r="C78" s="310"/>
      <c r="D78" s="309" t="s">
        <v>180</v>
      </c>
      <c r="E78" s="310">
        <v>1436956</v>
      </c>
      <c r="F78" s="310">
        <f t="shared" si="0"/>
        <v>1772</v>
      </c>
      <c r="G78" s="310">
        <v>0</v>
      </c>
      <c r="H78" s="310">
        <v>1772</v>
      </c>
      <c r="I78" s="310">
        <v>0</v>
      </c>
    </row>
    <row r="79" spans="2:9">
      <c r="B79" s="309"/>
      <c r="C79" s="310"/>
      <c r="D79" s="309" t="s">
        <v>181</v>
      </c>
      <c r="E79" s="310">
        <v>1101478</v>
      </c>
      <c r="F79" s="310">
        <f t="shared" si="0"/>
        <v>2614</v>
      </c>
      <c r="G79" s="310">
        <v>2614</v>
      </c>
      <c r="H79" s="310">
        <v>0</v>
      </c>
      <c r="I79" s="310">
        <v>0</v>
      </c>
    </row>
    <row r="80" spans="2:9">
      <c r="B80" s="309"/>
      <c r="C80" s="310"/>
      <c r="D80" s="309" t="s">
        <v>182</v>
      </c>
      <c r="E80" s="310">
        <v>213320</v>
      </c>
      <c r="F80" s="310">
        <f t="shared" ref="F80:F133" si="1">+G80+H80+I80</f>
        <v>1640</v>
      </c>
      <c r="G80" s="310">
        <v>0</v>
      </c>
      <c r="H80" s="310">
        <v>1640</v>
      </c>
      <c r="I80" s="310">
        <v>0</v>
      </c>
    </row>
    <row r="81" spans="2:9">
      <c r="B81" s="309"/>
      <c r="C81" s="310"/>
      <c r="D81" s="309" t="s">
        <v>183</v>
      </c>
      <c r="E81" s="310">
        <v>1105746</v>
      </c>
      <c r="F81" s="310">
        <f t="shared" si="1"/>
        <v>1810</v>
      </c>
      <c r="G81" s="310">
        <v>1810</v>
      </c>
      <c r="H81" s="310">
        <v>0</v>
      </c>
      <c r="I81" s="310">
        <v>0</v>
      </c>
    </row>
    <row r="82" spans="2:9">
      <c r="B82" s="309"/>
      <c r="C82" s="310"/>
      <c r="D82" s="309" t="s">
        <v>184</v>
      </c>
      <c r="E82" s="310">
        <v>2199728</v>
      </c>
      <c r="F82" s="310">
        <f t="shared" si="1"/>
        <v>1488</v>
      </c>
      <c r="G82" s="310">
        <v>1488</v>
      </c>
      <c r="H82" s="310">
        <v>0</v>
      </c>
      <c r="I82" s="310">
        <v>0</v>
      </c>
    </row>
    <row r="83" spans="2:9">
      <c r="B83" s="309"/>
      <c r="C83" s="310"/>
      <c r="D83" s="309" t="s">
        <v>185</v>
      </c>
      <c r="E83" s="310">
        <v>369328</v>
      </c>
      <c r="F83" s="310">
        <f t="shared" si="1"/>
        <v>0</v>
      </c>
      <c r="G83" s="310">
        <v>0</v>
      </c>
      <c r="H83" s="310">
        <v>0</v>
      </c>
      <c r="I83" s="310">
        <v>0</v>
      </c>
    </row>
    <row r="84" spans="2:9">
      <c r="B84" s="309"/>
      <c r="C84" s="310"/>
      <c r="D84" s="309" t="s">
        <v>186</v>
      </c>
      <c r="E84" s="310">
        <v>2428520</v>
      </c>
      <c r="F84" s="310">
        <f t="shared" si="1"/>
        <v>0</v>
      </c>
      <c r="G84" s="310">
        <v>0</v>
      </c>
      <c r="H84" s="310">
        <v>0</v>
      </c>
      <c r="I84" s="310">
        <v>0</v>
      </c>
    </row>
    <row r="85" spans="2:9">
      <c r="B85" s="309"/>
      <c r="C85" s="310"/>
      <c r="D85" s="309" t="s">
        <v>187</v>
      </c>
      <c r="E85" s="310">
        <v>292352</v>
      </c>
      <c r="F85" s="310">
        <f t="shared" si="1"/>
        <v>120</v>
      </c>
      <c r="G85" s="310">
        <v>120</v>
      </c>
      <c r="H85" s="310">
        <v>0</v>
      </c>
      <c r="I85" s="310">
        <v>0</v>
      </c>
    </row>
    <row r="86" spans="2:9">
      <c r="B86" s="309"/>
      <c r="C86" s="310"/>
      <c r="D86" s="309" t="s">
        <v>188</v>
      </c>
      <c r="E86" s="310">
        <v>158904</v>
      </c>
      <c r="F86" s="310">
        <f t="shared" si="1"/>
        <v>0</v>
      </c>
      <c r="G86" s="310">
        <v>0</v>
      </c>
      <c r="H86" s="310">
        <v>0</v>
      </c>
      <c r="I86" s="310">
        <v>0</v>
      </c>
    </row>
    <row r="87" spans="2:9">
      <c r="B87" s="309"/>
      <c r="C87" s="310"/>
      <c r="D87" s="309" t="s">
        <v>189</v>
      </c>
      <c r="E87" s="310">
        <v>191584</v>
      </c>
      <c r="F87" s="310">
        <f t="shared" si="1"/>
        <v>0</v>
      </c>
      <c r="G87" s="310">
        <v>0</v>
      </c>
      <c r="H87" s="310">
        <v>0</v>
      </c>
      <c r="I87" s="310">
        <v>0</v>
      </c>
    </row>
    <row r="88" spans="2:9">
      <c r="B88" s="309"/>
      <c r="C88" s="310"/>
      <c r="D88" s="309" t="s">
        <v>190</v>
      </c>
      <c r="E88" s="310">
        <v>292200</v>
      </c>
      <c r="F88" s="310">
        <f t="shared" si="1"/>
        <v>0</v>
      </c>
      <c r="G88" s="310">
        <v>0</v>
      </c>
      <c r="H88" s="310">
        <v>0</v>
      </c>
      <c r="I88" s="310">
        <v>0</v>
      </c>
    </row>
    <row r="89" spans="2:9">
      <c r="B89" s="309"/>
      <c r="C89" s="310"/>
      <c r="D89" s="309" t="s">
        <v>191</v>
      </c>
      <c r="E89" s="310">
        <v>321114</v>
      </c>
      <c r="F89" s="310">
        <f t="shared" si="1"/>
        <v>842</v>
      </c>
      <c r="G89" s="310">
        <v>842</v>
      </c>
      <c r="H89" s="310">
        <v>0</v>
      </c>
      <c r="I89" s="310">
        <v>0</v>
      </c>
    </row>
    <row r="90" spans="2:9">
      <c r="B90" s="309"/>
      <c r="C90" s="310"/>
      <c r="D90" s="309" t="s">
        <v>192</v>
      </c>
      <c r="E90" s="310">
        <v>3781154</v>
      </c>
      <c r="F90" s="310">
        <f t="shared" si="1"/>
        <v>7130</v>
      </c>
      <c r="G90" s="310">
        <v>6802</v>
      </c>
      <c r="H90" s="310">
        <v>328</v>
      </c>
      <c r="I90" s="310">
        <v>0</v>
      </c>
    </row>
    <row r="91" spans="2:9">
      <c r="B91" s="309"/>
      <c r="C91" s="310"/>
      <c r="D91" s="309" t="s">
        <v>193</v>
      </c>
      <c r="E91" s="310">
        <v>1500978</v>
      </c>
      <c r="F91" s="310">
        <f t="shared" si="1"/>
        <v>2978</v>
      </c>
      <c r="G91" s="310">
        <v>1644</v>
      </c>
      <c r="H91" s="310">
        <v>1334</v>
      </c>
      <c r="I91" s="310">
        <v>0</v>
      </c>
    </row>
    <row r="92" spans="2:9">
      <c r="B92" s="309"/>
      <c r="C92" s="310"/>
      <c r="D92" s="309" t="s">
        <v>194</v>
      </c>
      <c r="E92" s="310">
        <v>975262</v>
      </c>
      <c r="F92" s="310">
        <f t="shared" si="1"/>
        <v>1070</v>
      </c>
      <c r="G92" s="310">
        <v>1070</v>
      </c>
      <c r="H92" s="310">
        <v>0</v>
      </c>
      <c r="I92" s="310">
        <v>0</v>
      </c>
    </row>
    <row r="93" spans="2:9">
      <c r="B93" s="309"/>
      <c r="C93" s="310"/>
      <c r="D93" s="309" t="s">
        <v>195</v>
      </c>
      <c r="E93" s="310">
        <v>235096</v>
      </c>
      <c r="F93" s="310">
        <f t="shared" si="1"/>
        <v>640</v>
      </c>
      <c r="G93" s="310">
        <v>640</v>
      </c>
      <c r="H93" s="310">
        <v>0</v>
      </c>
      <c r="I93" s="310">
        <v>0</v>
      </c>
    </row>
    <row r="94" spans="2:9">
      <c r="B94" s="309"/>
      <c r="C94" s="310"/>
      <c r="D94" s="309" t="s">
        <v>196</v>
      </c>
      <c r="E94" s="310">
        <v>231032</v>
      </c>
      <c r="F94" s="310">
        <f t="shared" si="1"/>
        <v>0</v>
      </c>
      <c r="G94" s="310">
        <v>0</v>
      </c>
      <c r="H94" s="310">
        <v>0</v>
      </c>
      <c r="I94" s="310">
        <v>0</v>
      </c>
    </row>
    <row r="95" spans="2:9">
      <c r="B95" s="309"/>
      <c r="C95" s="310"/>
      <c r="D95" s="309" t="s">
        <v>197</v>
      </c>
      <c r="E95" s="310">
        <v>421664</v>
      </c>
      <c r="F95" s="310">
        <f t="shared" si="1"/>
        <v>0</v>
      </c>
      <c r="G95" s="310">
        <v>0</v>
      </c>
      <c r="H95" s="310">
        <v>0</v>
      </c>
      <c r="I95" s="310">
        <v>0</v>
      </c>
    </row>
    <row r="96" spans="2:9">
      <c r="B96" s="309"/>
      <c r="C96" s="310"/>
      <c r="D96" s="309" t="s">
        <v>198</v>
      </c>
      <c r="E96" s="310">
        <v>912170</v>
      </c>
      <c r="F96" s="310">
        <f t="shared" si="1"/>
        <v>586</v>
      </c>
      <c r="G96" s="310">
        <v>586</v>
      </c>
      <c r="H96" s="310">
        <v>0</v>
      </c>
      <c r="I96" s="310">
        <v>0</v>
      </c>
    </row>
    <row r="97" spans="2:9">
      <c r="B97" s="309"/>
      <c r="C97" s="310"/>
      <c r="D97" s="309" t="s">
        <v>199</v>
      </c>
      <c r="E97" s="310">
        <v>518376</v>
      </c>
      <c r="F97" s="310">
        <f t="shared" si="1"/>
        <v>224</v>
      </c>
      <c r="G97" s="310">
        <v>224</v>
      </c>
      <c r="H97" s="310">
        <v>0</v>
      </c>
      <c r="I97" s="310">
        <v>0</v>
      </c>
    </row>
    <row r="98" spans="2:9">
      <c r="B98" s="309"/>
      <c r="C98" s="310"/>
      <c r="D98" s="309" t="s">
        <v>200</v>
      </c>
      <c r="E98" s="310">
        <v>556588</v>
      </c>
      <c r="F98" s="310">
        <f t="shared" si="1"/>
        <v>1132</v>
      </c>
      <c r="G98" s="310">
        <v>0</v>
      </c>
      <c r="H98" s="310">
        <v>1132</v>
      </c>
      <c r="I98" s="310">
        <v>0</v>
      </c>
    </row>
    <row r="99" spans="2:9">
      <c r="B99" s="309"/>
      <c r="C99" s="310"/>
      <c r="D99" s="309" t="s">
        <v>201</v>
      </c>
      <c r="E99" s="310">
        <v>194864</v>
      </c>
      <c r="F99" s="310">
        <f t="shared" si="1"/>
        <v>0</v>
      </c>
      <c r="G99" s="310">
        <v>0</v>
      </c>
      <c r="H99" s="310">
        <v>0</v>
      </c>
      <c r="I99" s="310">
        <v>0</v>
      </c>
    </row>
    <row r="100" spans="2:9">
      <c r="B100" s="309"/>
      <c r="C100" s="310"/>
      <c r="D100" s="309" t="s">
        <v>202</v>
      </c>
      <c r="E100" s="310">
        <v>2047724</v>
      </c>
      <c r="F100" s="310">
        <f t="shared" si="1"/>
        <v>3388</v>
      </c>
      <c r="G100" s="310">
        <v>3388</v>
      </c>
      <c r="H100" s="310">
        <v>0</v>
      </c>
      <c r="I100" s="310">
        <v>0</v>
      </c>
    </row>
    <row r="101" spans="2:9">
      <c r="B101" s="309"/>
      <c r="C101" s="310"/>
      <c r="D101" s="309" t="s">
        <v>203</v>
      </c>
      <c r="E101" s="310">
        <v>347056</v>
      </c>
      <c r="F101" s="310">
        <f t="shared" si="1"/>
        <v>2928</v>
      </c>
      <c r="G101" s="310">
        <v>778</v>
      </c>
      <c r="H101" s="310">
        <v>0</v>
      </c>
      <c r="I101" s="310">
        <v>2150</v>
      </c>
    </row>
    <row r="102" spans="2:9">
      <c r="B102" s="309"/>
      <c r="C102" s="310"/>
      <c r="D102" s="309" t="s">
        <v>204</v>
      </c>
      <c r="E102" s="310">
        <v>307800</v>
      </c>
      <c r="F102" s="310">
        <f t="shared" si="1"/>
        <v>0</v>
      </c>
      <c r="G102" s="310">
        <v>0</v>
      </c>
      <c r="H102" s="310">
        <v>0</v>
      </c>
      <c r="I102" s="310">
        <v>0</v>
      </c>
    </row>
    <row r="103" spans="2:9">
      <c r="B103" s="309"/>
      <c r="C103" s="310"/>
      <c r="D103" s="309" t="s">
        <v>205</v>
      </c>
      <c r="E103" s="310">
        <v>554474</v>
      </c>
      <c r="F103" s="310">
        <f t="shared" si="1"/>
        <v>442</v>
      </c>
      <c r="G103" s="310">
        <v>442</v>
      </c>
      <c r="H103" s="310">
        <v>0</v>
      </c>
      <c r="I103" s="310">
        <v>0</v>
      </c>
    </row>
    <row r="104" spans="2:9">
      <c r="B104" s="309"/>
      <c r="C104" s="310"/>
      <c r="D104" s="309" t="s">
        <v>206</v>
      </c>
      <c r="E104" s="310">
        <v>107128</v>
      </c>
      <c r="F104" s="310">
        <f t="shared" si="1"/>
        <v>0</v>
      </c>
      <c r="G104" s="310">
        <v>0</v>
      </c>
      <c r="H104" s="310">
        <v>0</v>
      </c>
      <c r="I104" s="310">
        <v>0</v>
      </c>
    </row>
    <row r="105" spans="2:9">
      <c r="B105" s="309"/>
      <c r="C105" s="310"/>
      <c r="D105" s="309" t="s">
        <v>207</v>
      </c>
      <c r="E105" s="310">
        <v>287712</v>
      </c>
      <c r="F105" s="310">
        <f t="shared" si="1"/>
        <v>0</v>
      </c>
      <c r="G105" s="310">
        <v>0</v>
      </c>
      <c r="H105" s="310">
        <v>0</v>
      </c>
      <c r="I105" s="310">
        <v>0</v>
      </c>
    </row>
    <row r="106" spans="2:9">
      <c r="B106" s="309"/>
      <c r="C106" s="310"/>
      <c r="D106" s="309" t="s">
        <v>208</v>
      </c>
      <c r="E106" s="310">
        <v>509296</v>
      </c>
      <c r="F106" s="310">
        <f t="shared" si="1"/>
        <v>0</v>
      </c>
      <c r="G106" s="310">
        <v>0</v>
      </c>
      <c r="H106" s="310">
        <v>0</v>
      </c>
      <c r="I106" s="310">
        <v>0</v>
      </c>
    </row>
    <row r="107" spans="2:9">
      <c r="B107" s="309"/>
      <c r="C107" s="310"/>
      <c r="D107" s="309" t="s">
        <v>209</v>
      </c>
      <c r="E107" s="310">
        <v>291960</v>
      </c>
      <c r="F107" s="310">
        <f t="shared" si="1"/>
        <v>0</v>
      </c>
      <c r="G107" s="310">
        <v>0</v>
      </c>
      <c r="H107" s="310">
        <v>0</v>
      </c>
      <c r="I107" s="310">
        <v>0</v>
      </c>
    </row>
    <row r="108" spans="2:9">
      <c r="B108" s="309"/>
      <c r="C108" s="310"/>
      <c r="D108" s="309" t="s">
        <v>210</v>
      </c>
      <c r="E108" s="310">
        <v>580472</v>
      </c>
      <c r="F108" s="310">
        <f t="shared" si="1"/>
        <v>0</v>
      </c>
      <c r="G108" s="310">
        <v>0</v>
      </c>
      <c r="H108" s="310">
        <v>0</v>
      </c>
      <c r="I108" s="310">
        <v>0</v>
      </c>
    </row>
    <row r="109" spans="2:9">
      <c r="B109" s="309"/>
      <c r="C109" s="310"/>
      <c r="D109" s="309" t="s">
        <v>211</v>
      </c>
      <c r="E109" s="310">
        <v>390448</v>
      </c>
      <c r="F109" s="310">
        <f t="shared" si="1"/>
        <v>0</v>
      </c>
      <c r="G109" s="310">
        <v>0</v>
      </c>
      <c r="H109" s="310">
        <v>0</v>
      </c>
      <c r="I109" s="310">
        <v>0</v>
      </c>
    </row>
    <row r="110" spans="2:9">
      <c r="B110" s="309"/>
      <c r="C110" s="310"/>
      <c r="D110" s="309" t="s">
        <v>212</v>
      </c>
      <c r="E110" s="310">
        <v>1597140</v>
      </c>
      <c r="F110" s="310">
        <f t="shared" si="1"/>
        <v>708</v>
      </c>
      <c r="G110" s="310">
        <v>388</v>
      </c>
      <c r="H110" s="310">
        <v>0</v>
      </c>
      <c r="I110" s="310">
        <v>320</v>
      </c>
    </row>
    <row r="111" spans="2:9">
      <c r="B111" s="309"/>
      <c r="C111" s="310"/>
      <c r="D111" s="309" t="s">
        <v>213</v>
      </c>
      <c r="E111" s="310">
        <v>2401022</v>
      </c>
      <c r="F111" s="310">
        <f t="shared" si="1"/>
        <v>2470</v>
      </c>
      <c r="G111" s="310">
        <v>2008</v>
      </c>
      <c r="H111" s="310">
        <v>0</v>
      </c>
      <c r="I111" s="310">
        <v>462</v>
      </c>
    </row>
    <row r="112" spans="2:9">
      <c r="B112" s="309"/>
      <c r="C112" s="310"/>
      <c r="D112" s="309" t="s">
        <v>214</v>
      </c>
      <c r="E112" s="310">
        <v>558228</v>
      </c>
      <c r="F112" s="310">
        <f t="shared" si="1"/>
        <v>1132</v>
      </c>
      <c r="G112" s="310">
        <v>1132</v>
      </c>
      <c r="H112" s="310">
        <v>0</v>
      </c>
      <c r="I112" s="310">
        <v>0</v>
      </c>
    </row>
    <row r="113" spans="2:9">
      <c r="B113" s="309"/>
      <c r="C113" s="310"/>
      <c r="D113" s="309" t="s">
        <v>215</v>
      </c>
      <c r="E113" s="310">
        <v>129344</v>
      </c>
      <c r="F113" s="310">
        <f t="shared" si="1"/>
        <v>0</v>
      </c>
      <c r="G113" s="310">
        <v>0</v>
      </c>
      <c r="H113" s="310">
        <v>0</v>
      </c>
      <c r="I113" s="310">
        <v>0</v>
      </c>
    </row>
    <row r="114" spans="2:9">
      <c r="B114" s="309"/>
      <c r="C114" s="310"/>
      <c r="D114" s="309" t="s">
        <v>216</v>
      </c>
      <c r="E114" s="310">
        <v>2408132</v>
      </c>
      <c r="F114" s="310">
        <f t="shared" si="1"/>
        <v>1740</v>
      </c>
      <c r="G114" s="310">
        <v>1740</v>
      </c>
      <c r="H114" s="310">
        <v>0</v>
      </c>
      <c r="I114" s="310">
        <v>0</v>
      </c>
    </row>
    <row r="115" spans="2:9">
      <c r="B115" s="309"/>
      <c r="C115" s="310"/>
      <c r="D115" s="309" t="s">
        <v>217</v>
      </c>
      <c r="E115" s="310">
        <v>468520</v>
      </c>
      <c r="F115" s="310">
        <f t="shared" si="1"/>
        <v>0</v>
      </c>
      <c r="G115" s="310">
        <v>0</v>
      </c>
      <c r="H115" s="310">
        <v>0</v>
      </c>
      <c r="I115" s="310">
        <v>0</v>
      </c>
    </row>
    <row r="116" spans="2:9">
      <c r="B116" s="309"/>
      <c r="C116" s="310"/>
      <c r="D116" s="309" t="s">
        <v>218</v>
      </c>
      <c r="E116" s="310">
        <v>386902</v>
      </c>
      <c r="F116" s="310">
        <f t="shared" si="1"/>
        <v>1206</v>
      </c>
      <c r="G116" s="310">
        <v>1206</v>
      </c>
      <c r="H116" s="310">
        <v>0</v>
      </c>
      <c r="I116" s="310">
        <v>0</v>
      </c>
    </row>
    <row r="117" spans="2:9">
      <c r="B117" s="309"/>
      <c r="C117" s="310"/>
      <c r="D117" s="309" t="s">
        <v>219</v>
      </c>
      <c r="E117" s="310">
        <v>1295128</v>
      </c>
      <c r="F117" s="310">
        <f t="shared" si="1"/>
        <v>3040</v>
      </c>
      <c r="G117" s="310">
        <v>1188</v>
      </c>
      <c r="H117" s="310">
        <v>0</v>
      </c>
      <c r="I117" s="310">
        <v>1852</v>
      </c>
    </row>
    <row r="118" spans="2:9">
      <c r="B118" s="309"/>
      <c r="C118" s="310"/>
      <c r="D118" s="309" t="s">
        <v>220</v>
      </c>
      <c r="E118" s="310">
        <v>878872</v>
      </c>
      <c r="F118" s="310">
        <f t="shared" si="1"/>
        <v>0</v>
      </c>
      <c r="G118" s="310">
        <v>0</v>
      </c>
      <c r="H118" s="310">
        <v>0</v>
      </c>
      <c r="I118" s="310">
        <v>0</v>
      </c>
    </row>
    <row r="119" spans="2:9">
      <c r="B119" s="309"/>
      <c r="C119" s="310"/>
      <c r="D119" s="309" t="s">
        <v>221</v>
      </c>
      <c r="E119" s="310">
        <v>221000</v>
      </c>
      <c r="F119" s="310">
        <f t="shared" si="1"/>
        <v>120</v>
      </c>
      <c r="G119" s="310">
        <v>120</v>
      </c>
      <c r="H119" s="310">
        <v>0</v>
      </c>
      <c r="I119" s="310">
        <v>0</v>
      </c>
    </row>
    <row r="120" spans="2:9">
      <c r="B120" s="309"/>
      <c r="C120" s="310"/>
      <c r="D120" s="309" t="s">
        <v>222</v>
      </c>
      <c r="E120" s="310">
        <v>2702614</v>
      </c>
      <c r="F120" s="310">
        <f t="shared" si="1"/>
        <v>2814</v>
      </c>
      <c r="G120" s="310">
        <v>2814</v>
      </c>
      <c r="H120" s="310">
        <v>0</v>
      </c>
      <c r="I120" s="310">
        <v>0</v>
      </c>
    </row>
    <row r="121" spans="2:9">
      <c r="B121" s="309"/>
      <c r="C121" s="310"/>
      <c r="D121" s="309" t="s">
        <v>223</v>
      </c>
      <c r="E121" s="310">
        <v>257490</v>
      </c>
      <c r="F121" s="310">
        <f t="shared" si="1"/>
        <v>178</v>
      </c>
      <c r="G121" s="310">
        <v>178</v>
      </c>
      <c r="H121" s="310">
        <v>0</v>
      </c>
      <c r="I121" s="310">
        <v>0</v>
      </c>
    </row>
    <row r="122" spans="2:9">
      <c r="B122" s="309"/>
      <c r="C122" s="310"/>
      <c r="D122" s="309" t="s">
        <v>224</v>
      </c>
      <c r="E122" s="310">
        <v>3173410</v>
      </c>
      <c r="F122" s="310">
        <f t="shared" si="1"/>
        <v>4154</v>
      </c>
      <c r="G122" s="310">
        <v>4154</v>
      </c>
      <c r="H122" s="310">
        <v>0</v>
      </c>
      <c r="I122" s="310">
        <v>0</v>
      </c>
    </row>
    <row r="123" spans="2:9">
      <c r="B123" s="309"/>
      <c r="C123" s="310"/>
      <c r="D123" s="309" t="s">
        <v>225</v>
      </c>
      <c r="E123" s="310">
        <v>277504</v>
      </c>
      <c r="F123" s="310">
        <f t="shared" si="1"/>
        <v>0</v>
      </c>
      <c r="G123" s="310">
        <v>0</v>
      </c>
      <c r="H123" s="310">
        <v>0</v>
      </c>
      <c r="I123" s="310">
        <v>0</v>
      </c>
    </row>
    <row r="124" spans="2:9">
      <c r="B124" s="309"/>
      <c r="C124" s="310"/>
      <c r="D124" s="309" t="s">
        <v>226</v>
      </c>
      <c r="E124" s="310">
        <v>680634</v>
      </c>
      <c r="F124" s="310">
        <f t="shared" si="1"/>
        <v>506</v>
      </c>
      <c r="G124" s="310">
        <v>506</v>
      </c>
      <c r="H124" s="310">
        <v>0</v>
      </c>
      <c r="I124" s="310">
        <v>0</v>
      </c>
    </row>
    <row r="125" spans="2:9">
      <c r="B125" s="309"/>
      <c r="C125" s="310"/>
      <c r="D125" s="309" t="s">
        <v>227</v>
      </c>
      <c r="E125" s="310">
        <v>275782</v>
      </c>
      <c r="F125" s="310">
        <f t="shared" si="1"/>
        <v>9102</v>
      </c>
      <c r="G125" s="310">
        <v>7178</v>
      </c>
      <c r="H125" s="310">
        <v>1924</v>
      </c>
      <c r="I125" s="310">
        <v>0</v>
      </c>
    </row>
    <row r="126" spans="2:9">
      <c r="B126" s="309"/>
      <c r="C126" s="310"/>
      <c r="D126" s="309" t="s">
        <v>228</v>
      </c>
      <c r="E126" s="310">
        <v>146000</v>
      </c>
      <c r="F126" s="310">
        <f t="shared" si="1"/>
        <v>0</v>
      </c>
      <c r="G126" s="310">
        <v>0</v>
      </c>
      <c r="H126" s="310">
        <v>0</v>
      </c>
      <c r="I126" s="310">
        <v>0</v>
      </c>
    </row>
    <row r="127" spans="2:9">
      <c r="B127" s="309"/>
      <c r="C127" s="310"/>
      <c r="D127" s="309" t="s">
        <v>229</v>
      </c>
      <c r="E127" s="310">
        <v>330920</v>
      </c>
      <c r="F127" s="310">
        <f t="shared" si="1"/>
        <v>0</v>
      </c>
      <c r="G127" s="310">
        <v>0</v>
      </c>
      <c r="H127" s="310">
        <v>0</v>
      </c>
      <c r="I127" s="310">
        <v>0</v>
      </c>
    </row>
    <row r="128" spans="2:9">
      <c r="B128" s="309"/>
      <c r="C128" s="310"/>
      <c r="D128" s="309" t="s">
        <v>230</v>
      </c>
      <c r="E128" s="310">
        <v>816016</v>
      </c>
      <c r="F128" s="310">
        <f t="shared" si="1"/>
        <v>0</v>
      </c>
      <c r="G128" s="310">
        <v>0</v>
      </c>
      <c r="H128" s="310">
        <v>0</v>
      </c>
      <c r="I128" s="310">
        <v>0</v>
      </c>
    </row>
    <row r="129" spans="2:9">
      <c r="B129" s="309"/>
      <c r="C129" s="310"/>
      <c r="D129" s="309" t="s">
        <v>231</v>
      </c>
      <c r="E129" s="310">
        <v>1092956</v>
      </c>
      <c r="F129" s="310">
        <f t="shared" si="1"/>
        <v>924</v>
      </c>
      <c r="G129" s="310">
        <v>924</v>
      </c>
      <c r="H129" s="310">
        <v>0</v>
      </c>
      <c r="I129" s="310">
        <v>0</v>
      </c>
    </row>
    <row r="130" spans="2:9">
      <c r="B130" s="309"/>
      <c r="C130" s="310"/>
      <c r="D130" s="309" t="s">
        <v>232</v>
      </c>
      <c r="E130" s="310">
        <v>409528</v>
      </c>
      <c r="F130" s="310">
        <f t="shared" si="1"/>
        <v>0</v>
      </c>
      <c r="G130" s="310">
        <v>0</v>
      </c>
      <c r="H130" s="310">
        <v>0</v>
      </c>
      <c r="I130" s="310">
        <v>0</v>
      </c>
    </row>
    <row r="131" spans="2:9">
      <c r="B131" s="309"/>
      <c r="C131" s="310"/>
      <c r="D131" s="309" t="s">
        <v>233</v>
      </c>
      <c r="E131" s="310">
        <v>451384</v>
      </c>
      <c r="F131" s="310">
        <f t="shared" si="1"/>
        <v>0</v>
      </c>
      <c r="G131" s="310">
        <v>0</v>
      </c>
      <c r="H131" s="310">
        <v>0</v>
      </c>
      <c r="I131" s="310">
        <v>0</v>
      </c>
    </row>
    <row r="132" spans="2:9">
      <c r="B132" s="309"/>
      <c r="C132" s="310"/>
      <c r="D132" s="309" t="s">
        <v>234</v>
      </c>
      <c r="E132" s="310">
        <v>526310</v>
      </c>
      <c r="F132" s="310">
        <f t="shared" si="1"/>
        <v>670</v>
      </c>
      <c r="G132" s="310">
        <v>670</v>
      </c>
      <c r="H132" s="310">
        <v>0</v>
      </c>
      <c r="I132" s="310">
        <v>0</v>
      </c>
    </row>
    <row r="133" spans="2:9">
      <c r="B133" s="309"/>
      <c r="C133" s="310"/>
      <c r="D133" s="309" t="s">
        <v>235</v>
      </c>
      <c r="E133" s="310">
        <v>286816</v>
      </c>
      <c r="F133" s="310">
        <f t="shared" si="1"/>
        <v>0</v>
      </c>
      <c r="G133" s="310">
        <v>0</v>
      </c>
      <c r="H133" s="310">
        <v>0</v>
      </c>
      <c r="I133" s="310">
        <v>0</v>
      </c>
    </row>
    <row r="134" spans="2:9">
      <c r="B134" s="309"/>
      <c r="C134" s="310"/>
      <c r="D134" s="419" t="s">
        <v>116</v>
      </c>
      <c r="E134" s="314">
        <f>SUM(E15:E133)</f>
        <v>176690778</v>
      </c>
      <c r="F134" s="314">
        <f>SUM(F15:F133)</f>
        <v>201474</v>
      </c>
      <c r="G134" s="314">
        <f>SUM(G15:G133)</f>
        <v>133316</v>
      </c>
      <c r="H134" s="314">
        <f>SUM(H15:H133)</f>
        <v>38110</v>
      </c>
      <c r="I134" s="314">
        <f>SUM(I15:I133)</f>
        <v>30048</v>
      </c>
    </row>
    <row r="135" spans="2:9" ht="15.75" customHeight="1">
      <c r="D135" s="315"/>
      <c r="E135" s="315"/>
      <c r="F135" s="315"/>
      <c r="G135" s="315"/>
      <c r="H135" s="315"/>
      <c r="I135" s="315"/>
    </row>
    <row r="136" spans="2:9" ht="15.75" customHeight="1">
      <c r="D136" s="2146" t="s">
        <v>278</v>
      </c>
      <c r="E136" s="2146"/>
      <c r="F136" s="2146"/>
      <c r="G136" s="2146"/>
      <c r="H136" s="2146"/>
      <c r="I136" s="2146"/>
    </row>
    <row r="137" spans="2:9">
      <c r="D137" s="420" t="s">
        <v>109</v>
      </c>
      <c r="E137" s="2141" t="s">
        <v>110</v>
      </c>
      <c r="F137" s="2141"/>
      <c r="G137" s="2141"/>
      <c r="H137" s="2141"/>
      <c r="I137" s="2141"/>
    </row>
    <row r="138" spans="2:9">
      <c r="D138" s="422" t="s">
        <v>236</v>
      </c>
      <c r="E138" s="2142">
        <v>88345389</v>
      </c>
      <c r="F138" s="2142"/>
      <c r="G138" s="2142"/>
      <c r="H138" s="2142"/>
      <c r="I138" s="2142"/>
    </row>
    <row r="139" spans="2:9">
      <c r="D139" s="2143"/>
      <c r="E139" s="2143"/>
      <c r="F139" s="316"/>
      <c r="G139" s="316"/>
      <c r="H139" s="316"/>
      <c r="I139" s="316"/>
    </row>
    <row r="140" spans="2:9" ht="18" customHeight="1">
      <c r="B140" s="109"/>
      <c r="C140" s="109"/>
      <c r="D140" s="419" t="s">
        <v>237</v>
      </c>
      <c r="E140" s="2145">
        <f>E138+E134</f>
        <v>265036167</v>
      </c>
      <c r="F140" s="2145"/>
      <c r="G140" s="2145"/>
      <c r="H140" s="2145"/>
      <c r="I140" s="2145"/>
    </row>
    <row r="141" spans="2:9" ht="63" customHeight="1">
      <c r="B141" s="2144" t="s">
        <v>279</v>
      </c>
      <c r="C141" s="2144"/>
    </row>
  </sheetData>
  <mergeCells count="24">
    <mergeCell ref="B6:C6"/>
    <mergeCell ref="D6:E6"/>
    <mergeCell ref="A1:C1"/>
    <mergeCell ref="A2:C2"/>
    <mergeCell ref="B3:C3"/>
    <mergeCell ref="D3:I3"/>
    <mergeCell ref="B5:C5"/>
    <mergeCell ref="D136:I136"/>
    <mergeCell ref="B7:C7"/>
    <mergeCell ref="B8:C8"/>
    <mergeCell ref="D8:I8"/>
    <mergeCell ref="B9:C9"/>
    <mergeCell ref="D9:I9"/>
    <mergeCell ref="D11:I11"/>
    <mergeCell ref="B12:B13"/>
    <mergeCell ref="C12:C13"/>
    <mergeCell ref="D12:D13"/>
    <mergeCell ref="E12:E13"/>
    <mergeCell ref="F12:I12"/>
    <mergeCell ref="E137:I137"/>
    <mergeCell ref="E138:I138"/>
    <mergeCell ref="D139:E139"/>
    <mergeCell ref="B141:C141"/>
    <mergeCell ref="E140:I140"/>
  </mergeCells>
  <pageMargins left="0.19685039370078741" right="0.19685039370078741" top="0.51181102362204722" bottom="0.43307086614173229" header="0.31496062992125984" footer="0.19685039370078741"/>
  <pageSetup paperSize="9" scale="75" orientation="landscape" verticalDpi="0" r:id="rId1"/>
  <headerFooter>
    <oddFooter>&amp;L&amp;F&amp;C&amp;P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2"/>
  <sheetViews>
    <sheetView topLeftCell="A22" zoomScale="80" zoomScaleNormal="80" workbookViewId="0">
      <selection activeCell="L10" sqref="L10"/>
    </sheetView>
  </sheetViews>
  <sheetFormatPr defaultColWidth="12.7109375" defaultRowHeight="15.75"/>
  <cols>
    <col min="1" max="1" width="8" style="299" customWidth="1"/>
    <col min="2" max="2" width="28.7109375" style="305" customWidth="1"/>
    <col min="3" max="3" width="25.42578125" style="305" customWidth="1"/>
    <col min="4" max="4" width="27.85546875" style="109" customWidth="1"/>
    <col min="5" max="5" width="17.140625" style="109" customWidth="1"/>
    <col min="6" max="6" width="17.85546875" style="304" customWidth="1"/>
    <col min="7" max="9" width="14.5703125" style="109" customWidth="1"/>
    <col min="10" max="10" width="16.85546875" style="109" customWidth="1"/>
    <col min="11" max="256" width="12.7109375" style="109"/>
    <col min="257" max="257" width="9" style="109" customWidth="1"/>
    <col min="258" max="258" width="34.5703125" style="109" customWidth="1"/>
    <col min="259" max="259" width="33.140625" style="109" customWidth="1"/>
    <col min="260" max="260" width="50" style="109" customWidth="1"/>
    <col min="261" max="261" width="25.5703125" style="109" customWidth="1"/>
    <col min="262" max="262" width="19.5703125" style="109" customWidth="1"/>
    <col min="263" max="512" width="12.7109375" style="109"/>
    <col min="513" max="513" width="9" style="109" customWidth="1"/>
    <col min="514" max="514" width="34.5703125" style="109" customWidth="1"/>
    <col min="515" max="515" width="33.140625" style="109" customWidth="1"/>
    <col min="516" max="516" width="50" style="109" customWidth="1"/>
    <col min="517" max="517" width="25.5703125" style="109" customWidth="1"/>
    <col min="518" max="518" width="19.5703125" style="109" customWidth="1"/>
    <col min="519" max="768" width="12.7109375" style="109"/>
    <col min="769" max="769" width="9" style="109" customWidth="1"/>
    <col min="770" max="770" width="34.5703125" style="109" customWidth="1"/>
    <col min="771" max="771" width="33.140625" style="109" customWidth="1"/>
    <col min="772" max="772" width="50" style="109" customWidth="1"/>
    <col min="773" max="773" width="25.5703125" style="109" customWidth="1"/>
    <col min="774" max="774" width="19.5703125" style="109" customWidth="1"/>
    <col min="775" max="1024" width="12.7109375" style="109"/>
    <col min="1025" max="1025" width="9" style="109" customWidth="1"/>
    <col min="1026" max="1026" width="34.5703125" style="109" customWidth="1"/>
    <col min="1027" max="1027" width="33.140625" style="109" customWidth="1"/>
    <col min="1028" max="1028" width="50" style="109" customWidth="1"/>
    <col min="1029" max="1029" width="25.5703125" style="109" customWidth="1"/>
    <col min="1030" max="1030" width="19.5703125" style="109" customWidth="1"/>
    <col min="1031" max="1280" width="12.7109375" style="109"/>
    <col min="1281" max="1281" width="9" style="109" customWidth="1"/>
    <col min="1282" max="1282" width="34.5703125" style="109" customWidth="1"/>
    <col min="1283" max="1283" width="33.140625" style="109" customWidth="1"/>
    <col min="1284" max="1284" width="50" style="109" customWidth="1"/>
    <col min="1285" max="1285" width="25.5703125" style="109" customWidth="1"/>
    <col min="1286" max="1286" width="19.5703125" style="109" customWidth="1"/>
    <col min="1287" max="1536" width="12.7109375" style="109"/>
    <col min="1537" max="1537" width="9" style="109" customWidth="1"/>
    <col min="1538" max="1538" width="34.5703125" style="109" customWidth="1"/>
    <col min="1539" max="1539" width="33.140625" style="109" customWidth="1"/>
    <col min="1540" max="1540" width="50" style="109" customWidth="1"/>
    <col min="1541" max="1541" width="25.5703125" style="109" customWidth="1"/>
    <col min="1542" max="1542" width="19.5703125" style="109" customWidth="1"/>
    <col min="1543" max="1792" width="12.7109375" style="109"/>
    <col min="1793" max="1793" width="9" style="109" customWidth="1"/>
    <col min="1794" max="1794" width="34.5703125" style="109" customWidth="1"/>
    <col min="1795" max="1795" width="33.140625" style="109" customWidth="1"/>
    <col min="1796" max="1796" width="50" style="109" customWidth="1"/>
    <col min="1797" max="1797" width="25.5703125" style="109" customWidth="1"/>
    <col min="1798" max="1798" width="19.5703125" style="109" customWidth="1"/>
    <col min="1799" max="2048" width="12.7109375" style="109"/>
    <col min="2049" max="2049" width="9" style="109" customWidth="1"/>
    <col min="2050" max="2050" width="34.5703125" style="109" customWidth="1"/>
    <col min="2051" max="2051" width="33.140625" style="109" customWidth="1"/>
    <col min="2052" max="2052" width="50" style="109" customWidth="1"/>
    <col min="2053" max="2053" width="25.5703125" style="109" customWidth="1"/>
    <col min="2054" max="2054" width="19.5703125" style="109" customWidth="1"/>
    <col min="2055" max="2304" width="12.7109375" style="109"/>
    <col min="2305" max="2305" width="9" style="109" customWidth="1"/>
    <col min="2306" max="2306" width="34.5703125" style="109" customWidth="1"/>
    <col min="2307" max="2307" width="33.140625" style="109" customWidth="1"/>
    <col min="2308" max="2308" width="50" style="109" customWidth="1"/>
    <col min="2309" max="2309" width="25.5703125" style="109" customWidth="1"/>
    <col min="2310" max="2310" width="19.5703125" style="109" customWidth="1"/>
    <col min="2311" max="2560" width="12.7109375" style="109"/>
    <col min="2561" max="2561" width="9" style="109" customWidth="1"/>
    <col min="2562" max="2562" width="34.5703125" style="109" customWidth="1"/>
    <col min="2563" max="2563" width="33.140625" style="109" customWidth="1"/>
    <col min="2564" max="2564" width="50" style="109" customWidth="1"/>
    <col min="2565" max="2565" width="25.5703125" style="109" customWidth="1"/>
    <col min="2566" max="2566" width="19.5703125" style="109" customWidth="1"/>
    <col min="2567" max="2816" width="12.7109375" style="109"/>
    <col min="2817" max="2817" width="9" style="109" customWidth="1"/>
    <col min="2818" max="2818" width="34.5703125" style="109" customWidth="1"/>
    <col min="2819" max="2819" width="33.140625" style="109" customWidth="1"/>
    <col min="2820" max="2820" width="50" style="109" customWidth="1"/>
    <col min="2821" max="2821" width="25.5703125" style="109" customWidth="1"/>
    <col min="2822" max="2822" width="19.5703125" style="109" customWidth="1"/>
    <col min="2823" max="3072" width="12.7109375" style="109"/>
    <col min="3073" max="3073" width="9" style="109" customWidth="1"/>
    <col min="3074" max="3074" width="34.5703125" style="109" customWidth="1"/>
    <col min="3075" max="3075" width="33.140625" style="109" customWidth="1"/>
    <col min="3076" max="3076" width="50" style="109" customWidth="1"/>
    <col min="3077" max="3077" width="25.5703125" style="109" customWidth="1"/>
    <col min="3078" max="3078" width="19.5703125" style="109" customWidth="1"/>
    <col min="3079" max="3328" width="12.7109375" style="109"/>
    <col min="3329" max="3329" width="9" style="109" customWidth="1"/>
    <col min="3330" max="3330" width="34.5703125" style="109" customWidth="1"/>
    <col min="3331" max="3331" width="33.140625" style="109" customWidth="1"/>
    <col min="3332" max="3332" width="50" style="109" customWidth="1"/>
    <col min="3333" max="3333" width="25.5703125" style="109" customWidth="1"/>
    <col min="3334" max="3334" width="19.5703125" style="109" customWidth="1"/>
    <col min="3335" max="3584" width="12.7109375" style="109"/>
    <col min="3585" max="3585" width="9" style="109" customWidth="1"/>
    <col min="3586" max="3586" width="34.5703125" style="109" customWidth="1"/>
    <col min="3587" max="3587" width="33.140625" style="109" customWidth="1"/>
    <col min="3588" max="3588" width="50" style="109" customWidth="1"/>
    <col min="3589" max="3589" width="25.5703125" style="109" customWidth="1"/>
    <col min="3590" max="3590" width="19.5703125" style="109" customWidth="1"/>
    <col min="3591" max="3840" width="12.7109375" style="109"/>
    <col min="3841" max="3841" width="9" style="109" customWidth="1"/>
    <col min="3842" max="3842" width="34.5703125" style="109" customWidth="1"/>
    <col min="3843" max="3843" width="33.140625" style="109" customWidth="1"/>
    <col min="3844" max="3844" width="50" style="109" customWidth="1"/>
    <col min="3845" max="3845" width="25.5703125" style="109" customWidth="1"/>
    <col min="3846" max="3846" width="19.5703125" style="109" customWidth="1"/>
    <col min="3847" max="4096" width="12.7109375" style="109"/>
    <col min="4097" max="4097" width="9" style="109" customWidth="1"/>
    <col min="4098" max="4098" width="34.5703125" style="109" customWidth="1"/>
    <col min="4099" max="4099" width="33.140625" style="109" customWidth="1"/>
    <col min="4100" max="4100" width="50" style="109" customWidth="1"/>
    <col min="4101" max="4101" width="25.5703125" style="109" customWidth="1"/>
    <col min="4102" max="4102" width="19.5703125" style="109" customWidth="1"/>
    <col min="4103" max="4352" width="12.7109375" style="109"/>
    <col min="4353" max="4353" width="9" style="109" customWidth="1"/>
    <col min="4354" max="4354" width="34.5703125" style="109" customWidth="1"/>
    <col min="4355" max="4355" width="33.140625" style="109" customWidth="1"/>
    <col min="4356" max="4356" width="50" style="109" customWidth="1"/>
    <col min="4357" max="4357" width="25.5703125" style="109" customWidth="1"/>
    <col min="4358" max="4358" width="19.5703125" style="109" customWidth="1"/>
    <col min="4359" max="4608" width="12.7109375" style="109"/>
    <col min="4609" max="4609" width="9" style="109" customWidth="1"/>
    <col min="4610" max="4610" width="34.5703125" style="109" customWidth="1"/>
    <col min="4611" max="4611" width="33.140625" style="109" customWidth="1"/>
    <col min="4612" max="4612" width="50" style="109" customWidth="1"/>
    <col min="4613" max="4613" width="25.5703125" style="109" customWidth="1"/>
    <col min="4614" max="4614" width="19.5703125" style="109" customWidth="1"/>
    <col min="4615" max="4864" width="12.7109375" style="109"/>
    <col min="4865" max="4865" width="9" style="109" customWidth="1"/>
    <col min="4866" max="4866" width="34.5703125" style="109" customWidth="1"/>
    <col min="4867" max="4867" width="33.140625" style="109" customWidth="1"/>
    <col min="4868" max="4868" width="50" style="109" customWidth="1"/>
    <col min="4869" max="4869" width="25.5703125" style="109" customWidth="1"/>
    <col min="4870" max="4870" width="19.5703125" style="109" customWidth="1"/>
    <col min="4871" max="5120" width="12.7109375" style="109"/>
    <col min="5121" max="5121" width="9" style="109" customWidth="1"/>
    <col min="5122" max="5122" width="34.5703125" style="109" customWidth="1"/>
    <col min="5123" max="5123" width="33.140625" style="109" customWidth="1"/>
    <col min="5124" max="5124" width="50" style="109" customWidth="1"/>
    <col min="5125" max="5125" width="25.5703125" style="109" customWidth="1"/>
    <col min="5126" max="5126" width="19.5703125" style="109" customWidth="1"/>
    <col min="5127" max="5376" width="12.7109375" style="109"/>
    <col min="5377" max="5377" width="9" style="109" customWidth="1"/>
    <col min="5378" max="5378" width="34.5703125" style="109" customWidth="1"/>
    <col min="5379" max="5379" width="33.140625" style="109" customWidth="1"/>
    <col min="5380" max="5380" width="50" style="109" customWidth="1"/>
    <col min="5381" max="5381" width="25.5703125" style="109" customWidth="1"/>
    <col min="5382" max="5382" width="19.5703125" style="109" customWidth="1"/>
    <col min="5383" max="5632" width="12.7109375" style="109"/>
    <col min="5633" max="5633" width="9" style="109" customWidth="1"/>
    <col min="5634" max="5634" width="34.5703125" style="109" customWidth="1"/>
    <col min="5635" max="5635" width="33.140625" style="109" customWidth="1"/>
    <col min="5636" max="5636" width="50" style="109" customWidth="1"/>
    <col min="5637" max="5637" width="25.5703125" style="109" customWidth="1"/>
    <col min="5638" max="5638" width="19.5703125" style="109" customWidth="1"/>
    <col min="5639" max="5888" width="12.7109375" style="109"/>
    <col min="5889" max="5889" width="9" style="109" customWidth="1"/>
    <col min="5890" max="5890" width="34.5703125" style="109" customWidth="1"/>
    <col min="5891" max="5891" width="33.140625" style="109" customWidth="1"/>
    <col min="5892" max="5892" width="50" style="109" customWidth="1"/>
    <col min="5893" max="5893" width="25.5703125" style="109" customWidth="1"/>
    <col min="5894" max="5894" width="19.5703125" style="109" customWidth="1"/>
    <col min="5895" max="6144" width="12.7109375" style="109"/>
    <col min="6145" max="6145" width="9" style="109" customWidth="1"/>
    <col min="6146" max="6146" width="34.5703125" style="109" customWidth="1"/>
    <col min="6147" max="6147" width="33.140625" style="109" customWidth="1"/>
    <col min="6148" max="6148" width="50" style="109" customWidth="1"/>
    <col min="6149" max="6149" width="25.5703125" style="109" customWidth="1"/>
    <col min="6150" max="6150" width="19.5703125" style="109" customWidth="1"/>
    <col min="6151" max="6400" width="12.7109375" style="109"/>
    <col min="6401" max="6401" width="9" style="109" customWidth="1"/>
    <col min="6402" max="6402" width="34.5703125" style="109" customWidth="1"/>
    <col min="6403" max="6403" width="33.140625" style="109" customWidth="1"/>
    <col min="6404" max="6404" width="50" style="109" customWidth="1"/>
    <col min="6405" max="6405" width="25.5703125" style="109" customWidth="1"/>
    <col min="6406" max="6406" width="19.5703125" style="109" customWidth="1"/>
    <col min="6407" max="6656" width="12.7109375" style="109"/>
    <col min="6657" max="6657" width="9" style="109" customWidth="1"/>
    <col min="6658" max="6658" width="34.5703125" style="109" customWidth="1"/>
    <col min="6659" max="6659" width="33.140625" style="109" customWidth="1"/>
    <col min="6660" max="6660" width="50" style="109" customWidth="1"/>
    <col min="6661" max="6661" width="25.5703125" style="109" customWidth="1"/>
    <col min="6662" max="6662" width="19.5703125" style="109" customWidth="1"/>
    <col min="6663" max="6912" width="12.7109375" style="109"/>
    <col min="6913" max="6913" width="9" style="109" customWidth="1"/>
    <col min="6914" max="6914" width="34.5703125" style="109" customWidth="1"/>
    <col min="6915" max="6915" width="33.140625" style="109" customWidth="1"/>
    <col min="6916" max="6916" width="50" style="109" customWidth="1"/>
    <col min="6917" max="6917" width="25.5703125" style="109" customWidth="1"/>
    <col min="6918" max="6918" width="19.5703125" style="109" customWidth="1"/>
    <col min="6919" max="7168" width="12.7109375" style="109"/>
    <col min="7169" max="7169" width="9" style="109" customWidth="1"/>
    <col min="7170" max="7170" width="34.5703125" style="109" customWidth="1"/>
    <col min="7171" max="7171" width="33.140625" style="109" customWidth="1"/>
    <col min="7172" max="7172" width="50" style="109" customWidth="1"/>
    <col min="7173" max="7173" width="25.5703125" style="109" customWidth="1"/>
    <col min="7174" max="7174" width="19.5703125" style="109" customWidth="1"/>
    <col min="7175" max="7424" width="12.7109375" style="109"/>
    <col min="7425" max="7425" width="9" style="109" customWidth="1"/>
    <col min="7426" max="7426" width="34.5703125" style="109" customWidth="1"/>
    <col min="7427" max="7427" width="33.140625" style="109" customWidth="1"/>
    <col min="7428" max="7428" width="50" style="109" customWidth="1"/>
    <col min="7429" max="7429" width="25.5703125" style="109" customWidth="1"/>
    <col min="7430" max="7430" width="19.5703125" style="109" customWidth="1"/>
    <col min="7431" max="7680" width="12.7109375" style="109"/>
    <col min="7681" max="7681" width="9" style="109" customWidth="1"/>
    <col min="7682" max="7682" width="34.5703125" style="109" customWidth="1"/>
    <col min="7683" max="7683" width="33.140625" style="109" customWidth="1"/>
    <col min="7684" max="7684" width="50" style="109" customWidth="1"/>
    <col min="7685" max="7685" width="25.5703125" style="109" customWidth="1"/>
    <col min="7686" max="7686" width="19.5703125" style="109" customWidth="1"/>
    <col min="7687" max="7936" width="12.7109375" style="109"/>
    <col min="7937" max="7937" width="9" style="109" customWidth="1"/>
    <col min="7938" max="7938" width="34.5703125" style="109" customWidth="1"/>
    <col min="7939" max="7939" width="33.140625" style="109" customWidth="1"/>
    <col min="7940" max="7940" width="50" style="109" customWidth="1"/>
    <col min="7941" max="7941" width="25.5703125" style="109" customWidth="1"/>
    <col min="7942" max="7942" width="19.5703125" style="109" customWidth="1"/>
    <col min="7943" max="8192" width="12.7109375" style="109"/>
    <col min="8193" max="8193" width="9" style="109" customWidth="1"/>
    <col min="8194" max="8194" width="34.5703125" style="109" customWidth="1"/>
    <col min="8195" max="8195" width="33.140625" style="109" customWidth="1"/>
    <col min="8196" max="8196" width="50" style="109" customWidth="1"/>
    <col min="8197" max="8197" width="25.5703125" style="109" customWidth="1"/>
    <col min="8198" max="8198" width="19.5703125" style="109" customWidth="1"/>
    <col min="8199" max="8448" width="12.7109375" style="109"/>
    <col min="8449" max="8449" width="9" style="109" customWidth="1"/>
    <col min="8450" max="8450" width="34.5703125" style="109" customWidth="1"/>
    <col min="8451" max="8451" width="33.140625" style="109" customWidth="1"/>
    <col min="8452" max="8452" width="50" style="109" customWidth="1"/>
    <col min="8453" max="8453" width="25.5703125" style="109" customWidth="1"/>
    <col min="8454" max="8454" width="19.5703125" style="109" customWidth="1"/>
    <col min="8455" max="8704" width="12.7109375" style="109"/>
    <col min="8705" max="8705" width="9" style="109" customWidth="1"/>
    <col min="8706" max="8706" width="34.5703125" style="109" customWidth="1"/>
    <col min="8707" max="8707" width="33.140625" style="109" customWidth="1"/>
    <col min="8708" max="8708" width="50" style="109" customWidth="1"/>
    <col min="8709" max="8709" width="25.5703125" style="109" customWidth="1"/>
    <col min="8710" max="8710" width="19.5703125" style="109" customWidth="1"/>
    <col min="8711" max="8960" width="12.7109375" style="109"/>
    <col min="8961" max="8961" width="9" style="109" customWidth="1"/>
    <col min="8962" max="8962" width="34.5703125" style="109" customWidth="1"/>
    <col min="8963" max="8963" width="33.140625" style="109" customWidth="1"/>
    <col min="8964" max="8964" width="50" style="109" customWidth="1"/>
    <col min="8965" max="8965" width="25.5703125" style="109" customWidth="1"/>
    <col min="8966" max="8966" width="19.5703125" style="109" customWidth="1"/>
    <col min="8967" max="9216" width="12.7109375" style="109"/>
    <col min="9217" max="9217" width="9" style="109" customWidth="1"/>
    <col min="9218" max="9218" width="34.5703125" style="109" customWidth="1"/>
    <col min="9219" max="9219" width="33.140625" style="109" customWidth="1"/>
    <col min="9220" max="9220" width="50" style="109" customWidth="1"/>
    <col min="9221" max="9221" width="25.5703125" style="109" customWidth="1"/>
    <col min="9222" max="9222" width="19.5703125" style="109" customWidth="1"/>
    <col min="9223" max="9472" width="12.7109375" style="109"/>
    <col min="9473" max="9473" width="9" style="109" customWidth="1"/>
    <col min="9474" max="9474" width="34.5703125" style="109" customWidth="1"/>
    <col min="9475" max="9475" width="33.140625" style="109" customWidth="1"/>
    <col min="9476" max="9476" width="50" style="109" customWidth="1"/>
    <col min="9477" max="9477" width="25.5703125" style="109" customWidth="1"/>
    <col min="9478" max="9478" width="19.5703125" style="109" customWidth="1"/>
    <col min="9479" max="9728" width="12.7109375" style="109"/>
    <col min="9729" max="9729" width="9" style="109" customWidth="1"/>
    <col min="9730" max="9730" width="34.5703125" style="109" customWidth="1"/>
    <col min="9731" max="9731" width="33.140625" style="109" customWidth="1"/>
    <col min="9732" max="9732" width="50" style="109" customWidth="1"/>
    <col min="9733" max="9733" width="25.5703125" style="109" customWidth="1"/>
    <col min="9734" max="9734" width="19.5703125" style="109" customWidth="1"/>
    <col min="9735" max="9984" width="12.7109375" style="109"/>
    <col min="9985" max="9985" width="9" style="109" customWidth="1"/>
    <col min="9986" max="9986" width="34.5703125" style="109" customWidth="1"/>
    <col min="9987" max="9987" width="33.140625" style="109" customWidth="1"/>
    <col min="9988" max="9988" width="50" style="109" customWidth="1"/>
    <col min="9989" max="9989" width="25.5703125" style="109" customWidth="1"/>
    <col min="9990" max="9990" width="19.5703125" style="109" customWidth="1"/>
    <col min="9991" max="10240" width="12.7109375" style="109"/>
    <col min="10241" max="10241" width="9" style="109" customWidth="1"/>
    <col min="10242" max="10242" width="34.5703125" style="109" customWidth="1"/>
    <col min="10243" max="10243" width="33.140625" style="109" customWidth="1"/>
    <col min="10244" max="10244" width="50" style="109" customWidth="1"/>
    <col min="10245" max="10245" width="25.5703125" style="109" customWidth="1"/>
    <col min="10246" max="10246" width="19.5703125" style="109" customWidth="1"/>
    <col min="10247" max="10496" width="12.7109375" style="109"/>
    <col min="10497" max="10497" width="9" style="109" customWidth="1"/>
    <col min="10498" max="10498" width="34.5703125" style="109" customWidth="1"/>
    <col min="10499" max="10499" width="33.140625" style="109" customWidth="1"/>
    <col min="10500" max="10500" width="50" style="109" customWidth="1"/>
    <col min="10501" max="10501" width="25.5703125" style="109" customWidth="1"/>
    <col min="10502" max="10502" width="19.5703125" style="109" customWidth="1"/>
    <col min="10503" max="10752" width="12.7109375" style="109"/>
    <col min="10753" max="10753" width="9" style="109" customWidth="1"/>
    <col min="10754" max="10754" width="34.5703125" style="109" customWidth="1"/>
    <col min="10755" max="10755" width="33.140625" style="109" customWidth="1"/>
    <col min="10756" max="10756" width="50" style="109" customWidth="1"/>
    <col min="10757" max="10757" width="25.5703125" style="109" customWidth="1"/>
    <col min="10758" max="10758" width="19.5703125" style="109" customWidth="1"/>
    <col min="10759" max="11008" width="12.7109375" style="109"/>
    <col min="11009" max="11009" width="9" style="109" customWidth="1"/>
    <col min="11010" max="11010" width="34.5703125" style="109" customWidth="1"/>
    <col min="11011" max="11011" width="33.140625" style="109" customWidth="1"/>
    <col min="11012" max="11012" width="50" style="109" customWidth="1"/>
    <col min="11013" max="11013" width="25.5703125" style="109" customWidth="1"/>
    <col min="11014" max="11014" width="19.5703125" style="109" customWidth="1"/>
    <col min="11015" max="11264" width="12.7109375" style="109"/>
    <col min="11265" max="11265" width="9" style="109" customWidth="1"/>
    <col min="11266" max="11266" width="34.5703125" style="109" customWidth="1"/>
    <col min="11267" max="11267" width="33.140625" style="109" customWidth="1"/>
    <col min="11268" max="11268" width="50" style="109" customWidth="1"/>
    <col min="11269" max="11269" width="25.5703125" style="109" customWidth="1"/>
    <col min="11270" max="11270" width="19.5703125" style="109" customWidth="1"/>
    <col min="11271" max="11520" width="12.7109375" style="109"/>
    <col min="11521" max="11521" width="9" style="109" customWidth="1"/>
    <col min="11522" max="11522" width="34.5703125" style="109" customWidth="1"/>
    <col min="11523" max="11523" width="33.140625" style="109" customWidth="1"/>
    <col min="11524" max="11524" width="50" style="109" customWidth="1"/>
    <col min="11525" max="11525" width="25.5703125" style="109" customWidth="1"/>
    <col min="11526" max="11526" width="19.5703125" style="109" customWidth="1"/>
    <col min="11527" max="11776" width="12.7109375" style="109"/>
    <col min="11777" max="11777" width="9" style="109" customWidth="1"/>
    <col min="11778" max="11778" width="34.5703125" style="109" customWidth="1"/>
    <col min="11779" max="11779" width="33.140625" style="109" customWidth="1"/>
    <col min="11780" max="11780" width="50" style="109" customWidth="1"/>
    <col min="11781" max="11781" width="25.5703125" style="109" customWidth="1"/>
    <col min="11782" max="11782" width="19.5703125" style="109" customWidth="1"/>
    <col min="11783" max="12032" width="12.7109375" style="109"/>
    <col min="12033" max="12033" width="9" style="109" customWidth="1"/>
    <col min="12034" max="12034" width="34.5703125" style="109" customWidth="1"/>
    <col min="12035" max="12035" width="33.140625" style="109" customWidth="1"/>
    <col min="12036" max="12036" width="50" style="109" customWidth="1"/>
    <col min="12037" max="12037" width="25.5703125" style="109" customWidth="1"/>
    <col min="12038" max="12038" width="19.5703125" style="109" customWidth="1"/>
    <col min="12039" max="12288" width="12.7109375" style="109"/>
    <col min="12289" max="12289" width="9" style="109" customWidth="1"/>
    <col min="12290" max="12290" width="34.5703125" style="109" customWidth="1"/>
    <col min="12291" max="12291" width="33.140625" style="109" customWidth="1"/>
    <col min="12292" max="12292" width="50" style="109" customWidth="1"/>
    <col min="12293" max="12293" width="25.5703125" style="109" customWidth="1"/>
    <col min="12294" max="12294" width="19.5703125" style="109" customWidth="1"/>
    <col min="12295" max="12544" width="12.7109375" style="109"/>
    <col min="12545" max="12545" width="9" style="109" customWidth="1"/>
    <col min="12546" max="12546" width="34.5703125" style="109" customWidth="1"/>
    <col min="12547" max="12547" width="33.140625" style="109" customWidth="1"/>
    <col min="12548" max="12548" width="50" style="109" customWidth="1"/>
    <col min="12549" max="12549" width="25.5703125" style="109" customWidth="1"/>
    <col min="12550" max="12550" width="19.5703125" style="109" customWidth="1"/>
    <col min="12551" max="12800" width="12.7109375" style="109"/>
    <col min="12801" max="12801" width="9" style="109" customWidth="1"/>
    <col min="12802" max="12802" width="34.5703125" style="109" customWidth="1"/>
    <col min="12803" max="12803" width="33.140625" style="109" customWidth="1"/>
    <col min="12804" max="12804" width="50" style="109" customWidth="1"/>
    <col min="12805" max="12805" width="25.5703125" style="109" customWidth="1"/>
    <col min="12806" max="12806" width="19.5703125" style="109" customWidth="1"/>
    <col min="12807" max="13056" width="12.7109375" style="109"/>
    <col min="13057" max="13057" width="9" style="109" customWidth="1"/>
    <col min="13058" max="13058" width="34.5703125" style="109" customWidth="1"/>
    <col min="13059" max="13059" width="33.140625" style="109" customWidth="1"/>
    <col min="13060" max="13060" width="50" style="109" customWidth="1"/>
    <col min="13061" max="13061" width="25.5703125" style="109" customWidth="1"/>
    <col min="13062" max="13062" width="19.5703125" style="109" customWidth="1"/>
    <col min="13063" max="13312" width="12.7109375" style="109"/>
    <col min="13313" max="13313" width="9" style="109" customWidth="1"/>
    <col min="13314" max="13314" width="34.5703125" style="109" customWidth="1"/>
    <col min="13315" max="13315" width="33.140625" style="109" customWidth="1"/>
    <col min="13316" max="13316" width="50" style="109" customWidth="1"/>
    <col min="13317" max="13317" width="25.5703125" style="109" customWidth="1"/>
    <col min="13318" max="13318" width="19.5703125" style="109" customWidth="1"/>
    <col min="13319" max="13568" width="12.7109375" style="109"/>
    <col min="13569" max="13569" width="9" style="109" customWidth="1"/>
    <col min="13570" max="13570" width="34.5703125" style="109" customWidth="1"/>
    <col min="13571" max="13571" width="33.140625" style="109" customWidth="1"/>
    <col min="13572" max="13572" width="50" style="109" customWidth="1"/>
    <col min="13573" max="13573" width="25.5703125" style="109" customWidth="1"/>
    <col min="13574" max="13574" width="19.5703125" style="109" customWidth="1"/>
    <col min="13575" max="13824" width="12.7109375" style="109"/>
    <col min="13825" max="13825" width="9" style="109" customWidth="1"/>
    <col min="13826" max="13826" width="34.5703125" style="109" customWidth="1"/>
    <col min="13827" max="13827" width="33.140625" style="109" customWidth="1"/>
    <col min="13828" max="13828" width="50" style="109" customWidth="1"/>
    <col min="13829" max="13829" width="25.5703125" style="109" customWidth="1"/>
    <col min="13830" max="13830" width="19.5703125" style="109" customWidth="1"/>
    <col min="13831" max="14080" width="12.7109375" style="109"/>
    <col min="14081" max="14081" width="9" style="109" customWidth="1"/>
    <col min="14082" max="14082" width="34.5703125" style="109" customWidth="1"/>
    <col min="14083" max="14083" width="33.140625" style="109" customWidth="1"/>
    <col min="14084" max="14084" width="50" style="109" customWidth="1"/>
    <col min="14085" max="14085" width="25.5703125" style="109" customWidth="1"/>
    <col min="14086" max="14086" width="19.5703125" style="109" customWidth="1"/>
    <col min="14087" max="14336" width="12.7109375" style="109"/>
    <col min="14337" max="14337" width="9" style="109" customWidth="1"/>
    <col min="14338" max="14338" width="34.5703125" style="109" customWidth="1"/>
    <col min="14339" max="14339" width="33.140625" style="109" customWidth="1"/>
    <col min="14340" max="14340" width="50" style="109" customWidth="1"/>
    <col min="14341" max="14341" width="25.5703125" style="109" customWidth="1"/>
    <col min="14342" max="14342" width="19.5703125" style="109" customWidth="1"/>
    <col min="14343" max="14592" width="12.7109375" style="109"/>
    <col min="14593" max="14593" width="9" style="109" customWidth="1"/>
    <col min="14594" max="14594" width="34.5703125" style="109" customWidth="1"/>
    <col min="14595" max="14595" width="33.140625" style="109" customWidth="1"/>
    <col min="14596" max="14596" width="50" style="109" customWidth="1"/>
    <col min="14597" max="14597" width="25.5703125" style="109" customWidth="1"/>
    <col min="14598" max="14598" width="19.5703125" style="109" customWidth="1"/>
    <col min="14599" max="14848" width="12.7109375" style="109"/>
    <col min="14849" max="14849" width="9" style="109" customWidth="1"/>
    <col min="14850" max="14850" width="34.5703125" style="109" customWidth="1"/>
    <col min="14851" max="14851" width="33.140625" style="109" customWidth="1"/>
    <col min="14852" max="14852" width="50" style="109" customWidth="1"/>
    <col min="14853" max="14853" width="25.5703125" style="109" customWidth="1"/>
    <col min="14854" max="14854" width="19.5703125" style="109" customWidth="1"/>
    <col min="14855" max="15104" width="12.7109375" style="109"/>
    <col min="15105" max="15105" width="9" style="109" customWidth="1"/>
    <col min="15106" max="15106" width="34.5703125" style="109" customWidth="1"/>
    <col min="15107" max="15107" width="33.140625" style="109" customWidth="1"/>
    <col min="15108" max="15108" width="50" style="109" customWidth="1"/>
    <col min="15109" max="15109" width="25.5703125" style="109" customWidth="1"/>
    <col min="15110" max="15110" width="19.5703125" style="109" customWidth="1"/>
    <col min="15111" max="15360" width="12.7109375" style="109"/>
    <col min="15361" max="15361" width="9" style="109" customWidth="1"/>
    <col min="15362" max="15362" width="34.5703125" style="109" customWidth="1"/>
    <col min="15363" max="15363" width="33.140625" style="109" customWidth="1"/>
    <col min="15364" max="15364" width="50" style="109" customWidth="1"/>
    <col min="15365" max="15365" width="25.5703125" style="109" customWidth="1"/>
    <col min="15366" max="15366" width="19.5703125" style="109" customWidth="1"/>
    <col min="15367" max="15616" width="12.7109375" style="109"/>
    <col min="15617" max="15617" width="9" style="109" customWidth="1"/>
    <col min="15618" max="15618" width="34.5703125" style="109" customWidth="1"/>
    <col min="15619" max="15619" width="33.140625" style="109" customWidth="1"/>
    <col min="15620" max="15620" width="50" style="109" customWidth="1"/>
    <col min="15621" max="15621" width="25.5703125" style="109" customWidth="1"/>
    <col min="15622" max="15622" width="19.5703125" style="109" customWidth="1"/>
    <col min="15623" max="15872" width="12.7109375" style="109"/>
    <col min="15873" max="15873" width="9" style="109" customWidth="1"/>
    <col min="15874" max="15874" width="34.5703125" style="109" customWidth="1"/>
    <col min="15875" max="15875" width="33.140625" style="109" customWidth="1"/>
    <col min="15876" max="15876" width="50" style="109" customWidth="1"/>
    <col min="15877" max="15877" width="25.5703125" style="109" customWidth="1"/>
    <col min="15878" max="15878" width="19.5703125" style="109" customWidth="1"/>
    <col min="15879" max="16128" width="12.7109375" style="109"/>
    <col min="16129" max="16129" width="9" style="109" customWidth="1"/>
    <col min="16130" max="16130" width="34.5703125" style="109" customWidth="1"/>
    <col min="16131" max="16131" width="33.140625" style="109" customWidth="1"/>
    <col min="16132" max="16132" width="50" style="109" customWidth="1"/>
    <col min="16133" max="16133" width="25.5703125" style="109" customWidth="1"/>
    <col min="16134" max="16134" width="19.5703125" style="109" customWidth="1"/>
    <col min="16135" max="16384" width="12.7109375" style="109"/>
  </cols>
  <sheetData>
    <row r="1" spans="1:10" s="292" customFormat="1">
      <c r="A1" s="2157"/>
      <c r="B1" s="2157"/>
      <c r="C1" s="2157"/>
      <c r="F1" s="293"/>
    </row>
    <row r="2" spans="1:10" s="292" customFormat="1" ht="16.5" thickBot="1">
      <c r="A2" s="2157"/>
      <c r="B2" s="2157"/>
      <c r="C2" s="2157"/>
      <c r="F2" s="293"/>
    </row>
    <row r="3" spans="1:10" s="295" customFormat="1" ht="28.5" customHeight="1" thickBot="1">
      <c r="A3" s="294"/>
      <c r="B3" s="2158" t="s">
        <v>105</v>
      </c>
      <c r="C3" s="2159"/>
      <c r="D3" s="2160" t="s">
        <v>34</v>
      </c>
      <c r="E3" s="2161"/>
      <c r="F3" s="2161"/>
      <c r="G3" s="2161"/>
      <c r="H3" s="2161"/>
      <c r="I3" s="2162"/>
      <c r="J3" s="914" t="s">
        <v>56</v>
      </c>
    </row>
    <row r="4" spans="1:10" s="295" customFormat="1">
      <c r="A4" s="294"/>
      <c r="B4" s="296"/>
      <c r="C4" s="296"/>
      <c r="F4" s="297"/>
    </row>
    <row r="5" spans="1:10" s="295" customFormat="1">
      <c r="A5" s="294"/>
      <c r="B5" s="2156"/>
      <c r="C5" s="2156"/>
      <c r="F5" s="298"/>
    </row>
    <row r="6" spans="1:10" s="295" customFormat="1">
      <c r="A6" s="294"/>
      <c r="B6" s="2156" t="s">
        <v>76</v>
      </c>
      <c r="C6" s="2156"/>
      <c r="D6" s="2147" t="s">
        <v>438</v>
      </c>
      <c r="E6" s="2147"/>
      <c r="F6" s="297"/>
    </row>
    <row r="7" spans="1:10" s="295" customFormat="1">
      <c r="A7" s="294"/>
      <c r="B7" s="2147"/>
      <c r="C7" s="2147"/>
      <c r="F7" s="297"/>
    </row>
    <row r="8" spans="1:10" ht="15.75" customHeight="1">
      <c r="B8" s="2148" t="s">
        <v>238</v>
      </c>
      <c r="C8" s="2148"/>
      <c r="D8" s="2149" t="s">
        <v>238</v>
      </c>
      <c r="E8" s="2149"/>
      <c r="F8" s="2149"/>
      <c r="G8" s="2149"/>
      <c r="H8" s="2149"/>
      <c r="I8" s="2149"/>
    </row>
    <row r="9" spans="1:10" ht="69" customHeight="1">
      <c r="A9" s="300">
        <f>'6piel'!A9+1</f>
        <v>75</v>
      </c>
      <c r="B9" s="2150" t="s">
        <v>239</v>
      </c>
      <c r="C9" s="2150"/>
      <c r="D9" s="2150" t="s">
        <v>239</v>
      </c>
      <c r="E9" s="2150"/>
      <c r="F9" s="2150"/>
      <c r="G9" s="2150"/>
      <c r="H9" s="2150"/>
      <c r="I9" s="2150"/>
      <c r="J9" s="174" t="s">
        <v>58</v>
      </c>
    </row>
    <row r="10" spans="1:10">
      <c r="B10" s="302"/>
      <c r="C10" s="302"/>
      <c r="D10" s="303"/>
      <c r="E10" s="303"/>
    </row>
    <row r="11" spans="1:10" ht="15.75" customHeight="1">
      <c r="B11" s="326"/>
      <c r="C11" s="326"/>
      <c r="D11" s="2146" t="s">
        <v>277</v>
      </c>
      <c r="E11" s="2146"/>
      <c r="F11" s="2146"/>
      <c r="G11" s="2146"/>
      <c r="H11" s="2146"/>
      <c r="I11" s="2146"/>
    </row>
    <row r="12" spans="1:10" ht="36.75" customHeight="1">
      <c r="B12" s="2155" t="s">
        <v>109</v>
      </c>
      <c r="C12" s="2141" t="s">
        <v>110</v>
      </c>
      <c r="D12" s="2155" t="s">
        <v>109</v>
      </c>
      <c r="E12" s="2141" t="s">
        <v>110</v>
      </c>
      <c r="F12" s="2141" t="s">
        <v>111</v>
      </c>
      <c r="G12" s="2141"/>
      <c r="H12" s="2141"/>
      <c r="I12" s="2141"/>
    </row>
    <row r="13" spans="1:10" ht="31.5">
      <c r="B13" s="2155"/>
      <c r="C13" s="2141"/>
      <c r="D13" s="2155"/>
      <c r="E13" s="2141"/>
      <c r="F13" s="417" t="s">
        <v>112</v>
      </c>
      <c r="G13" s="417" t="s">
        <v>113</v>
      </c>
      <c r="H13" s="417" t="s">
        <v>114</v>
      </c>
      <c r="I13" s="417" t="s">
        <v>115</v>
      </c>
    </row>
    <row r="14" spans="1:10">
      <c r="B14" s="317"/>
      <c r="C14" s="317"/>
      <c r="D14" s="306"/>
      <c r="E14" s="307"/>
      <c r="F14" s="307"/>
      <c r="G14" s="307"/>
      <c r="H14" s="307"/>
      <c r="I14" s="307"/>
    </row>
    <row r="15" spans="1:10">
      <c r="B15" s="419" t="s">
        <v>116</v>
      </c>
      <c r="C15" s="314">
        <v>17566874</v>
      </c>
      <c r="D15" s="309" t="s">
        <v>117</v>
      </c>
      <c r="E15" s="310">
        <v>3950314</v>
      </c>
      <c r="F15" s="310">
        <f>SUM(G15:I15)</f>
        <v>7154</v>
      </c>
      <c r="G15" s="310">
        <v>5580</v>
      </c>
      <c r="H15" s="310">
        <v>0</v>
      </c>
      <c r="I15" s="310">
        <v>1574</v>
      </c>
    </row>
    <row r="16" spans="1:10">
      <c r="B16" s="419"/>
      <c r="C16" s="314"/>
      <c r="D16" s="309" t="s">
        <v>118</v>
      </c>
      <c r="E16" s="310">
        <v>498844</v>
      </c>
      <c r="F16" s="310">
        <f t="shared" ref="F16:F79" si="0">SUM(G16:I16)</f>
        <v>1884</v>
      </c>
      <c r="G16" s="310">
        <v>1884</v>
      </c>
      <c r="H16" s="310">
        <v>0</v>
      </c>
      <c r="I16" s="310">
        <v>0</v>
      </c>
    </row>
    <row r="17" spans="2:9">
      <c r="B17" s="311"/>
      <c r="C17" s="312"/>
      <c r="D17" s="309" t="s">
        <v>240</v>
      </c>
      <c r="E17" s="310">
        <v>138026</v>
      </c>
      <c r="F17" s="310">
        <f t="shared" si="0"/>
        <v>178</v>
      </c>
      <c r="G17" s="310">
        <v>178</v>
      </c>
      <c r="H17" s="310">
        <v>0</v>
      </c>
      <c r="I17" s="310">
        <v>0</v>
      </c>
    </row>
    <row r="18" spans="2:9">
      <c r="B18" s="109"/>
      <c r="C18" s="109"/>
      <c r="D18" s="309" t="s">
        <v>120</v>
      </c>
      <c r="E18" s="310">
        <v>387356</v>
      </c>
      <c r="F18" s="310">
        <f t="shared" si="0"/>
        <v>60</v>
      </c>
      <c r="G18" s="310">
        <v>60</v>
      </c>
      <c r="H18" s="310">
        <v>0</v>
      </c>
      <c r="I18" s="310">
        <v>0</v>
      </c>
    </row>
    <row r="19" spans="2:9">
      <c r="B19" s="309"/>
      <c r="C19" s="310"/>
      <c r="D19" s="309" t="s">
        <v>121</v>
      </c>
      <c r="E19" s="310">
        <v>258622</v>
      </c>
      <c r="F19" s="310">
        <f t="shared" si="0"/>
        <v>30</v>
      </c>
      <c r="G19" s="310">
        <v>30</v>
      </c>
      <c r="H19" s="310">
        <v>0</v>
      </c>
      <c r="I19" s="310">
        <v>0</v>
      </c>
    </row>
    <row r="20" spans="2:9">
      <c r="B20" s="309"/>
      <c r="C20" s="310"/>
      <c r="D20" s="309" t="s">
        <v>122</v>
      </c>
      <c r="E20" s="310">
        <v>462464</v>
      </c>
      <c r="F20" s="310">
        <f t="shared" si="0"/>
        <v>0</v>
      </c>
      <c r="G20" s="310">
        <v>0</v>
      </c>
      <c r="H20" s="310">
        <v>0</v>
      </c>
      <c r="I20" s="310">
        <v>0</v>
      </c>
    </row>
    <row r="21" spans="2:9">
      <c r="B21" s="309"/>
      <c r="C21" s="310"/>
      <c r="D21" s="309" t="s">
        <v>123</v>
      </c>
      <c r="E21" s="310">
        <v>227914</v>
      </c>
      <c r="F21" s="310">
        <f t="shared" si="0"/>
        <v>626</v>
      </c>
      <c r="G21" s="310">
        <v>626</v>
      </c>
      <c r="H21" s="310">
        <v>0</v>
      </c>
      <c r="I21" s="310">
        <v>0</v>
      </c>
    </row>
    <row r="22" spans="2:9">
      <c r="B22" s="309"/>
      <c r="C22" s="310"/>
      <c r="D22" s="309" t="s">
        <v>124</v>
      </c>
      <c r="E22" s="310">
        <v>232050</v>
      </c>
      <c r="F22" s="310">
        <f t="shared" si="0"/>
        <v>554</v>
      </c>
      <c r="G22" s="310">
        <v>554</v>
      </c>
      <c r="H22" s="310">
        <v>0</v>
      </c>
      <c r="I22" s="310">
        <v>0</v>
      </c>
    </row>
    <row r="23" spans="2:9">
      <c r="B23" s="309"/>
      <c r="C23" s="310"/>
      <c r="D23" s="309" t="s">
        <v>248</v>
      </c>
      <c r="E23" s="310">
        <v>217122</v>
      </c>
      <c r="F23" s="310">
        <f t="shared" si="0"/>
        <v>1786</v>
      </c>
      <c r="G23" s="310">
        <v>1786</v>
      </c>
      <c r="H23" s="310">
        <v>0</v>
      </c>
      <c r="I23" s="310">
        <v>0</v>
      </c>
    </row>
    <row r="24" spans="2:9">
      <c r="B24" s="309"/>
      <c r="C24" s="310"/>
      <c r="D24" s="309" t="s">
        <v>126</v>
      </c>
      <c r="E24" s="310">
        <v>106320</v>
      </c>
      <c r="F24" s="310">
        <f t="shared" si="0"/>
        <v>0</v>
      </c>
      <c r="G24" s="310">
        <v>0</v>
      </c>
      <c r="H24" s="310">
        <v>0</v>
      </c>
      <c r="I24" s="310">
        <v>0</v>
      </c>
    </row>
    <row r="25" spans="2:9">
      <c r="B25" s="309"/>
      <c r="C25" s="310"/>
      <c r="D25" s="309" t="s">
        <v>127</v>
      </c>
      <c r="E25" s="310">
        <v>14064</v>
      </c>
      <c r="F25" s="310">
        <f t="shared" si="0"/>
        <v>0</v>
      </c>
      <c r="G25" s="310">
        <v>0</v>
      </c>
      <c r="H25" s="310">
        <v>0</v>
      </c>
      <c r="I25" s="310">
        <v>0</v>
      </c>
    </row>
    <row r="26" spans="2:9">
      <c r="B26" s="309"/>
      <c r="C26" s="310"/>
      <c r="D26" s="309" t="s">
        <v>128</v>
      </c>
      <c r="E26" s="310">
        <v>50344</v>
      </c>
      <c r="F26" s="310">
        <f t="shared" si="0"/>
        <v>0</v>
      </c>
      <c r="G26" s="310">
        <v>0</v>
      </c>
      <c r="H26" s="310">
        <v>0</v>
      </c>
      <c r="I26" s="310">
        <v>0</v>
      </c>
    </row>
    <row r="27" spans="2:9">
      <c r="B27" s="309"/>
      <c r="C27" s="310"/>
      <c r="D27" s="309" t="s">
        <v>129</v>
      </c>
      <c r="E27" s="310">
        <v>65204</v>
      </c>
      <c r="F27" s="310">
        <f t="shared" si="0"/>
        <v>100</v>
      </c>
      <c r="G27" s="310">
        <v>100</v>
      </c>
      <c r="H27" s="310">
        <v>0</v>
      </c>
      <c r="I27" s="310">
        <v>0</v>
      </c>
    </row>
    <row r="28" spans="2:9">
      <c r="B28" s="309"/>
      <c r="C28" s="310"/>
      <c r="D28" s="309" t="s">
        <v>130</v>
      </c>
      <c r="E28" s="310">
        <v>11248</v>
      </c>
      <c r="F28" s="310">
        <f t="shared" si="0"/>
        <v>0</v>
      </c>
      <c r="G28" s="310">
        <v>0</v>
      </c>
      <c r="H28" s="310">
        <v>0</v>
      </c>
      <c r="I28" s="310">
        <v>0</v>
      </c>
    </row>
    <row r="29" spans="2:9">
      <c r="B29" s="309"/>
      <c r="C29" s="310"/>
      <c r="D29" s="309" t="s">
        <v>131</v>
      </c>
      <c r="E29" s="310">
        <v>22656</v>
      </c>
      <c r="F29" s="310">
        <f t="shared" si="0"/>
        <v>0</v>
      </c>
      <c r="G29" s="310">
        <v>0</v>
      </c>
      <c r="H29" s="310">
        <v>0</v>
      </c>
      <c r="I29" s="310">
        <v>0</v>
      </c>
    </row>
    <row r="30" spans="2:9">
      <c r="B30" s="309"/>
      <c r="C30" s="310"/>
      <c r="D30" s="309" t="s">
        <v>132</v>
      </c>
      <c r="E30" s="310">
        <v>5576</v>
      </c>
      <c r="F30" s="310">
        <f t="shared" si="0"/>
        <v>0</v>
      </c>
      <c r="G30" s="310">
        <v>0</v>
      </c>
      <c r="H30" s="310">
        <v>0</v>
      </c>
      <c r="I30" s="310">
        <v>0</v>
      </c>
    </row>
    <row r="31" spans="2:9">
      <c r="B31" s="309"/>
      <c r="C31" s="310"/>
      <c r="D31" s="309" t="s">
        <v>133</v>
      </c>
      <c r="E31" s="310">
        <v>76662</v>
      </c>
      <c r="F31" s="310">
        <f t="shared" si="0"/>
        <v>30</v>
      </c>
      <c r="G31" s="310">
        <v>30</v>
      </c>
      <c r="H31" s="310">
        <v>0</v>
      </c>
      <c r="I31" s="310">
        <v>0</v>
      </c>
    </row>
    <row r="32" spans="2:9">
      <c r="B32" s="309"/>
      <c r="C32" s="310"/>
      <c r="D32" s="309" t="s">
        <v>134</v>
      </c>
      <c r="E32" s="310">
        <v>21900</v>
      </c>
      <c r="F32" s="310">
        <f t="shared" si="0"/>
        <v>4</v>
      </c>
      <c r="G32" s="310">
        <v>4</v>
      </c>
      <c r="H32" s="310">
        <v>0</v>
      </c>
      <c r="I32" s="310">
        <v>0</v>
      </c>
    </row>
    <row r="33" spans="2:9">
      <c r="B33" s="309"/>
      <c r="C33" s="310"/>
      <c r="D33" s="309" t="s">
        <v>135</v>
      </c>
      <c r="E33" s="310">
        <v>17136</v>
      </c>
      <c r="F33" s="310">
        <f t="shared" si="0"/>
        <v>0</v>
      </c>
      <c r="G33" s="310">
        <v>0</v>
      </c>
      <c r="H33" s="310">
        <v>0</v>
      </c>
      <c r="I33" s="310">
        <v>0</v>
      </c>
    </row>
    <row r="34" spans="2:9">
      <c r="B34" s="309"/>
      <c r="C34" s="310"/>
      <c r="D34" s="309" t="s">
        <v>136</v>
      </c>
      <c r="E34" s="310">
        <v>35040</v>
      </c>
      <c r="F34" s="310">
        <f t="shared" si="0"/>
        <v>0</v>
      </c>
      <c r="G34" s="310">
        <v>0</v>
      </c>
      <c r="H34" s="310">
        <v>0</v>
      </c>
      <c r="I34" s="310">
        <v>0</v>
      </c>
    </row>
    <row r="35" spans="2:9">
      <c r="B35" s="309"/>
      <c r="C35" s="310"/>
      <c r="D35" s="309" t="s">
        <v>137</v>
      </c>
      <c r="E35" s="310">
        <v>58776</v>
      </c>
      <c r="F35" s="310">
        <f t="shared" si="0"/>
        <v>0</v>
      </c>
      <c r="G35" s="310">
        <v>0</v>
      </c>
      <c r="H35" s="310">
        <v>0</v>
      </c>
      <c r="I35" s="310">
        <v>0</v>
      </c>
    </row>
    <row r="36" spans="2:9">
      <c r="B36" s="309"/>
      <c r="C36" s="310"/>
      <c r="D36" s="309" t="s">
        <v>138</v>
      </c>
      <c r="E36" s="310">
        <v>36390</v>
      </c>
      <c r="F36" s="310">
        <f t="shared" si="0"/>
        <v>54</v>
      </c>
      <c r="G36" s="310">
        <v>54</v>
      </c>
      <c r="H36" s="310">
        <v>0</v>
      </c>
      <c r="I36" s="310">
        <v>0</v>
      </c>
    </row>
    <row r="37" spans="2:9">
      <c r="B37" s="309"/>
      <c r="C37" s="310"/>
      <c r="D37" s="309" t="s">
        <v>139</v>
      </c>
      <c r="E37" s="310">
        <v>5848</v>
      </c>
      <c r="F37" s="310">
        <f t="shared" si="0"/>
        <v>0</v>
      </c>
      <c r="G37" s="310">
        <v>0</v>
      </c>
      <c r="H37" s="310">
        <v>0</v>
      </c>
      <c r="I37" s="310">
        <v>0</v>
      </c>
    </row>
    <row r="38" spans="2:9">
      <c r="B38" s="309"/>
      <c r="C38" s="310"/>
      <c r="D38" s="309" t="s">
        <v>140</v>
      </c>
      <c r="E38" s="310">
        <v>67842</v>
      </c>
      <c r="F38" s="310">
        <f t="shared" si="0"/>
        <v>402</v>
      </c>
      <c r="G38" s="310">
        <v>402</v>
      </c>
      <c r="H38" s="310">
        <v>0</v>
      </c>
      <c r="I38" s="310">
        <v>0</v>
      </c>
    </row>
    <row r="39" spans="2:9">
      <c r="B39" s="309"/>
      <c r="C39" s="310"/>
      <c r="D39" s="309" t="s">
        <v>141</v>
      </c>
      <c r="E39" s="310">
        <v>132864</v>
      </c>
      <c r="F39" s="310">
        <f t="shared" si="0"/>
        <v>0</v>
      </c>
      <c r="G39" s="310">
        <v>0</v>
      </c>
      <c r="H39" s="310">
        <v>0</v>
      </c>
      <c r="I39" s="310">
        <v>0</v>
      </c>
    </row>
    <row r="40" spans="2:9">
      <c r="B40" s="309"/>
      <c r="C40" s="310"/>
      <c r="D40" s="309" t="s">
        <v>142</v>
      </c>
      <c r="E40" s="310">
        <v>11952</v>
      </c>
      <c r="F40" s="310">
        <f t="shared" si="0"/>
        <v>0</v>
      </c>
      <c r="G40" s="310">
        <v>0</v>
      </c>
      <c r="H40" s="310">
        <v>0</v>
      </c>
      <c r="I40" s="310">
        <v>0</v>
      </c>
    </row>
    <row r="41" spans="2:9">
      <c r="B41" s="309"/>
      <c r="C41" s="310"/>
      <c r="D41" s="309" t="s">
        <v>143</v>
      </c>
      <c r="E41" s="310">
        <v>37632</v>
      </c>
      <c r="F41" s="310">
        <f t="shared" si="0"/>
        <v>0</v>
      </c>
      <c r="G41" s="310">
        <v>0</v>
      </c>
      <c r="H41" s="310">
        <v>0</v>
      </c>
      <c r="I41" s="310">
        <v>0</v>
      </c>
    </row>
    <row r="42" spans="2:9">
      <c r="B42" s="309"/>
      <c r="C42" s="310"/>
      <c r="D42" s="309" t="s">
        <v>144</v>
      </c>
      <c r="E42" s="310">
        <v>15736</v>
      </c>
      <c r="F42" s="310">
        <f t="shared" si="0"/>
        <v>0</v>
      </c>
      <c r="G42" s="310">
        <v>0</v>
      </c>
      <c r="H42" s="310">
        <v>0</v>
      </c>
      <c r="I42" s="310">
        <v>0</v>
      </c>
    </row>
    <row r="43" spans="2:9">
      <c r="B43" s="309"/>
      <c r="C43" s="310"/>
      <c r="D43" s="309" t="s">
        <v>145</v>
      </c>
      <c r="E43" s="310">
        <v>21688</v>
      </c>
      <c r="F43" s="310">
        <f t="shared" si="0"/>
        <v>0</v>
      </c>
      <c r="G43" s="310">
        <v>0</v>
      </c>
      <c r="H43" s="310">
        <v>0</v>
      </c>
      <c r="I43" s="310">
        <v>0</v>
      </c>
    </row>
    <row r="44" spans="2:9">
      <c r="B44" s="309"/>
      <c r="C44" s="310"/>
      <c r="D44" s="309" t="s">
        <v>146</v>
      </c>
      <c r="E44" s="310">
        <v>145528</v>
      </c>
      <c r="F44" s="310">
        <f t="shared" si="0"/>
        <v>600</v>
      </c>
      <c r="G44" s="310">
        <v>224</v>
      </c>
      <c r="H44" s="310">
        <v>376</v>
      </c>
      <c r="I44" s="310">
        <v>0</v>
      </c>
    </row>
    <row r="45" spans="2:9">
      <c r="B45" s="309"/>
      <c r="C45" s="310"/>
      <c r="D45" s="309" t="s">
        <v>147</v>
      </c>
      <c r="E45" s="310">
        <v>15040</v>
      </c>
      <c r="F45" s="310">
        <f t="shared" si="0"/>
        <v>0</v>
      </c>
      <c r="G45" s="310">
        <v>0</v>
      </c>
      <c r="H45" s="310">
        <v>0</v>
      </c>
      <c r="I45" s="310">
        <v>0</v>
      </c>
    </row>
    <row r="46" spans="2:9">
      <c r="B46" s="309"/>
      <c r="C46" s="310"/>
      <c r="D46" s="309" t="s">
        <v>148</v>
      </c>
      <c r="E46" s="310">
        <v>10704</v>
      </c>
      <c r="F46" s="310">
        <f t="shared" si="0"/>
        <v>0</v>
      </c>
      <c r="G46" s="310">
        <v>0</v>
      </c>
      <c r="H46" s="310">
        <v>0</v>
      </c>
      <c r="I46" s="310">
        <v>0</v>
      </c>
    </row>
    <row r="47" spans="2:9">
      <c r="B47" s="309"/>
      <c r="C47" s="310"/>
      <c r="D47" s="309" t="s">
        <v>149</v>
      </c>
      <c r="E47" s="310">
        <v>36504</v>
      </c>
      <c r="F47" s="310">
        <f t="shared" si="0"/>
        <v>0</v>
      </c>
      <c r="G47" s="310">
        <v>0</v>
      </c>
      <c r="H47" s="310">
        <v>0</v>
      </c>
      <c r="I47" s="310">
        <v>0</v>
      </c>
    </row>
    <row r="48" spans="2:9">
      <c r="B48" s="309"/>
      <c r="C48" s="310"/>
      <c r="D48" s="309" t="s">
        <v>150</v>
      </c>
      <c r="E48" s="310">
        <v>77766</v>
      </c>
      <c r="F48" s="310">
        <f t="shared" si="0"/>
        <v>278</v>
      </c>
      <c r="G48" s="310">
        <v>208</v>
      </c>
      <c r="H48" s="310">
        <v>68</v>
      </c>
      <c r="I48" s="310">
        <v>2</v>
      </c>
    </row>
    <row r="49" spans="2:9">
      <c r="B49" s="309"/>
      <c r="C49" s="310"/>
      <c r="D49" s="309" t="s">
        <v>151</v>
      </c>
      <c r="E49" s="310">
        <v>115844</v>
      </c>
      <c r="F49" s="310">
        <f t="shared" si="0"/>
        <v>180</v>
      </c>
      <c r="G49" s="310">
        <v>180</v>
      </c>
      <c r="H49" s="310">
        <v>0</v>
      </c>
      <c r="I49" s="310">
        <v>0</v>
      </c>
    </row>
    <row r="50" spans="2:9">
      <c r="B50" s="309"/>
      <c r="C50" s="310"/>
      <c r="D50" s="309" t="s">
        <v>152</v>
      </c>
      <c r="E50" s="310">
        <v>18552</v>
      </c>
      <c r="F50" s="310">
        <f t="shared" si="0"/>
        <v>0</v>
      </c>
      <c r="G50" s="310">
        <v>0</v>
      </c>
      <c r="H50" s="310">
        <v>0</v>
      </c>
      <c r="I50" s="310">
        <v>0</v>
      </c>
    </row>
    <row r="51" spans="2:9">
      <c r="B51" s="309"/>
      <c r="C51" s="310"/>
      <c r="D51" s="309" t="s">
        <v>153</v>
      </c>
      <c r="E51" s="310">
        <v>8518</v>
      </c>
      <c r="F51" s="310">
        <f t="shared" si="0"/>
        <v>30</v>
      </c>
      <c r="G51" s="310">
        <v>30</v>
      </c>
      <c r="H51" s="310">
        <v>0</v>
      </c>
      <c r="I51" s="310">
        <v>0</v>
      </c>
    </row>
    <row r="52" spans="2:9">
      <c r="B52" s="309"/>
      <c r="C52" s="310"/>
      <c r="D52" s="309" t="s">
        <v>154</v>
      </c>
      <c r="E52" s="310">
        <v>35764</v>
      </c>
      <c r="F52" s="310">
        <f t="shared" si="0"/>
        <v>76</v>
      </c>
      <c r="G52" s="310">
        <v>76</v>
      </c>
      <c r="H52" s="310">
        <v>0</v>
      </c>
      <c r="I52" s="310">
        <v>0</v>
      </c>
    </row>
    <row r="53" spans="2:9">
      <c r="B53" s="309"/>
      <c r="C53" s="310"/>
      <c r="D53" s="309" t="s">
        <v>155</v>
      </c>
      <c r="E53" s="310">
        <v>12432</v>
      </c>
      <c r="F53" s="310">
        <f t="shared" si="0"/>
        <v>0</v>
      </c>
      <c r="G53" s="310">
        <v>0</v>
      </c>
      <c r="H53" s="310">
        <v>0</v>
      </c>
      <c r="I53" s="310">
        <v>0</v>
      </c>
    </row>
    <row r="54" spans="2:9">
      <c r="B54" s="309"/>
      <c r="C54" s="310"/>
      <c r="D54" s="309" t="s">
        <v>156</v>
      </c>
      <c r="E54" s="310">
        <v>35506</v>
      </c>
      <c r="F54" s="310">
        <f t="shared" si="0"/>
        <v>298</v>
      </c>
      <c r="G54" s="310">
        <v>148</v>
      </c>
      <c r="H54" s="310">
        <v>150</v>
      </c>
      <c r="I54" s="310">
        <v>0</v>
      </c>
    </row>
    <row r="55" spans="2:9">
      <c r="B55" s="309"/>
      <c r="C55" s="310"/>
      <c r="D55" s="309" t="s">
        <v>157</v>
      </c>
      <c r="E55" s="310">
        <v>48240</v>
      </c>
      <c r="F55" s="310">
        <f t="shared" si="0"/>
        <v>0</v>
      </c>
      <c r="G55" s="310">
        <v>0</v>
      </c>
      <c r="H55" s="310">
        <v>0</v>
      </c>
      <c r="I55" s="310">
        <v>0</v>
      </c>
    </row>
    <row r="56" spans="2:9">
      <c r="B56" s="309"/>
      <c r="C56" s="310"/>
      <c r="D56" s="309" t="s">
        <v>158</v>
      </c>
      <c r="E56" s="310">
        <v>107928</v>
      </c>
      <c r="F56" s="310">
        <f t="shared" si="0"/>
        <v>160</v>
      </c>
      <c r="G56" s="310">
        <v>160</v>
      </c>
      <c r="H56" s="310">
        <v>0</v>
      </c>
      <c r="I56" s="310">
        <v>0</v>
      </c>
    </row>
    <row r="57" spans="2:9">
      <c r="B57" s="309"/>
      <c r="C57" s="310"/>
      <c r="D57" s="309" t="s">
        <v>159</v>
      </c>
      <c r="E57" s="310">
        <v>168664</v>
      </c>
      <c r="F57" s="310">
        <f t="shared" si="0"/>
        <v>0</v>
      </c>
      <c r="G57" s="310">
        <v>0</v>
      </c>
      <c r="H57" s="310">
        <v>0</v>
      </c>
      <c r="I57" s="310">
        <v>0</v>
      </c>
    </row>
    <row r="58" spans="2:9">
      <c r="B58" s="309"/>
      <c r="C58" s="310"/>
      <c r="D58" s="309" t="s">
        <v>160</v>
      </c>
      <c r="E58" s="310">
        <v>65272</v>
      </c>
      <c r="F58" s="310">
        <f t="shared" si="0"/>
        <v>0</v>
      </c>
      <c r="G58" s="310">
        <v>0</v>
      </c>
      <c r="H58" s="310">
        <v>0</v>
      </c>
      <c r="I58" s="310">
        <v>0</v>
      </c>
    </row>
    <row r="59" spans="2:9">
      <c r="B59" s="309"/>
      <c r="C59" s="310"/>
      <c r="D59" s="309" t="s">
        <v>161</v>
      </c>
      <c r="E59" s="310">
        <v>28984</v>
      </c>
      <c r="F59" s="310">
        <f t="shared" si="0"/>
        <v>0</v>
      </c>
      <c r="G59" s="310">
        <v>0</v>
      </c>
      <c r="H59" s="310">
        <v>0</v>
      </c>
      <c r="I59" s="310">
        <v>0</v>
      </c>
    </row>
    <row r="60" spans="2:9">
      <c r="B60" s="309"/>
      <c r="C60" s="310"/>
      <c r="D60" s="309" t="s">
        <v>162</v>
      </c>
      <c r="E60" s="310">
        <v>37584</v>
      </c>
      <c r="F60" s="310">
        <f t="shared" si="0"/>
        <v>0</v>
      </c>
      <c r="G60" s="310">
        <v>0</v>
      </c>
      <c r="H60" s="310">
        <v>0</v>
      </c>
      <c r="I60" s="310">
        <v>0</v>
      </c>
    </row>
    <row r="61" spans="2:9">
      <c r="B61" s="309"/>
      <c r="C61" s="310"/>
      <c r="D61" s="309" t="s">
        <v>163</v>
      </c>
      <c r="E61" s="310">
        <v>20600</v>
      </c>
      <c r="F61" s="310">
        <f t="shared" si="0"/>
        <v>0</v>
      </c>
      <c r="G61" s="310">
        <v>0</v>
      </c>
      <c r="H61" s="310">
        <v>0</v>
      </c>
      <c r="I61" s="310">
        <v>0</v>
      </c>
    </row>
    <row r="62" spans="2:9">
      <c r="B62" s="309"/>
      <c r="C62" s="310"/>
      <c r="D62" s="309" t="s">
        <v>164</v>
      </c>
      <c r="E62" s="310">
        <v>14168</v>
      </c>
      <c r="F62" s="310">
        <f t="shared" si="0"/>
        <v>0</v>
      </c>
      <c r="G62" s="310">
        <v>0</v>
      </c>
      <c r="H62" s="310">
        <v>0</v>
      </c>
      <c r="I62" s="310">
        <v>0</v>
      </c>
    </row>
    <row r="63" spans="2:9">
      <c r="B63" s="309"/>
      <c r="C63" s="310"/>
      <c r="D63" s="309" t="s">
        <v>165</v>
      </c>
      <c r="E63" s="310">
        <v>13080</v>
      </c>
      <c r="F63" s="310">
        <f t="shared" si="0"/>
        <v>0</v>
      </c>
      <c r="G63" s="310">
        <v>0</v>
      </c>
      <c r="H63" s="310">
        <v>0</v>
      </c>
      <c r="I63" s="310">
        <v>0</v>
      </c>
    </row>
    <row r="64" spans="2:9">
      <c r="B64" s="309"/>
      <c r="C64" s="310"/>
      <c r="D64" s="309" t="s">
        <v>166</v>
      </c>
      <c r="E64" s="310">
        <v>21576</v>
      </c>
      <c r="F64" s="310">
        <f t="shared" si="0"/>
        <v>0</v>
      </c>
      <c r="G64" s="310">
        <v>0</v>
      </c>
      <c r="H64" s="310">
        <v>0</v>
      </c>
      <c r="I64" s="310">
        <v>0</v>
      </c>
    </row>
    <row r="65" spans="2:9">
      <c r="B65" s="309"/>
      <c r="C65" s="310"/>
      <c r="D65" s="309" t="s">
        <v>167</v>
      </c>
      <c r="E65" s="310">
        <v>141896</v>
      </c>
      <c r="F65" s="310">
        <f t="shared" si="0"/>
        <v>0</v>
      </c>
      <c r="G65" s="310">
        <v>0</v>
      </c>
      <c r="H65" s="310">
        <v>0</v>
      </c>
      <c r="I65" s="310">
        <v>0</v>
      </c>
    </row>
    <row r="66" spans="2:9">
      <c r="B66" s="309"/>
      <c r="C66" s="310"/>
      <c r="D66" s="309" t="s">
        <v>168</v>
      </c>
      <c r="E66" s="310">
        <v>49250</v>
      </c>
      <c r="F66" s="310">
        <f t="shared" si="0"/>
        <v>90</v>
      </c>
      <c r="G66" s="310">
        <v>90</v>
      </c>
      <c r="H66" s="310">
        <v>0</v>
      </c>
      <c r="I66" s="310">
        <v>0</v>
      </c>
    </row>
    <row r="67" spans="2:9">
      <c r="B67" s="309"/>
      <c r="C67" s="310"/>
      <c r="D67" s="309" t="s">
        <v>169</v>
      </c>
      <c r="E67" s="310">
        <v>21632</v>
      </c>
      <c r="F67" s="310">
        <f t="shared" si="0"/>
        <v>0</v>
      </c>
      <c r="G67" s="310">
        <v>0</v>
      </c>
      <c r="H67" s="310">
        <v>0</v>
      </c>
      <c r="I67" s="310">
        <v>0</v>
      </c>
    </row>
    <row r="68" spans="2:9">
      <c r="B68" s="309"/>
      <c r="C68" s="310"/>
      <c r="D68" s="309" t="s">
        <v>170</v>
      </c>
      <c r="E68" s="310">
        <v>26552</v>
      </c>
      <c r="F68" s="310">
        <f t="shared" si="0"/>
        <v>0</v>
      </c>
      <c r="G68" s="310">
        <v>0</v>
      </c>
      <c r="H68" s="310">
        <v>0</v>
      </c>
      <c r="I68" s="310">
        <v>0</v>
      </c>
    </row>
    <row r="69" spans="2:9">
      <c r="B69" s="309"/>
      <c r="C69" s="310"/>
      <c r="D69" s="309" t="s">
        <v>171</v>
      </c>
      <c r="E69" s="310">
        <v>34824</v>
      </c>
      <c r="F69" s="310">
        <f t="shared" si="0"/>
        <v>0</v>
      </c>
      <c r="G69" s="310">
        <v>0</v>
      </c>
      <c r="H69" s="310">
        <v>0</v>
      </c>
      <c r="I69" s="310">
        <v>0</v>
      </c>
    </row>
    <row r="70" spans="2:9">
      <c r="B70" s="309"/>
      <c r="C70" s="310"/>
      <c r="D70" s="309" t="s">
        <v>172</v>
      </c>
      <c r="E70" s="310">
        <v>63650</v>
      </c>
      <c r="F70" s="310">
        <f t="shared" si="0"/>
        <v>386</v>
      </c>
      <c r="G70" s="310">
        <v>386</v>
      </c>
      <c r="H70" s="310">
        <v>0</v>
      </c>
      <c r="I70" s="310">
        <v>0</v>
      </c>
    </row>
    <row r="71" spans="2:9">
      <c r="B71" s="309"/>
      <c r="C71" s="310"/>
      <c r="D71" s="309" t="s">
        <v>173</v>
      </c>
      <c r="E71" s="310">
        <v>25256</v>
      </c>
      <c r="F71" s="310">
        <f t="shared" si="0"/>
        <v>0</v>
      </c>
      <c r="G71" s="310">
        <v>0</v>
      </c>
      <c r="H71" s="310">
        <v>0</v>
      </c>
      <c r="I71" s="310">
        <v>0</v>
      </c>
    </row>
    <row r="72" spans="2:9">
      <c r="B72" s="309"/>
      <c r="C72" s="310"/>
      <c r="D72" s="309" t="s">
        <v>174</v>
      </c>
      <c r="E72" s="310">
        <v>28738</v>
      </c>
      <c r="F72" s="310">
        <f t="shared" si="0"/>
        <v>74</v>
      </c>
      <c r="G72" s="310">
        <v>74</v>
      </c>
      <c r="H72" s="310">
        <v>0</v>
      </c>
      <c r="I72" s="310">
        <v>0</v>
      </c>
    </row>
    <row r="73" spans="2:9">
      <c r="B73" s="309"/>
      <c r="C73" s="310"/>
      <c r="D73" s="309" t="s">
        <v>175</v>
      </c>
      <c r="E73" s="310">
        <v>145018</v>
      </c>
      <c r="F73" s="310">
        <f t="shared" si="0"/>
        <v>90</v>
      </c>
      <c r="G73" s="310">
        <v>90</v>
      </c>
      <c r="H73" s="310">
        <v>0</v>
      </c>
      <c r="I73" s="310">
        <v>0</v>
      </c>
    </row>
    <row r="74" spans="2:9">
      <c r="B74" s="309"/>
      <c r="C74" s="310"/>
      <c r="D74" s="309" t="s">
        <v>176</v>
      </c>
      <c r="E74" s="310">
        <v>22336</v>
      </c>
      <c r="F74" s="310">
        <f t="shared" si="0"/>
        <v>0</v>
      </c>
      <c r="G74" s="310">
        <v>0</v>
      </c>
      <c r="H74" s="310">
        <v>0</v>
      </c>
      <c r="I74" s="310">
        <v>0</v>
      </c>
    </row>
    <row r="75" spans="2:9">
      <c r="B75" s="309"/>
      <c r="C75" s="310"/>
      <c r="D75" s="309" t="s">
        <v>177</v>
      </c>
      <c r="E75" s="310">
        <v>136328</v>
      </c>
      <c r="F75" s="310">
        <f t="shared" si="0"/>
        <v>0</v>
      </c>
      <c r="G75" s="310">
        <v>0</v>
      </c>
      <c r="H75" s="310">
        <v>0</v>
      </c>
      <c r="I75" s="310">
        <v>0</v>
      </c>
    </row>
    <row r="76" spans="2:9">
      <c r="B76" s="309"/>
      <c r="C76" s="310"/>
      <c r="D76" s="309" t="s">
        <v>178</v>
      </c>
      <c r="E76" s="310">
        <v>60170</v>
      </c>
      <c r="F76" s="310">
        <f t="shared" si="0"/>
        <v>90</v>
      </c>
      <c r="G76" s="310">
        <v>90</v>
      </c>
      <c r="H76" s="310">
        <v>0</v>
      </c>
      <c r="I76" s="310">
        <v>0</v>
      </c>
    </row>
    <row r="77" spans="2:9">
      <c r="B77" s="309"/>
      <c r="C77" s="310"/>
      <c r="D77" s="309" t="s">
        <v>179</v>
      </c>
      <c r="E77" s="310">
        <v>9192</v>
      </c>
      <c r="F77" s="310">
        <f t="shared" si="0"/>
        <v>0</v>
      </c>
      <c r="G77" s="310">
        <v>0</v>
      </c>
      <c r="H77" s="310">
        <v>0</v>
      </c>
      <c r="I77" s="310">
        <v>0</v>
      </c>
    </row>
    <row r="78" spans="2:9">
      <c r="B78" s="309"/>
      <c r="C78" s="310"/>
      <c r="D78" s="309" t="s">
        <v>180</v>
      </c>
      <c r="E78" s="310">
        <v>85540</v>
      </c>
      <c r="F78" s="310">
        <f t="shared" si="0"/>
        <v>908</v>
      </c>
      <c r="G78" s="310">
        <v>0</v>
      </c>
      <c r="H78" s="310">
        <v>908</v>
      </c>
      <c r="I78" s="310">
        <v>0</v>
      </c>
    </row>
    <row r="79" spans="2:9">
      <c r="B79" s="309"/>
      <c r="C79" s="310"/>
      <c r="D79" s="309" t="s">
        <v>181</v>
      </c>
      <c r="E79" s="310">
        <v>67946</v>
      </c>
      <c r="F79" s="310">
        <f t="shared" si="0"/>
        <v>298</v>
      </c>
      <c r="G79" s="310">
        <v>298</v>
      </c>
      <c r="H79" s="310">
        <v>0</v>
      </c>
      <c r="I79" s="310">
        <v>0</v>
      </c>
    </row>
    <row r="80" spans="2:9">
      <c r="B80" s="309"/>
      <c r="C80" s="310"/>
      <c r="D80" s="309" t="s">
        <v>182</v>
      </c>
      <c r="E80" s="310">
        <v>11032</v>
      </c>
      <c r="F80" s="310">
        <f t="shared" ref="F80:F133" si="1">SUM(G80:I80)</f>
        <v>0</v>
      </c>
      <c r="G80" s="310">
        <v>0</v>
      </c>
      <c r="H80" s="310">
        <v>0</v>
      </c>
      <c r="I80" s="310">
        <v>0</v>
      </c>
    </row>
    <row r="81" spans="2:9">
      <c r="B81" s="309"/>
      <c r="C81" s="310"/>
      <c r="D81" s="309" t="s">
        <v>183</v>
      </c>
      <c r="E81" s="310">
        <v>63674</v>
      </c>
      <c r="F81" s="310">
        <f t="shared" si="1"/>
        <v>298</v>
      </c>
      <c r="G81" s="310">
        <v>298</v>
      </c>
      <c r="H81" s="310">
        <v>0</v>
      </c>
      <c r="I81" s="310">
        <v>0</v>
      </c>
    </row>
    <row r="82" spans="2:9">
      <c r="B82" s="309"/>
      <c r="C82" s="310"/>
      <c r="D82" s="309" t="s">
        <v>184</v>
      </c>
      <c r="E82" s="310">
        <v>122628</v>
      </c>
      <c r="F82" s="310">
        <f t="shared" si="1"/>
        <v>684</v>
      </c>
      <c r="G82" s="310">
        <v>684</v>
      </c>
      <c r="H82" s="310">
        <v>0</v>
      </c>
      <c r="I82" s="310">
        <v>0</v>
      </c>
    </row>
    <row r="83" spans="2:9">
      <c r="B83" s="309"/>
      <c r="C83" s="310"/>
      <c r="D83" s="309" t="s">
        <v>185</v>
      </c>
      <c r="E83" s="310">
        <v>19360</v>
      </c>
      <c r="F83" s="310">
        <f t="shared" si="1"/>
        <v>0</v>
      </c>
      <c r="G83" s="310">
        <v>0</v>
      </c>
      <c r="H83" s="310">
        <v>0</v>
      </c>
      <c r="I83" s="310">
        <v>0</v>
      </c>
    </row>
    <row r="84" spans="2:9">
      <c r="B84" s="309"/>
      <c r="C84" s="310"/>
      <c r="D84" s="309" t="s">
        <v>186</v>
      </c>
      <c r="E84" s="310">
        <v>155040</v>
      </c>
      <c r="F84" s="310">
        <f t="shared" si="1"/>
        <v>0</v>
      </c>
      <c r="G84" s="310">
        <v>0</v>
      </c>
      <c r="H84" s="310">
        <v>0</v>
      </c>
      <c r="I84" s="310">
        <v>0</v>
      </c>
    </row>
    <row r="85" spans="2:9">
      <c r="B85" s="309"/>
      <c r="C85" s="310"/>
      <c r="D85" s="309" t="s">
        <v>187</v>
      </c>
      <c r="E85" s="310">
        <v>14384</v>
      </c>
      <c r="F85" s="310">
        <f t="shared" si="1"/>
        <v>0</v>
      </c>
      <c r="G85" s="310">
        <v>0</v>
      </c>
      <c r="H85" s="310">
        <v>0</v>
      </c>
      <c r="I85" s="310">
        <v>0</v>
      </c>
    </row>
    <row r="86" spans="2:9">
      <c r="B86" s="309"/>
      <c r="C86" s="310"/>
      <c r="D86" s="309" t="s">
        <v>188</v>
      </c>
      <c r="E86" s="310">
        <v>7944</v>
      </c>
      <c r="F86" s="310">
        <f t="shared" si="1"/>
        <v>0</v>
      </c>
      <c r="G86" s="310">
        <v>0</v>
      </c>
      <c r="H86" s="310">
        <v>0</v>
      </c>
      <c r="I86" s="310">
        <v>0</v>
      </c>
    </row>
    <row r="87" spans="2:9">
      <c r="B87" s="309"/>
      <c r="C87" s="310"/>
      <c r="D87" s="309" t="s">
        <v>189</v>
      </c>
      <c r="E87" s="310">
        <v>9784</v>
      </c>
      <c r="F87" s="310">
        <f t="shared" si="1"/>
        <v>0</v>
      </c>
      <c r="G87" s="310">
        <v>0</v>
      </c>
      <c r="H87" s="310">
        <v>0</v>
      </c>
      <c r="I87" s="310">
        <v>0</v>
      </c>
    </row>
    <row r="88" spans="2:9">
      <c r="B88" s="309"/>
      <c r="C88" s="310"/>
      <c r="D88" s="309" t="s">
        <v>190</v>
      </c>
      <c r="E88" s="310">
        <v>12712</v>
      </c>
      <c r="F88" s="310">
        <f t="shared" si="1"/>
        <v>112</v>
      </c>
      <c r="G88" s="310">
        <v>112</v>
      </c>
      <c r="H88" s="310">
        <v>0</v>
      </c>
      <c r="I88" s="310">
        <v>0</v>
      </c>
    </row>
    <row r="89" spans="2:9">
      <c r="B89" s="309"/>
      <c r="C89" s="310"/>
      <c r="D89" s="309" t="s">
        <v>191</v>
      </c>
      <c r="E89" s="310">
        <v>16034</v>
      </c>
      <c r="F89" s="310">
        <f t="shared" si="1"/>
        <v>74</v>
      </c>
      <c r="G89" s="310">
        <v>74</v>
      </c>
      <c r="H89" s="310">
        <v>0</v>
      </c>
      <c r="I89" s="310">
        <v>0</v>
      </c>
    </row>
    <row r="90" spans="2:9">
      <c r="B90" s="309"/>
      <c r="C90" s="310"/>
      <c r="D90" s="309" t="s">
        <v>192</v>
      </c>
      <c r="E90" s="310">
        <v>215424</v>
      </c>
      <c r="F90" s="310">
        <f t="shared" si="1"/>
        <v>576</v>
      </c>
      <c r="G90" s="310">
        <v>236</v>
      </c>
      <c r="H90" s="310">
        <v>340</v>
      </c>
      <c r="I90" s="310">
        <v>0</v>
      </c>
    </row>
    <row r="91" spans="2:9">
      <c r="B91" s="309"/>
      <c r="C91" s="310"/>
      <c r="D91" s="309" t="s">
        <v>193</v>
      </c>
      <c r="E91" s="310">
        <v>93538</v>
      </c>
      <c r="F91" s="310">
        <f t="shared" si="1"/>
        <v>90</v>
      </c>
      <c r="G91" s="310">
        <v>90</v>
      </c>
      <c r="H91" s="310">
        <v>0</v>
      </c>
      <c r="I91" s="310">
        <v>0</v>
      </c>
    </row>
    <row r="92" spans="2:9">
      <c r="B92" s="309"/>
      <c r="C92" s="310"/>
      <c r="D92" s="309" t="s">
        <v>194</v>
      </c>
      <c r="E92" s="310">
        <v>51264</v>
      </c>
      <c r="F92" s="310">
        <f t="shared" si="1"/>
        <v>0</v>
      </c>
      <c r="G92" s="310">
        <v>0</v>
      </c>
      <c r="H92" s="310">
        <v>0</v>
      </c>
      <c r="I92" s="310">
        <v>0</v>
      </c>
    </row>
    <row r="93" spans="2:9">
      <c r="B93" s="309"/>
      <c r="C93" s="310"/>
      <c r="D93" s="309" t="s">
        <v>195</v>
      </c>
      <c r="E93" s="310">
        <v>15884</v>
      </c>
      <c r="F93" s="310">
        <f t="shared" si="1"/>
        <v>44</v>
      </c>
      <c r="G93" s="310">
        <v>44</v>
      </c>
      <c r="H93" s="310">
        <v>0</v>
      </c>
      <c r="I93" s="310">
        <v>0</v>
      </c>
    </row>
    <row r="94" spans="2:9">
      <c r="B94" s="309"/>
      <c r="C94" s="310"/>
      <c r="D94" s="309" t="s">
        <v>196</v>
      </c>
      <c r="E94" s="310">
        <v>11304</v>
      </c>
      <c r="F94" s="310">
        <f t="shared" si="1"/>
        <v>0</v>
      </c>
      <c r="G94" s="310">
        <v>0</v>
      </c>
      <c r="H94" s="310">
        <v>0</v>
      </c>
      <c r="I94" s="310">
        <v>0</v>
      </c>
    </row>
    <row r="95" spans="2:9">
      <c r="B95" s="309"/>
      <c r="C95" s="310"/>
      <c r="D95" s="309" t="s">
        <v>197</v>
      </c>
      <c r="E95" s="310">
        <v>22440</v>
      </c>
      <c r="F95" s="310">
        <f t="shared" si="1"/>
        <v>0</v>
      </c>
      <c r="G95" s="310">
        <v>0</v>
      </c>
      <c r="H95" s="310">
        <v>0</v>
      </c>
      <c r="I95" s="310">
        <v>0</v>
      </c>
    </row>
    <row r="96" spans="2:9">
      <c r="B96" s="309"/>
      <c r="C96" s="310"/>
      <c r="D96" s="309" t="s">
        <v>198</v>
      </c>
      <c r="E96" s="310">
        <v>52374</v>
      </c>
      <c r="F96" s="310">
        <f t="shared" si="1"/>
        <v>30</v>
      </c>
      <c r="G96" s="310">
        <v>30</v>
      </c>
      <c r="H96" s="310">
        <v>0</v>
      </c>
      <c r="I96" s="310">
        <v>0</v>
      </c>
    </row>
    <row r="97" spans="2:9">
      <c r="B97" s="309"/>
      <c r="C97" s="310"/>
      <c r="D97" s="309" t="s">
        <v>199</v>
      </c>
      <c r="E97" s="310">
        <v>29688</v>
      </c>
      <c r="F97" s="310">
        <f t="shared" si="1"/>
        <v>0</v>
      </c>
      <c r="G97" s="310">
        <v>0</v>
      </c>
      <c r="H97" s="310">
        <v>0</v>
      </c>
      <c r="I97" s="310">
        <v>0</v>
      </c>
    </row>
    <row r="98" spans="2:9">
      <c r="B98" s="309"/>
      <c r="C98" s="310"/>
      <c r="D98" s="309" t="s">
        <v>200</v>
      </c>
      <c r="E98" s="310">
        <v>29744</v>
      </c>
      <c r="F98" s="310">
        <f t="shared" si="1"/>
        <v>0</v>
      </c>
      <c r="G98" s="310">
        <v>0</v>
      </c>
      <c r="H98" s="310">
        <v>0</v>
      </c>
      <c r="I98" s="310">
        <v>0</v>
      </c>
    </row>
    <row r="99" spans="2:9">
      <c r="B99" s="309"/>
      <c r="C99" s="310"/>
      <c r="D99" s="309" t="s">
        <v>201</v>
      </c>
      <c r="E99" s="310">
        <v>10864</v>
      </c>
      <c r="F99" s="310">
        <f t="shared" si="1"/>
        <v>0</v>
      </c>
      <c r="G99" s="310">
        <v>0</v>
      </c>
      <c r="H99" s="310">
        <v>0</v>
      </c>
      <c r="I99" s="310">
        <v>0</v>
      </c>
    </row>
    <row r="100" spans="2:9">
      <c r="B100" s="309"/>
      <c r="C100" s="310"/>
      <c r="D100" s="309" t="s">
        <v>202</v>
      </c>
      <c r="E100" s="310">
        <v>112872</v>
      </c>
      <c r="F100" s="310">
        <f t="shared" si="1"/>
        <v>392</v>
      </c>
      <c r="G100" s="310">
        <v>392</v>
      </c>
      <c r="H100" s="310">
        <v>0</v>
      </c>
      <c r="I100" s="310">
        <v>0</v>
      </c>
    </row>
    <row r="101" spans="2:9">
      <c r="B101" s="309"/>
      <c r="C101" s="310"/>
      <c r="D101" s="309" t="s">
        <v>203</v>
      </c>
      <c r="E101" s="310">
        <v>16818</v>
      </c>
      <c r="F101" s="310">
        <f t="shared" si="1"/>
        <v>162</v>
      </c>
      <c r="G101" s="310">
        <v>116</v>
      </c>
      <c r="H101" s="310">
        <v>0</v>
      </c>
      <c r="I101" s="310">
        <v>46</v>
      </c>
    </row>
    <row r="102" spans="2:9">
      <c r="B102" s="309"/>
      <c r="C102" s="310"/>
      <c r="D102" s="309" t="s">
        <v>204</v>
      </c>
      <c r="E102" s="310">
        <v>15632</v>
      </c>
      <c r="F102" s="310">
        <f t="shared" si="1"/>
        <v>0</v>
      </c>
      <c r="G102" s="310">
        <v>0</v>
      </c>
      <c r="H102" s="310">
        <v>0</v>
      </c>
      <c r="I102" s="310">
        <v>0</v>
      </c>
    </row>
    <row r="103" spans="2:9">
      <c r="B103" s="309"/>
      <c r="C103" s="310"/>
      <c r="D103" s="309" t="s">
        <v>205</v>
      </c>
      <c r="E103" s="310">
        <v>28832</v>
      </c>
      <c r="F103" s="310">
        <f t="shared" si="1"/>
        <v>120</v>
      </c>
      <c r="G103" s="310">
        <v>120</v>
      </c>
      <c r="H103" s="310">
        <v>0</v>
      </c>
      <c r="I103" s="310">
        <v>0</v>
      </c>
    </row>
    <row r="104" spans="2:9">
      <c r="B104" s="309"/>
      <c r="C104" s="310"/>
      <c r="D104" s="309" t="s">
        <v>206</v>
      </c>
      <c r="E104" s="310">
        <v>5512</v>
      </c>
      <c r="F104" s="310">
        <f t="shared" si="1"/>
        <v>0</v>
      </c>
      <c r="G104" s="310">
        <v>0</v>
      </c>
      <c r="H104" s="310">
        <v>0</v>
      </c>
      <c r="I104" s="310">
        <v>0</v>
      </c>
    </row>
    <row r="105" spans="2:9">
      <c r="B105" s="309"/>
      <c r="C105" s="310"/>
      <c r="D105" s="309" t="s">
        <v>207</v>
      </c>
      <c r="E105" s="310">
        <v>12168</v>
      </c>
      <c r="F105" s="310">
        <f t="shared" si="1"/>
        <v>0</v>
      </c>
      <c r="G105" s="310">
        <v>0</v>
      </c>
      <c r="H105" s="310">
        <v>0</v>
      </c>
      <c r="I105" s="310">
        <v>0</v>
      </c>
    </row>
    <row r="106" spans="2:9">
      <c r="B106" s="309"/>
      <c r="C106" s="310"/>
      <c r="D106" s="309" t="s">
        <v>208</v>
      </c>
      <c r="E106" s="310">
        <v>23144</v>
      </c>
      <c r="F106" s="310">
        <f t="shared" si="1"/>
        <v>0</v>
      </c>
      <c r="G106" s="310">
        <v>0</v>
      </c>
      <c r="H106" s="310">
        <v>0</v>
      </c>
      <c r="I106" s="310">
        <v>0</v>
      </c>
    </row>
    <row r="107" spans="2:9">
      <c r="B107" s="309"/>
      <c r="C107" s="310"/>
      <c r="D107" s="309" t="s">
        <v>209</v>
      </c>
      <c r="E107" s="310">
        <v>15192</v>
      </c>
      <c r="F107" s="310">
        <f t="shared" si="1"/>
        <v>0</v>
      </c>
      <c r="G107" s="310">
        <v>0</v>
      </c>
      <c r="H107" s="310">
        <v>0</v>
      </c>
      <c r="I107" s="310">
        <v>0</v>
      </c>
    </row>
    <row r="108" spans="2:9">
      <c r="B108" s="309"/>
      <c r="C108" s="310"/>
      <c r="D108" s="309" t="s">
        <v>210</v>
      </c>
      <c r="E108" s="310">
        <v>28936</v>
      </c>
      <c r="F108" s="310">
        <f t="shared" si="1"/>
        <v>0</v>
      </c>
      <c r="G108" s="310">
        <v>0</v>
      </c>
      <c r="H108" s="310">
        <v>0</v>
      </c>
      <c r="I108" s="310">
        <v>0</v>
      </c>
    </row>
    <row r="109" spans="2:9">
      <c r="B109" s="309"/>
      <c r="C109" s="310"/>
      <c r="D109" s="309" t="s">
        <v>211</v>
      </c>
      <c r="E109" s="310">
        <v>19680</v>
      </c>
      <c r="F109" s="310">
        <f t="shared" si="1"/>
        <v>0</v>
      </c>
      <c r="G109" s="310">
        <v>0</v>
      </c>
      <c r="H109" s="310">
        <v>0</v>
      </c>
      <c r="I109" s="310">
        <v>0</v>
      </c>
    </row>
    <row r="110" spans="2:9">
      <c r="B110" s="309"/>
      <c r="C110" s="310"/>
      <c r="D110" s="309" t="s">
        <v>212</v>
      </c>
      <c r="E110" s="310">
        <v>104696</v>
      </c>
      <c r="F110" s="310">
        <f t="shared" si="1"/>
        <v>0</v>
      </c>
      <c r="G110" s="310">
        <v>0</v>
      </c>
      <c r="H110" s="310">
        <v>0</v>
      </c>
      <c r="I110" s="310">
        <v>0</v>
      </c>
    </row>
    <row r="111" spans="2:9">
      <c r="B111" s="309"/>
      <c r="C111" s="310"/>
      <c r="D111" s="309" t="s">
        <v>213</v>
      </c>
      <c r="E111" s="310">
        <v>126364</v>
      </c>
      <c r="F111" s="310">
        <f t="shared" si="1"/>
        <v>44</v>
      </c>
      <c r="G111" s="310">
        <v>44</v>
      </c>
      <c r="H111" s="310">
        <v>0</v>
      </c>
      <c r="I111" s="310">
        <v>0</v>
      </c>
    </row>
    <row r="112" spans="2:9">
      <c r="B112" s="309"/>
      <c r="C112" s="310"/>
      <c r="D112" s="309" t="s">
        <v>214</v>
      </c>
      <c r="E112" s="310">
        <v>36184</v>
      </c>
      <c r="F112" s="310">
        <f t="shared" si="1"/>
        <v>0</v>
      </c>
      <c r="G112" s="310">
        <v>0</v>
      </c>
      <c r="H112" s="310">
        <v>0</v>
      </c>
      <c r="I112" s="310">
        <v>0</v>
      </c>
    </row>
    <row r="113" spans="2:9">
      <c r="B113" s="309"/>
      <c r="C113" s="310"/>
      <c r="D113" s="309" t="s">
        <v>215</v>
      </c>
      <c r="E113" s="310">
        <v>6920</v>
      </c>
      <c r="F113" s="310">
        <f t="shared" si="1"/>
        <v>0</v>
      </c>
      <c r="G113" s="310">
        <v>0</v>
      </c>
      <c r="H113" s="310">
        <v>0</v>
      </c>
      <c r="I113" s="310">
        <v>0</v>
      </c>
    </row>
    <row r="114" spans="2:9">
      <c r="B114" s="309"/>
      <c r="C114" s="310"/>
      <c r="D114" s="309" t="s">
        <v>216</v>
      </c>
      <c r="E114" s="310">
        <v>138272</v>
      </c>
      <c r="F114" s="310">
        <f t="shared" si="1"/>
        <v>0</v>
      </c>
      <c r="G114" s="310">
        <v>0</v>
      </c>
      <c r="H114" s="310">
        <v>0</v>
      </c>
      <c r="I114" s="310">
        <v>0</v>
      </c>
    </row>
    <row r="115" spans="2:9">
      <c r="B115" s="309"/>
      <c r="C115" s="310"/>
      <c r="D115" s="309" t="s">
        <v>217</v>
      </c>
      <c r="E115" s="310">
        <v>22440</v>
      </c>
      <c r="F115" s="310">
        <f t="shared" si="1"/>
        <v>0</v>
      </c>
      <c r="G115" s="310">
        <v>0</v>
      </c>
      <c r="H115" s="310">
        <v>0</v>
      </c>
      <c r="I115" s="310">
        <v>0</v>
      </c>
    </row>
    <row r="116" spans="2:9">
      <c r="B116" s="309"/>
      <c r="C116" s="310"/>
      <c r="D116" s="309" t="s">
        <v>218</v>
      </c>
      <c r="E116" s="310">
        <v>19952</v>
      </c>
      <c r="F116" s="310">
        <f t="shared" si="1"/>
        <v>0</v>
      </c>
      <c r="G116" s="310">
        <v>0</v>
      </c>
      <c r="H116" s="310">
        <v>0</v>
      </c>
      <c r="I116" s="310">
        <v>0</v>
      </c>
    </row>
    <row r="117" spans="2:9">
      <c r="B117" s="309"/>
      <c r="C117" s="310"/>
      <c r="D117" s="309" t="s">
        <v>219</v>
      </c>
      <c r="E117" s="310">
        <v>74296</v>
      </c>
      <c r="F117" s="310">
        <f t="shared" si="1"/>
        <v>0</v>
      </c>
      <c r="G117" s="310">
        <v>0</v>
      </c>
      <c r="H117" s="310">
        <v>0</v>
      </c>
      <c r="I117" s="310">
        <v>0</v>
      </c>
    </row>
    <row r="118" spans="2:9">
      <c r="B118" s="309"/>
      <c r="C118" s="310"/>
      <c r="D118" s="309" t="s">
        <v>220</v>
      </c>
      <c r="E118" s="310">
        <v>72728</v>
      </c>
      <c r="F118" s="310">
        <f t="shared" si="1"/>
        <v>0</v>
      </c>
      <c r="G118" s="310">
        <v>0</v>
      </c>
      <c r="H118" s="310">
        <v>0</v>
      </c>
      <c r="I118" s="310">
        <v>0</v>
      </c>
    </row>
    <row r="119" spans="2:9">
      <c r="B119" s="309"/>
      <c r="C119" s="310"/>
      <c r="D119" s="309" t="s">
        <v>221</v>
      </c>
      <c r="E119" s="310">
        <v>9784</v>
      </c>
      <c r="F119" s="310">
        <f t="shared" si="1"/>
        <v>0</v>
      </c>
      <c r="G119" s="310">
        <v>0</v>
      </c>
      <c r="H119" s="310">
        <v>0</v>
      </c>
      <c r="I119" s="310">
        <v>0</v>
      </c>
    </row>
    <row r="120" spans="2:9">
      <c r="B120" s="309"/>
      <c r="C120" s="310"/>
      <c r="D120" s="309" t="s">
        <v>222</v>
      </c>
      <c r="E120" s="310">
        <v>162656</v>
      </c>
      <c r="F120" s="310">
        <f t="shared" si="1"/>
        <v>104</v>
      </c>
      <c r="G120" s="310">
        <v>104</v>
      </c>
      <c r="H120" s="310">
        <v>0</v>
      </c>
      <c r="I120" s="310">
        <v>0</v>
      </c>
    </row>
    <row r="121" spans="2:9">
      <c r="B121" s="309"/>
      <c r="C121" s="310"/>
      <c r="D121" s="309" t="s">
        <v>223</v>
      </c>
      <c r="E121" s="310">
        <v>14328</v>
      </c>
      <c r="F121" s="310">
        <f t="shared" si="1"/>
        <v>0</v>
      </c>
      <c r="G121" s="310">
        <v>0</v>
      </c>
      <c r="H121" s="310">
        <v>0</v>
      </c>
      <c r="I121" s="310">
        <v>0</v>
      </c>
    </row>
    <row r="122" spans="2:9">
      <c r="B122" s="309"/>
      <c r="C122" s="310"/>
      <c r="D122" s="309" t="s">
        <v>224</v>
      </c>
      <c r="E122" s="310">
        <v>185756</v>
      </c>
      <c r="F122" s="310">
        <f t="shared" si="1"/>
        <v>164</v>
      </c>
      <c r="G122" s="310">
        <v>164</v>
      </c>
      <c r="H122" s="310">
        <v>0</v>
      </c>
      <c r="I122" s="310">
        <v>0</v>
      </c>
    </row>
    <row r="123" spans="2:9">
      <c r="B123" s="309"/>
      <c r="C123" s="310"/>
      <c r="D123" s="309" t="s">
        <v>225</v>
      </c>
      <c r="E123" s="310">
        <v>13728</v>
      </c>
      <c r="F123" s="310">
        <f t="shared" si="1"/>
        <v>0</v>
      </c>
      <c r="G123" s="310">
        <v>0</v>
      </c>
      <c r="H123" s="310">
        <v>0</v>
      </c>
      <c r="I123" s="310">
        <v>0</v>
      </c>
    </row>
    <row r="124" spans="2:9">
      <c r="B124" s="309"/>
      <c r="C124" s="310"/>
      <c r="D124" s="309" t="s">
        <v>226</v>
      </c>
      <c r="E124" s="310">
        <v>37800</v>
      </c>
      <c r="F124" s="310">
        <f t="shared" si="1"/>
        <v>0</v>
      </c>
      <c r="G124" s="310">
        <v>0</v>
      </c>
      <c r="H124" s="310">
        <v>0</v>
      </c>
      <c r="I124" s="310">
        <v>0</v>
      </c>
    </row>
    <row r="125" spans="2:9">
      <c r="B125" s="309"/>
      <c r="C125" s="310"/>
      <c r="D125" s="309" t="s">
        <v>227</v>
      </c>
      <c r="E125" s="310">
        <v>14960</v>
      </c>
      <c r="F125" s="310">
        <f t="shared" si="1"/>
        <v>896</v>
      </c>
      <c r="G125" s="310">
        <v>744</v>
      </c>
      <c r="H125" s="310">
        <v>152</v>
      </c>
      <c r="I125" s="310">
        <v>0</v>
      </c>
    </row>
    <row r="126" spans="2:9">
      <c r="B126" s="309"/>
      <c r="C126" s="310"/>
      <c r="D126" s="309" t="s">
        <v>228</v>
      </c>
      <c r="E126" s="310">
        <v>6544</v>
      </c>
      <c r="F126" s="310">
        <f t="shared" si="1"/>
        <v>0</v>
      </c>
      <c r="G126" s="310">
        <v>0</v>
      </c>
      <c r="H126" s="310">
        <v>0</v>
      </c>
      <c r="I126" s="310">
        <v>0</v>
      </c>
    </row>
    <row r="127" spans="2:9">
      <c r="B127" s="309"/>
      <c r="C127" s="310"/>
      <c r="D127" s="309" t="s">
        <v>229</v>
      </c>
      <c r="E127" s="310">
        <v>14768</v>
      </c>
      <c r="F127" s="310">
        <f t="shared" si="1"/>
        <v>0</v>
      </c>
      <c r="G127" s="310">
        <v>0</v>
      </c>
      <c r="H127" s="310">
        <v>0</v>
      </c>
      <c r="I127" s="310">
        <v>0</v>
      </c>
    </row>
    <row r="128" spans="2:9">
      <c r="B128" s="309"/>
      <c r="C128" s="310"/>
      <c r="D128" s="309" t="s">
        <v>230</v>
      </c>
      <c r="E128" s="310">
        <v>44664</v>
      </c>
      <c r="F128" s="310">
        <f t="shared" si="1"/>
        <v>0</v>
      </c>
      <c r="G128" s="310">
        <v>0</v>
      </c>
      <c r="H128" s="310">
        <v>0</v>
      </c>
      <c r="I128" s="310">
        <v>0</v>
      </c>
    </row>
    <row r="129" spans="2:9">
      <c r="B129" s="309"/>
      <c r="C129" s="310"/>
      <c r="D129" s="309" t="s">
        <v>231</v>
      </c>
      <c r="E129" s="310">
        <v>50832</v>
      </c>
      <c r="F129" s="310">
        <f t="shared" si="1"/>
        <v>0</v>
      </c>
      <c r="G129" s="310">
        <v>0</v>
      </c>
      <c r="H129" s="310">
        <v>0</v>
      </c>
      <c r="I129" s="310">
        <v>0</v>
      </c>
    </row>
    <row r="130" spans="2:9">
      <c r="B130" s="309"/>
      <c r="C130" s="310"/>
      <c r="D130" s="309" t="s">
        <v>232</v>
      </c>
      <c r="E130" s="310">
        <v>16544</v>
      </c>
      <c r="F130" s="310">
        <f t="shared" si="1"/>
        <v>0</v>
      </c>
      <c r="G130" s="310">
        <v>0</v>
      </c>
      <c r="H130" s="310">
        <v>0</v>
      </c>
      <c r="I130" s="310">
        <v>0</v>
      </c>
    </row>
    <row r="131" spans="2:9">
      <c r="B131" s="309"/>
      <c r="C131" s="310"/>
      <c r="D131" s="309" t="s">
        <v>233</v>
      </c>
      <c r="E131" s="310">
        <v>23464</v>
      </c>
      <c r="F131" s="310">
        <f t="shared" si="1"/>
        <v>0</v>
      </c>
      <c r="G131" s="310">
        <v>0</v>
      </c>
      <c r="H131" s="310">
        <v>0</v>
      </c>
      <c r="I131" s="310">
        <v>0</v>
      </c>
    </row>
    <row r="132" spans="2:9">
      <c r="B132" s="309"/>
      <c r="C132" s="310"/>
      <c r="D132" s="309" t="s">
        <v>234</v>
      </c>
      <c r="E132" s="310">
        <v>27248</v>
      </c>
      <c r="F132" s="310">
        <f t="shared" si="1"/>
        <v>0</v>
      </c>
      <c r="G132" s="310">
        <v>0</v>
      </c>
      <c r="H132" s="310">
        <v>0</v>
      </c>
      <c r="I132" s="310">
        <v>0</v>
      </c>
    </row>
    <row r="133" spans="2:9">
      <c r="B133" s="419"/>
      <c r="C133" s="313"/>
      <c r="D133" s="309" t="s">
        <v>235</v>
      </c>
      <c r="E133" s="310">
        <v>14600</v>
      </c>
      <c r="F133" s="310">
        <f t="shared" si="1"/>
        <v>0</v>
      </c>
      <c r="G133" s="310">
        <v>0</v>
      </c>
      <c r="H133" s="310">
        <v>0</v>
      </c>
      <c r="I133" s="310">
        <v>0</v>
      </c>
    </row>
    <row r="134" spans="2:9">
      <c r="B134" s="109"/>
      <c r="C134" s="109"/>
      <c r="D134" s="318" t="s">
        <v>116</v>
      </c>
      <c r="E134" s="314">
        <f>SUM(E15:E133)</f>
        <v>11627602</v>
      </c>
      <c r="F134" s="314">
        <f>SUM(F15:F133)</f>
        <v>20210</v>
      </c>
      <c r="G134" s="314">
        <f>SUM(G15:G133)</f>
        <v>16594</v>
      </c>
      <c r="H134" s="314">
        <f>SUM(H15:H133)</f>
        <v>1994</v>
      </c>
      <c r="I134" s="314">
        <f>SUM(I15:I133)</f>
        <v>1622</v>
      </c>
    </row>
    <row r="135" spans="2:9">
      <c r="D135" s="319"/>
      <c r="E135" s="319"/>
      <c r="F135" s="319"/>
      <c r="G135" s="319"/>
      <c r="H135" s="319"/>
      <c r="I135" s="319"/>
    </row>
    <row r="136" spans="2:9" ht="15.75" customHeight="1">
      <c r="D136" s="2146" t="s">
        <v>278</v>
      </c>
      <c r="E136" s="2146"/>
      <c r="F136" s="2146"/>
      <c r="G136" s="2146"/>
      <c r="H136" s="2146"/>
      <c r="I136" s="2146"/>
    </row>
    <row r="137" spans="2:9" ht="31.5">
      <c r="D137" s="420" t="s">
        <v>109</v>
      </c>
      <c r="E137" s="2141" t="s">
        <v>110</v>
      </c>
      <c r="F137" s="2141"/>
      <c r="G137" s="2141"/>
      <c r="H137" s="2141"/>
      <c r="I137" s="2141"/>
    </row>
    <row r="138" spans="2:9">
      <c r="D138" s="418" t="s">
        <v>236</v>
      </c>
      <c r="E138" s="2142">
        <v>5813801</v>
      </c>
      <c r="F138" s="2142"/>
      <c r="G138" s="2142"/>
      <c r="H138" s="2142"/>
      <c r="I138" s="2142"/>
    </row>
    <row r="139" spans="2:9">
      <c r="D139" s="2143"/>
      <c r="E139" s="2143"/>
      <c r="F139" s="316"/>
      <c r="G139" s="316"/>
      <c r="H139" s="316"/>
      <c r="I139" s="316"/>
    </row>
    <row r="140" spans="2:9" ht="19.5" customHeight="1">
      <c r="D140" s="419" t="s">
        <v>237</v>
      </c>
      <c r="E140" s="2145">
        <f>E134+E138</f>
        <v>17441403</v>
      </c>
      <c r="F140" s="2145"/>
      <c r="G140" s="2145"/>
      <c r="H140" s="2145"/>
      <c r="I140" s="2145"/>
    </row>
    <row r="141" spans="2:9" ht="63" customHeight="1">
      <c r="B141" s="2144" t="s">
        <v>279</v>
      </c>
      <c r="C141" s="2144"/>
    </row>
    <row r="142" spans="2:9">
      <c r="D142" s="303"/>
      <c r="E142" s="303"/>
    </row>
  </sheetData>
  <mergeCells count="24">
    <mergeCell ref="B6:C6"/>
    <mergeCell ref="D6:E6"/>
    <mergeCell ref="A1:C1"/>
    <mergeCell ref="A2:C2"/>
    <mergeCell ref="B3:C3"/>
    <mergeCell ref="D3:I3"/>
    <mergeCell ref="B5:C5"/>
    <mergeCell ref="D136:I136"/>
    <mergeCell ref="B7:C7"/>
    <mergeCell ref="B8:C8"/>
    <mergeCell ref="D8:I8"/>
    <mergeCell ref="B9:C9"/>
    <mergeCell ref="D9:I9"/>
    <mergeCell ref="D11:I11"/>
    <mergeCell ref="B12:B13"/>
    <mergeCell ref="C12:C13"/>
    <mergeCell ref="D12:D13"/>
    <mergeCell ref="E12:E13"/>
    <mergeCell ref="F12:I12"/>
    <mergeCell ref="B141:C141"/>
    <mergeCell ref="E137:I137"/>
    <mergeCell ref="E138:I138"/>
    <mergeCell ref="D139:E139"/>
    <mergeCell ref="E140:I140"/>
  </mergeCells>
  <pageMargins left="0.19685039370078741" right="0.19685039370078741" top="0.49" bottom="0.74803149606299213" header="0.31496062992125984" footer="0.31496062992125984"/>
  <pageSetup paperSize="9" scale="75" orientation="landscape" verticalDpi="0" r:id="rId1"/>
  <headerFooter>
    <oddFooter>&amp;L&amp;F&amp;C&amp;P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5"/>
  <sheetViews>
    <sheetView zoomScale="80" zoomScaleNormal="80" workbookViewId="0">
      <selection activeCell="A9" sqref="A9"/>
    </sheetView>
  </sheetViews>
  <sheetFormatPr defaultColWidth="12.7109375" defaultRowHeight="15.75"/>
  <cols>
    <col min="1" max="1" width="8" style="299" customWidth="1"/>
    <col min="2" max="2" width="21.140625" style="305" customWidth="1"/>
    <col min="3" max="3" width="23.28515625" style="305" customWidth="1"/>
    <col min="4" max="4" width="17.7109375" style="305" customWidth="1"/>
    <col min="5" max="5" width="22.42578125" style="1482" customWidth="1"/>
    <col min="6" max="6" width="17.140625" style="1482" customWidth="1"/>
    <col min="7" max="7" width="14" style="304" customWidth="1"/>
    <col min="8" max="11" width="14.28515625" style="1482" customWidth="1"/>
    <col min="12" max="12" width="16.28515625" style="1482" customWidth="1"/>
    <col min="13" max="257" width="12.7109375" style="109"/>
    <col min="258" max="258" width="9" style="109" customWidth="1"/>
    <col min="259" max="259" width="34.5703125" style="109" customWidth="1"/>
    <col min="260" max="260" width="33.140625" style="109" customWidth="1"/>
    <col min="261" max="261" width="50" style="109" customWidth="1"/>
    <col min="262" max="262" width="25.5703125" style="109" customWidth="1"/>
    <col min="263" max="263" width="19.5703125" style="109" customWidth="1"/>
    <col min="264" max="513" width="12.7109375" style="109"/>
    <col min="514" max="514" width="9" style="109" customWidth="1"/>
    <col min="515" max="515" width="34.5703125" style="109" customWidth="1"/>
    <col min="516" max="516" width="33.140625" style="109" customWidth="1"/>
    <col min="517" max="517" width="50" style="109" customWidth="1"/>
    <col min="518" max="518" width="25.5703125" style="109" customWidth="1"/>
    <col min="519" max="519" width="19.5703125" style="109" customWidth="1"/>
    <col min="520" max="769" width="12.7109375" style="109"/>
    <col min="770" max="770" width="9" style="109" customWidth="1"/>
    <col min="771" max="771" width="34.5703125" style="109" customWidth="1"/>
    <col min="772" max="772" width="33.140625" style="109" customWidth="1"/>
    <col min="773" max="773" width="50" style="109" customWidth="1"/>
    <col min="774" max="774" width="25.5703125" style="109" customWidth="1"/>
    <col min="775" max="775" width="19.5703125" style="109" customWidth="1"/>
    <col min="776" max="1025" width="12.7109375" style="109"/>
    <col min="1026" max="1026" width="9" style="109" customWidth="1"/>
    <col min="1027" max="1027" width="34.5703125" style="109" customWidth="1"/>
    <col min="1028" max="1028" width="33.140625" style="109" customWidth="1"/>
    <col min="1029" max="1029" width="50" style="109" customWidth="1"/>
    <col min="1030" max="1030" width="25.5703125" style="109" customWidth="1"/>
    <col min="1031" max="1031" width="19.5703125" style="109" customWidth="1"/>
    <col min="1032" max="1281" width="12.7109375" style="109"/>
    <col min="1282" max="1282" width="9" style="109" customWidth="1"/>
    <col min="1283" max="1283" width="34.5703125" style="109" customWidth="1"/>
    <col min="1284" max="1284" width="33.140625" style="109" customWidth="1"/>
    <col min="1285" max="1285" width="50" style="109" customWidth="1"/>
    <col min="1286" max="1286" width="25.5703125" style="109" customWidth="1"/>
    <col min="1287" max="1287" width="19.5703125" style="109" customWidth="1"/>
    <col min="1288" max="1537" width="12.7109375" style="109"/>
    <col min="1538" max="1538" width="9" style="109" customWidth="1"/>
    <col min="1539" max="1539" width="34.5703125" style="109" customWidth="1"/>
    <col min="1540" max="1540" width="33.140625" style="109" customWidth="1"/>
    <col min="1541" max="1541" width="50" style="109" customWidth="1"/>
    <col min="1542" max="1542" width="25.5703125" style="109" customWidth="1"/>
    <col min="1543" max="1543" width="19.5703125" style="109" customWidth="1"/>
    <col min="1544" max="1793" width="12.7109375" style="109"/>
    <col min="1794" max="1794" width="9" style="109" customWidth="1"/>
    <col min="1795" max="1795" width="34.5703125" style="109" customWidth="1"/>
    <col min="1796" max="1796" width="33.140625" style="109" customWidth="1"/>
    <col min="1797" max="1797" width="50" style="109" customWidth="1"/>
    <col min="1798" max="1798" width="25.5703125" style="109" customWidth="1"/>
    <col min="1799" max="1799" width="19.5703125" style="109" customWidth="1"/>
    <col min="1800" max="2049" width="12.7109375" style="109"/>
    <col min="2050" max="2050" width="9" style="109" customWidth="1"/>
    <col min="2051" max="2051" width="34.5703125" style="109" customWidth="1"/>
    <col min="2052" max="2052" width="33.140625" style="109" customWidth="1"/>
    <col min="2053" max="2053" width="50" style="109" customWidth="1"/>
    <col min="2054" max="2054" width="25.5703125" style="109" customWidth="1"/>
    <col min="2055" max="2055" width="19.5703125" style="109" customWidth="1"/>
    <col min="2056" max="2305" width="12.7109375" style="109"/>
    <col min="2306" max="2306" width="9" style="109" customWidth="1"/>
    <col min="2307" max="2307" width="34.5703125" style="109" customWidth="1"/>
    <col min="2308" max="2308" width="33.140625" style="109" customWidth="1"/>
    <col min="2309" max="2309" width="50" style="109" customWidth="1"/>
    <col min="2310" max="2310" width="25.5703125" style="109" customWidth="1"/>
    <col min="2311" max="2311" width="19.5703125" style="109" customWidth="1"/>
    <col min="2312" max="2561" width="12.7109375" style="109"/>
    <col min="2562" max="2562" width="9" style="109" customWidth="1"/>
    <col min="2563" max="2563" width="34.5703125" style="109" customWidth="1"/>
    <col min="2564" max="2564" width="33.140625" style="109" customWidth="1"/>
    <col min="2565" max="2565" width="50" style="109" customWidth="1"/>
    <col min="2566" max="2566" width="25.5703125" style="109" customWidth="1"/>
    <col min="2567" max="2567" width="19.5703125" style="109" customWidth="1"/>
    <col min="2568" max="2817" width="12.7109375" style="109"/>
    <col min="2818" max="2818" width="9" style="109" customWidth="1"/>
    <col min="2819" max="2819" width="34.5703125" style="109" customWidth="1"/>
    <col min="2820" max="2820" width="33.140625" style="109" customWidth="1"/>
    <col min="2821" max="2821" width="50" style="109" customWidth="1"/>
    <col min="2822" max="2822" width="25.5703125" style="109" customWidth="1"/>
    <col min="2823" max="2823" width="19.5703125" style="109" customWidth="1"/>
    <col min="2824" max="3073" width="12.7109375" style="109"/>
    <col min="3074" max="3074" width="9" style="109" customWidth="1"/>
    <col min="3075" max="3075" width="34.5703125" style="109" customWidth="1"/>
    <col min="3076" max="3076" width="33.140625" style="109" customWidth="1"/>
    <col min="3077" max="3077" width="50" style="109" customWidth="1"/>
    <col min="3078" max="3078" width="25.5703125" style="109" customWidth="1"/>
    <col min="3079" max="3079" width="19.5703125" style="109" customWidth="1"/>
    <col min="3080" max="3329" width="12.7109375" style="109"/>
    <col min="3330" max="3330" width="9" style="109" customWidth="1"/>
    <col min="3331" max="3331" width="34.5703125" style="109" customWidth="1"/>
    <col min="3332" max="3332" width="33.140625" style="109" customWidth="1"/>
    <col min="3333" max="3333" width="50" style="109" customWidth="1"/>
    <col min="3334" max="3334" width="25.5703125" style="109" customWidth="1"/>
    <col min="3335" max="3335" width="19.5703125" style="109" customWidth="1"/>
    <col min="3336" max="3585" width="12.7109375" style="109"/>
    <col min="3586" max="3586" width="9" style="109" customWidth="1"/>
    <col min="3587" max="3587" width="34.5703125" style="109" customWidth="1"/>
    <col min="3588" max="3588" width="33.140625" style="109" customWidth="1"/>
    <col min="3589" max="3589" width="50" style="109" customWidth="1"/>
    <col min="3590" max="3590" width="25.5703125" style="109" customWidth="1"/>
    <col min="3591" max="3591" width="19.5703125" style="109" customWidth="1"/>
    <col min="3592" max="3841" width="12.7109375" style="109"/>
    <col min="3842" max="3842" width="9" style="109" customWidth="1"/>
    <col min="3843" max="3843" width="34.5703125" style="109" customWidth="1"/>
    <col min="3844" max="3844" width="33.140625" style="109" customWidth="1"/>
    <col min="3845" max="3845" width="50" style="109" customWidth="1"/>
    <col min="3846" max="3846" width="25.5703125" style="109" customWidth="1"/>
    <col min="3847" max="3847" width="19.5703125" style="109" customWidth="1"/>
    <col min="3848" max="4097" width="12.7109375" style="109"/>
    <col min="4098" max="4098" width="9" style="109" customWidth="1"/>
    <col min="4099" max="4099" width="34.5703125" style="109" customWidth="1"/>
    <col min="4100" max="4100" width="33.140625" style="109" customWidth="1"/>
    <col min="4101" max="4101" width="50" style="109" customWidth="1"/>
    <col min="4102" max="4102" width="25.5703125" style="109" customWidth="1"/>
    <col min="4103" max="4103" width="19.5703125" style="109" customWidth="1"/>
    <col min="4104" max="4353" width="12.7109375" style="109"/>
    <col min="4354" max="4354" width="9" style="109" customWidth="1"/>
    <col min="4355" max="4355" width="34.5703125" style="109" customWidth="1"/>
    <col min="4356" max="4356" width="33.140625" style="109" customWidth="1"/>
    <col min="4357" max="4357" width="50" style="109" customWidth="1"/>
    <col min="4358" max="4358" width="25.5703125" style="109" customWidth="1"/>
    <col min="4359" max="4359" width="19.5703125" style="109" customWidth="1"/>
    <col min="4360" max="4609" width="12.7109375" style="109"/>
    <col min="4610" max="4610" width="9" style="109" customWidth="1"/>
    <col min="4611" max="4611" width="34.5703125" style="109" customWidth="1"/>
    <col min="4612" max="4612" width="33.140625" style="109" customWidth="1"/>
    <col min="4613" max="4613" width="50" style="109" customWidth="1"/>
    <col min="4614" max="4614" width="25.5703125" style="109" customWidth="1"/>
    <col min="4615" max="4615" width="19.5703125" style="109" customWidth="1"/>
    <col min="4616" max="4865" width="12.7109375" style="109"/>
    <col min="4866" max="4866" width="9" style="109" customWidth="1"/>
    <col min="4867" max="4867" width="34.5703125" style="109" customWidth="1"/>
    <col min="4868" max="4868" width="33.140625" style="109" customWidth="1"/>
    <col min="4869" max="4869" width="50" style="109" customWidth="1"/>
    <col min="4870" max="4870" width="25.5703125" style="109" customWidth="1"/>
    <col min="4871" max="4871" width="19.5703125" style="109" customWidth="1"/>
    <col min="4872" max="5121" width="12.7109375" style="109"/>
    <col min="5122" max="5122" width="9" style="109" customWidth="1"/>
    <col min="5123" max="5123" width="34.5703125" style="109" customWidth="1"/>
    <col min="5124" max="5124" width="33.140625" style="109" customWidth="1"/>
    <col min="5125" max="5125" width="50" style="109" customWidth="1"/>
    <col min="5126" max="5126" width="25.5703125" style="109" customWidth="1"/>
    <col min="5127" max="5127" width="19.5703125" style="109" customWidth="1"/>
    <col min="5128" max="5377" width="12.7109375" style="109"/>
    <col min="5378" max="5378" width="9" style="109" customWidth="1"/>
    <col min="5379" max="5379" width="34.5703125" style="109" customWidth="1"/>
    <col min="5380" max="5380" width="33.140625" style="109" customWidth="1"/>
    <col min="5381" max="5381" width="50" style="109" customWidth="1"/>
    <col min="5382" max="5382" width="25.5703125" style="109" customWidth="1"/>
    <col min="5383" max="5383" width="19.5703125" style="109" customWidth="1"/>
    <col min="5384" max="5633" width="12.7109375" style="109"/>
    <col min="5634" max="5634" width="9" style="109" customWidth="1"/>
    <col min="5635" max="5635" width="34.5703125" style="109" customWidth="1"/>
    <col min="5636" max="5636" width="33.140625" style="109" customWidth="1"/>
    <col min="5637" max="5637" width="50" style="109" customWidth="1"/>
    <col min="5638" max="5638" width="25.5703125" style="109" customWidth="1"/>
    <col min="5639" max="5639" width="19.5703125" style="109" customWidth="1"/>
    <col min="5640" max="5889" width="12.7109375" style="109"/>
    <col min="5890" max="5890" width="9" style="109" customWidth="1"/>
    <col min="5891" max="5891" width="34.5703125" style="109" customWidth="1"/>
    <col min="5892" max="5892" width="33.140625" style="109" customWidth="1"/>
    <col min="5893" max="5893" width="50" style="109" customWidth="1"/>
    <col min="5894" max="5894" width="25.5703125" style="109" customWidth="1"/>
    <col min="5895" max="5895" width="19.5703125" style="109" customWidth="1"/>
    <col min="5896" max="6145" width="12.7109375" style="109"/>
    <col min="6146" max="6146" width="9" style="109" customWidth="1"/>
    <col min="6147" max="6147" width="34.5703125" style="109" customWidth="1"/>
    <col min="6148" max="6148" width="33.140625" style="109" customWidth="1"/>
    <col min="6149" max="6149" width="50" style="109" customWidth="1"/>
    <col min="6150" max="6150" width="25.5703125" style="109" customWidth="1"/>
    <col min="6151" max="6151" width="19.5703125" style="109" customWidth="1"/>
    <col min="6152" max="6401" width="12.7109375" style="109"/>
    <col min="6402" max="6402" width="9" style="109" customWidth="1"/>
    <col min="6403" max="6403" width="34.5703125" style="109" customWidth="1"/>
    <col min="6404" max="6404" width="33.140625" style="109" customWidth="1"/>
    <col min="6405" max="6405" width="50" style="109" customWidth="1"/>
    <col min="6406" max="6406" width="25.5703125" style="109" customWidth="1"/>
    <col min="6407" max="6407" width="19.5703125" style="109" customWidth="1"/>
    <col min="6408" max="6657" width="12.7109375" style="109"/>
    <col min="6658" max="6658" width="9" style="109" customWidth="1"/>
    <col min="6659" max="6659" width="34.5703125" style="109" customWidth="1"/>
    <col min="6660" max="6660" width="33.140625" style="109" customWidth="1"/>
    <col min="6661" max="6661" width="50" style="109" customWidth="1"/>
    <col min="6662" max="6662" width="25.5703125" style="109" customWidth="1"/>
    <col min="6663" max="6663" width="19.5703125" style="109" customWidth="1"/>
    <col min="6664" max="6913" width="12.7109375" style="109"/>
    <col min="6914" max="6914" width="9" style="109" customWidth="1"/>
    <col min="6915" max="6915" width="34.5703125" style="109" customWidth="1"/>
    <col min="6916" max="6916" width="33.140625" style="109" customWidth="1"/>
    <col min="6917" max="6917" width="50" style="109" customWidth="1"/>
    <col min="6918" max="6918" width="25.5703125" style="109" customWidth="1"/>
    <col min="6919" max="6919" width="19.5703125" style="109" customWidth="1"/>
    <col min="6920" max="7169" width="12.7109375" style="109"/>
    <col min="7170" max="7170" width="9" style="109" customWidth="1"/>
    <col min="7171" max="7171" width="34.5703125" style="109" customWidth="1"/>
    <col min="7172" max="7172" width="33.140625" style="109" customWidth="1"/>
    <col min="7173" max="7173" width="50" style="109" customWidth="1"/>
    <col min="7174" max="7174" width="25.5703125" style="109" customWidth="1"/>
    <col min="7175" max="7175" width="19.5703125" style="109" customWidth="1"/>
    <col min="7176" max="7425" width="12.7109375" style="109"/>
    <col min="7426" max="7426" width="9" style="109" customWidth="1"/>
    <col min="7427" max="7427" width="34.5703125" style="109" customWidth="1"/>
    <col min="7428" max="7428" width="33.140625" style="109" customWidth="1"/>
    <col min="7429" max="7429" width="50" style="109" customWidth="1"/>
    <col min="7430" max="7430" width="25.5703125" style="109" customWidth="1"/>
    <col min="7431" max="7431" width="19.5703125" style="109" customWidth="1"/>
    <col min="7432" max="7681" width="12.7109375" style="109"/>
    <col min="7682" max="7682" width="9" style="109" customWidth="1"/>
    <col min="7683" max="7683" width="34.5703125" style="109" customWidth="1"/>
    <col min="7684" max="7684" width="33.140625" style="109" customWidth="1"/>
    <col min="7685" max="7685" width="50" style="109" customWidth="1"/>
    <col min="7686" max="7686" width="25.5703125" style="109" customWidth="1"/>
    <col min="7687" max="7687" width="19.5703125" style="109" customWidth="1"/>
    <col min="7688" max="7937" width="12.7109375" style="109"/>
    <col min="7938" max="7938" width="9" style="109" customWidth="1"/>
    <col min="7939" max="7939" width="34.5703125" style="109" customWidth="1"/>
    <col min="7940" max="7940" width="33.140625" style="109" customWidth="1"/>
    <col min="7941" max="7941" width="50" style="109" customWidth="1"/>
    <col min="7942" max="7942" width="25.5703125" style="109" customWidth="1"/>
    <col min="7943" max="7943" width="19.5703125" style="109" customWidth="1"/>
    <col min="7944" max="8193" width="12.7109375" style="109"/>
    <col min="8194" max="8194" width="9" style="109" customWidth="1"/>
    <col min="8195" max="8195" width="34.5703125" style="109" customWidth="1"/>
    <col min="8196" max="8196" width="33.140625" style="109" customWidth="1"/>
    <col min="8197" max="8197" width="50" style="109" customWidth="1"/>
    <col min="8198" max="8198" width="25.5703125" style="109" customWidth="1"/>
    <col min="8199" max="8199" width="19.5703125" style="109" customWidth="1"/>
    <col min="8200" max="8449" width="12.7109375" style="109"/>
    <col min="8450" max="8450" width="9" style="109" customWidth="1"/>
    <col min="8451" max="8451" width="34.5703125" style="109" customWidth="1"/>
    <col min="8452" max="8452" width="33.140625" style="109" customWidth="1"/>
    <col min="8453" max="8453" width="50" style="109" customWidth="1"/>
    <col min="8454" max="8454" width="25.5703125" style="109" customWidth="1"/>
    <col min="8455" max="8455" width="19.5703125" style="109" customWidth="1"/>
    <col min="8456" max="8705" width="12.7109375" style="109"/>
    <col min="8706" max="8706" width="9" style="109" customWidth="1"/>
    <col min="8707" max="8707" width="34.5703125" style="109" customWidth="1"/>
    <col min="8708" max="8708" width="33.140625" style="109" customWidth="1"/>
    <col min="8709" max="8709" width="50" style="109" customWidth="1"/>
    <col min="8710" max="8710" width="25.5703125" style="109" customWidth="1"/>
    <col min="8711" max="8711" width="19.5703125" style="109" customWidth="1"/>
    <col min="8712" max="8961" width="12.7109375" style="109"/>
    <col min="8962" max="8962" width="9" style="109" customWidth="1"/>
    <col min="8963" max="8963" width="34.5703125" style="109" customWidth="1"/>
    <col min="8964" max="8964" width="33.140625" style="109" customWidth="1"/>
    <col min="8965" max="8965" width="50" style="109" customWidth="1"/>
    <col min="8966" max="8966" width="25.5703125" style="109" customWidth="1"/>
    <col min="8967" max="8967" width="19.5703125" style="109" customWidth="1"/>
    <col min="8968" max="9217" width="12.7109375" style="109"/>
    <col min="9218" max="9218" width="9" style="109" customWidth="1"/>
    <col min="9219" max="9219" width="34.5703125" style="109" customWidth="1"/>
    <col min="9220" max="9220" width="33.140625" style="109" customWidth="1"/>
    <col min="9221" max="9221" width="50" style="109" customWidth="1"/>
    <col min="9222" max="9222" width="25.5703125" style="109" customWidth="1"/>
    <col min="9223" max="9223" width="19.5703125" style="109" customWidth="1"/>
    <col min="9224" max="9473" width="12.7109375" style="109"/>
    <col min="9474" max="9474" width="9" style="109" customWidth="1"/>
    <col min="9475" max="9475" width="34.5703125" style="109" customWidth="1"/>
    <col min="9476" max="9476" width="33.140625" style="109" customWidth="1"/>
    <col min="9477" max="9477" width="50" style="109" customWidth="1"/>
    <col min="9478" max="9478" width="25.5703125" style="109" customWidth="1"/>
    <col min="9479" max="9479" width="19.5703125" style="109" customWidth="1"/>
    <col min="9480" max="9729" width="12.7109375" style="109"/>
    <col min="9730" max="9730" width="9" style="109" customWidth="1"/>
    <col min="9731" max="9731" width="34.5703125" style="109" customWidth="1"/>
    <col min="9732" max="9732" width="33.140625" style="109" customWidth="1"/>
    <col min="9733" max="9733" width="50" style="109" customWidth="1"/>
    <col min="9734" max="9734" width="25.5703125" style="109" customWidth="1"/>
    <col min="9735" max="9735" width="19.5703125" style="109" customWidth="1"/>
    <col min="9736" max="9985" width="12.7109375" style="109"/>
    <col min="9986" max="9986" width="9" style="109" customWidth="1"/>
    <col min="9987" max="9987" width="34.5703125" style="109" customWidth="1"/>
    <col min="9988" max="9988" width="33.140625" style="109" customWidth="1"/>
    <col min="9989" max="9989" width="50" style="109" customWidth="1"/>
    <col min="9990" max="9990" width="25.5703125" style="109" customWidth="1"/>
    <col min="9991" max="9991" width="19.5703125" style="109" customWidth="1"/>
    <col min="9992" max="10241" width="12.7109375" style="109"/>
    <col min="10242" max="10242" width="9" style="109" customWidth="1"/>
    <col min="10243" max="10243" width="34.5703125" style="109" customWidth="1"/>
    <col min="10244" max="10244" width="33.140625" style="109" customWidth="1"/>
    <col min="10245" max="10245" width="50" style="109" customWidth="1"/>
    <col min="10246" max="10246" width="25.5703125" style="109" customWidth="1"/>
    <col min="10247" max="10247" width="19.5703125" style="109" customWidth="1"/>
    <col min="10248" max="10497" width="12.7109375" style="109"/>
    <col min="10498" max="10498" width="9" style="109" customWidth="1"/>
    <col min="10499" max="10499" width="34.5703125" style="109" customWidth="1"/>
    <col min="10500" max="10500" width="33.140625" style="109" customWidth="1"/>
    <col min="10501" max="10501" width="50" style="109" customWidth="1"/>
    <col min="10502" max="10502" width="25.5703125" style="109" customWidth="1"/>
    <col min="10503" max="10503" width="19.5703125" style="109" customWidth="1"/>
    <col min="10504" max="10753" width="12.7109375" style="109"/>
    <col min="10754" max="10754" width="9" style="109" customWidth="1"/>
    <col min="10755" max="10755" width="34.5703125" style="109" customWidth="1"/>
    <col min="10756" max="10756" width="33.140625" style="109" customWidth="1"/>
    <col min="10757" max="10757" width="50" style="109" customWidth="1"/>
    <col min="10758" max="10758" width="25.5703125" style="109" customWidth="1"/>
    <col min="10759" max="10759" width="19.5703125" style="109" customWidth="1"/>
    <col min="10760" max="11009" width="12.7109375" style="109"/>
    <col min="11010" max="11010" width="9" style="109" customWidth="1"/>
    <col min="11011" max="11011" width="34.5703125" style="109" customWidth="1"/>
    <col min="11012" max="11012" width="33.140625" style="109" customWidth="1"/>
    <col min="11013" max="11013" width="50" style="109" customWidth="1"/>
    <col min="11014" max="11014" width="25.5703125" style="109" customWidth="1"/>
    <col min="11015" max="11015" width="19.5703125" style="109" customWidth="1"/>
    <col min="11016" max="11265" width="12.7109375" style="109"/>
    <col min="11266" max="11266" width="9" style="109" customWidth="1"/>
    <col min="11267" max="11267" width="34.5703125" style="109" customWidth="1"/>
    <col min="11268" max="11268" width="33.140625" style="109" customWidth="1"/>
    <col min="11269" max="11269" width="50" style="109" customWidth="1"/>
    <col min="11270" max="11270" width="25.5703125" style="109" customWidth="1"/>
    <col min="11271" max="11271" width="19.5703125" style="109" customWidth="1"/>
    <col min="11272" max="11521" width="12.7109375" style="109"/>
    <col min="11522" max="11522" width="9" style="109" customWidth="1"/>
    <col min="11523" max="11523" width="34.5703125" style="109" customWidth="1"/>
    <col min="11524" max="11524" width="33.140625" style="109" customWidth="1"/>
    <col min="11525" max="11525" width="50" style="109" customWidth="1"/>
    <col min="11526" max="11526" width="25.5703125" style="109" customWidth="1"/>
    <col min="11527" max="11527" width="19.5703125" style="109" customWidth="1"/>
    <col min="11528" max="11777" width="12.7109375" style="109"/>
    <col min="11778" max="11778" width="9" style="109" customWidth="1"/>
    <col min="11779" max="11779" width="34.5703125" style="109" customWidth="1"/>
    <col min="11780" max="11780" width="33.140625" style="109" customWidth="1"/>
    <col min="11781" max="11781" width="50" style="109" customWidth="1"/>
    <col min="11782" max="11782" width="25.5703125" style="109" customWidth="1"/>
    <col min="11783" max="11783" width="19.5703125" style="109" customWidth="1"/>
    <col min="11784" max="12033" width="12.7109375" style="109"/>
    <col min="12034" max="12034" width="9" style="109" customWidth="1"/>
    <col min="12035" max="12035" width="34.5703125" style="109" customWidth="1"/>
    <col min="12036" max="12036" width="33.140625" style="109" customWidth="1"/>
    <col min="12037" max="12037" width="50" style="109" customWidth="1"/>
    <col min="12038" max="12038" width="25.5703125" style="109" customWidth="1"/>
    <col min="12039" max="12039" width="19.5703125" style="109" customWidth="1"/>
    <col min="12040" max="12289" width="12.7109375" style="109"/>
    <col min="12290" max="12290" width="9" style="109" customWidth="1"/>
    <col min="12291" max="12291" width="34.5703125" style="109" customWidth="1"/>
    <col min="12292" max="12292" width="33.140625" style="109" customWidth="1"/>
    <col min="12293" max="12293" width="50" style="109" customWidth="1"/>
    <col min="12294" max="12294" width="25.5703125" style="109" customWidth="1"/>
    <col min="12295" max="12295" width="19.5703125" style="109" customWidth="1"/>
    <col min="12296" max="12545" width="12.7109375" style="109"/>
    <col min="12546" max="12546" width="9" style="109" customWidth="1"/>
    <col min="12547" max="12547" width="34.5703125" style="109" customWidth="1"/>
    <col min="12548" max="12548" width="33.140625" style="109" customWidth="1"/>
    <col min="12549" max="12549" width="50" style="109" customWidth="1"/>
    <col min="12550" max="12550" width="25.5703125" style="109" customWidth="1"/>
    <col min="12551" max="12551" width="19.5703125" style="109" customWidth="1"/>
    <col min="12552" max="12801" width="12.7109375" style="109"/>
    <col min="12802" max="12802" width="9" style="109" customWidth="1"/>
    <col min="12803" max="12803" width="34.5703125" style="109" customWidth="1"/>
    <col min="12804" max="12804" width="33.140625" style="109" customWidth="1"/>
    <col min="12805" max="12805" width="50" style="109" customWidth="1"/>
    <col min="12806" max="12806" width="25.5703125" style="109" customWidth="1"/>
    <col min="12807" max="12807" width="19.5703125" style="109" customWidth="1"/>
    <col min="12808" max="13057" width="12.7109375" style="109"/>
    <col min="13058" max="13058" width="9" style="109" customWidth="1"/>
    <col min="13059" max="13059" width="34.5703125" style="109" customWidth="1"/>
    <col min="13060" max="13060" width="33.140625" style="109" customWidth="1"/>
    <col min="13061" max="13061" width="50" style="109" customWidth="1"/>
    <col min="13062" max="13062" width="25.5703125" style="109" customWidth="1"/>
    <col min="13063" max="13063" width="19.5703125" style="109" customWidth="1"/>
    <col min="13064" max="13313" width="12.7109375" style="109"/>
    <col min="13314" max="13314" width="9" style="109" customWidth="1"/>
    <col min="13315" max="13315" width="34.5703125" style="109" customWidth="1"/>
    <col min="13316" max="13316" width="33.140625" style="109" customWidth="1"/>
    <col min="13317" max="13317" width="50" style="109" customWidth="1"/>
    <col min="13318" max="13318" width="25.5703125" style="109" customWidth="1"/>
    <col min="13319" max="13319" width="19.5703125" style="109" customWidth="1"/>
    <col min="13320" max="13569" width="12.7109375" style="109"/>
    <col min="13570" max="13570" width="9" style="109" customWidth="1"/>
    <col min="13571" max="13571" width="34.5703125" style="109" customWidth="1"/>
    <col min="13572" max="13572" width="33.140625" style="109" customWidth="1"/>
    <col min="13573" max="13573" width="50" style="109" customWidth="1"/>
    <col min="13574" max="13574" width="25.5703125" style="109" customWidth="1"/>
    <col min="13575" max="13575" width="19.5703125" style="109" customWidth="1"/>
    <col min="13576" max="13825" width="12.7109375" style="109"/>
    <col min="13826" max="13826" width="9" style="109" customWidth="1"/>
    <col min="13827" max="13827" width="34.5703125" style="109" customWidth="1"/>
    <col min="13828" max="13828" width="33.140625" style="109" customWidth="1"/>
    <col min="13829" max="13829" width="50" style="109" customWidth="1"/>
    <col min="13830" max="13830" width="25.5703125" style="109" customWidth="1"/>
    <col min="13831" max="13831" width="19.5703125" style="109" customWidth="1"/>
    <col min="13832" max="14081" width="12.7109375" style="109"/>
    <col min="14082" max="14082" width="9" style="109" customWidth="1"/>
    <col min="14083" max="14083" width="34.5703125" style="109" customWidth="1"/>
    <col min="14084" max="14084" width="33.140625" style="109" customWidth="1"/>
    <col min="14085" max="14085" width="50" style="109" customWidth="1"/>
    <col min="14086" max="14086" width="25.5703125" style="109" customWidth="1"/>
    <col min="14087" max="14087" width="19.5703125" style="109" customWidth="1"/>
    <col min="14088" max="14337" width="12.7109375" style="109"/>
    <col min="14338" max="14338" width="9" style="109" customWidth="1"/>
    <col min="14339" max="14339" width="34.5703125" style="109" customWidth="1"/>
    <col min="14340" max="14340" width="33.140625" style="109" customWidth="1"/>
    <col min="14341" max="14341" width="50" style="109" customWidth="1"/>
    <col min="14342" max="14342" width="25.5703125" style="109" customWidth="1"/>
    <col min="14343" max="14343" width="19.5703125" style="109" customWidth="1"/>
    <col min="14344" max="14593" width="12.7109375" style="109"/>
    <col min="14594" max="14594" width="9" style="109" customWidth="1"/>
    <col min="14595" max="14595" width="34.5703125" style="109" customWidth="1"/>
    <col min="14596" max="14596" width="33.140625" style="109" customWidth="1"/>
    <col min="14597" max="14597" width="50" style="109" customWidth="1"/>
    <col min="14598" max="14598" width="25.5703125" style="109" customWidth="1"/>
    <col min="14599" max="14599" width="19.5703125" style="109" customWidth="1"/>
    <col min="14600" max="14849" width="12.7109375" style="109"/>
    <col min="14850" max="14850" width="9" style="109" customWidth="1"/>
    <col min="14851" max="14851" width="34.5703125" style="109" customWidth="1"/>
    <col min="14852" max="14852" width="33.140625" style="109" customWidth="1"/>
    <col min="14853" max="14853" width="50" style="109" customWidth="1"/>
    <col min="14854" max="14854" width="25.5703125" style="109" customWidth="1"/>
    <col min="14855" max="14855" width="19.5703125" style="109" customWidth="1"/>
    <col min="14856" max="15105" width="12.7109375" style="109"/>
    <col min="15106" max="15106" width="9" style="109" customWidth="1"/>
    <col min="15107" max="15107" width="34.5703125" style="109" customWidth="1"/>
    <col min="15108" max="15108" width="33.140625" style="109" customWidth="1"/>
    <col min="15109" max="15109" width="50" style="109" customWidth="1"/>
    <col min="15110" max="15110" width="25.5703125" style="109" customWidth="1"/>
    <col min="15111" max="15111" width="19.5703125" style="109" customWidth="1"/>
    <col min="15112" max="15361" width="12.7109375" style="109"/>
    <col min="15362" max="15362" width="9" style="109" customWidth="1"/>
    <col min="15363" max="15363" width="34.5703125" style="109" customWidth="1"/>
    <col min="15364" max="15364" width="33.140625" style="109" customWidth="1"/>
    <col min="15365" max="15365" width="50" style="109" customWidth="1"/>
    <col min="15366" max="15366" width="25.5703125" style="109" customWidth="1"/>
    <col min="15367" max="15367" width="19.5703125" style="109" customWidth="1"/>
    <col min="15368" max="15617" width="12.7109375" style="109"/>
    <col min="15618" max="15618" width="9" style="109" customWidth="1"/>
    <col min="15619" max="15619" width="34.5703125" style="109" customWidth="1"/>
    <col min="15620" max="15620" width="33.140625" style="109" customWidth="1"/>
    <col min="15621" max="15621" width="50" style="109" customWidth="1"/>
    <col min="15622" max="15622" width="25.5703125" style="109" customWidth="1"/>
    <col min="15623" max="15623" width="19.5703125" style="109" customWidth="1"/>
    <col min="15624" max="15873" width="12.7109375" style="109"/>
    <col min="15874" max="15874" width="9" style="109" customWidth="1"/>
    <col min="15875" max="15875" width="34.5703125" style="109" customWidth="1"/>
    <col min="15876" max="15876" width="33.140625" style="109" customWidth="1"/>
    <col min="15877" max="15877" width="50" style="109" customWidth="1"/>
    <col min="15878" max="15878" width="25.5703125" style="109" customWidth="1"/>
    <col min="15879" max="15879" width="19.5703125" style="109" customWidth="1"/>
    <col min="15880" max="16129" width="12.7109375" style="109"/>
    <col min="16130" max="16130" width="9" style="109" customWidth="1"/>
    <col min="16131" max="16131" width="34.5703125" style="109" customWidth="1"/>
    <col min="16132" max="16132" width="33.140625" style="109" customWidth="1"/>
    <col min="16133" max="16133" width="50" style="109" customWidth="1"/>
    <col min="16134" max="16134" width="25.5703125" style="109" customWidth="1"/>
    <col min="16135" max="16135" width="19.5703125" style="109" customWidth="1"/>
    <col min="16136" max="16384" width="12.7109375" style="109"/>
  </cols>
  <sheetData>
    <row r="1" spans="1:12" s="292" customFormat="1">
      <c r="A1" s="2157"/>
      <c r="B1" s="2157"/>
      <c r="C1" s="2157"/>
      <c r="D1" s="2157"/>
      <c r="G1" s="293"/>
    </row>
    <row r="2" spans="1:12" s="292" customFormat="1" ht="16.5" thickBot="1">
      <c r="A2" s="2157"/>
      <c r="B2" s="2157"/>
      <c r="C2" s="2157"/>
      <c r="D2" s="2157"/>
      <c r="G2" s="293"/>
    </row>
    <row r="3" spans="1:12" s="295" customFormat="1" ht="30.75" customHeight="1" thickBot="1">
      <c r="A3" s="294"/>
      <c r="B3" s="2158" t="s">
        <v>105</v>
      </c>
      <c r="C3" s="2172"/>
      <c r="D3" s="2172"/>
      <c r="E3" s="2160" t="s">
        <v>34</v>
      </c>
      <c r="F3" s="2173"/>
      <c r="G3" s="2173"/>
      <c r="H3" s="2173"/>
      <c r="I3" s="2173"/>
      <c r="J3" s="2173"/>
      <c r="K3" s="2174"/>
      <c r="L3" s="914" t="s">
        <v>56</v>
      </c>
    </row>
    <row r="4" spans="1:12" s="295" customFormat="1">
      <c r="A4" s="294"/>
      <c r="B4" s="1995"/>
      <c r="C4" s="1995"/>
      <c r="D4" s="1995"/>
      <c r="G4" s="297"/>
    </row>
    <row r="5" spans="1:12" s="295" customFormat="1">
      <c r="A5" s="294"/>
      <c r="B5" s="2156"/>
      <c r="C5" s="2156"/>
      <c r="D5" s="1995"/>
      <c r="G5" s="298"/>
    </row>
    <row r="6" spans="1:12" s="295" customFormat="1" ht="30" customHeight="1">
      <c r="A6" s="294"/>
      <c r="B6" s="2156" t="s">
        <v>76</v>
      </c>
      <c r="C6" s="2156"/>
      <c r="D6" s="2156"/>
      <c r="E6" s="2147" t="s">
        <v>241</v>
      </c>
      <c r="F6" s="2147"/>
      <c r="G6" s="297"/>
    </row>
    <row r="7" spans="1:12" s="295" customFormat="1">
      <c r="A7" s="294"/>
      <c r="B7" s="2147"/>
      <c r="C7" s="2147"/>
      <c r="D7" s="2147"/>
      <c r="G7" s="297"/>
    </row>
    <row r="8" spans="1:12" ht="15.75" customHeight="1">
      <c r="B8" s="2148" t="s">
        <v>242</v>
      </c>
      <c r="C8" s="2148"/>
      <c r="D8" s="2148"/>
      <c r="E8" s="2149" t="s">
        <v>242</v>
      </c>
      <c r="F8" s="2149"/>
      <c r="G8" s="2149"/>
      <c r="H8" s="2149"/>
      <c r="I8" s="2149"/>
      <c r="J8" s="2149"/>
      <c r="K8" s="2149"/>
    </row>
    <row r="9" spans="1:12" ht="89.25" customHeight="1">
      <c r="A9" s="300">
        <f>'7piel'!A9+1</f>
        <v>76</v>
      </c>
      <c r="B9" s="2150" t="s">
        <v>280</v>
      </c>
      <c r="C9" s="2150"/>
      <c r="D9" s="2150"/>
      <c r="E9" s="2150" t="s">
        <v>280</v>
      </c>
      <c r="F9" s="2150"/>
      <c r="G9" s="2150"/>
      <c r="H9" s="2150"/>
      <c r="I9" s="2150"/>
      <c r="J9" s="2150"/>
      <c r="K9" s="2150"/>
      <c r="L9" s="174" t="s">
        <v>58</v>
      </c>
    </row>
    <row r="10" spans="1:12">
      <c r="B10" s="2001"/>
      <c r="C10" s="2001"/>
      <c r="D10" s="2001"/>
      <c r="E10" s="1997"/>
      <c r="F10" s="1997"/>
    </row>
    <row r="11" spans="1:12" ht="15.75" customHeight="1">
      <c r="B11" s="326"/>
      <c r="C11" s="326"/>
      <c r="D11" s="326"/>
      <c r="E11" s="2171" t="s">
        <v>277</v>
      </c>
      <c r="F11" s="2171"/>
      <c r="G11" s="2171"/>
      <c r="H11" s="2171"/>
      <c r="I11" s="2171"/>
      <c r="J11" s="2171"/>
      <c r="K11" s="2171"/>
    </row>
    <row r="12" spans="1:12" ht="54.75" customHeight="1">
      <c r="B12" s="2155" t="s">
        <v>109</v>
      </c>
      <c r="C12" s="2168" t="s">
        <v>281</v>
      </c>
      <c r="D12" s="2141" t="s">
        <v>282</v>
      </c>
      <c r="E12" s="2155" t="s">
        <v>109</v>
      </c>
      <c r="F12" s="2170" t="s">
        <v>281</v>
      </c>
      <c r="G12" s="2141" t="s">
        <v>111</v>
      </c>
      <c r="H12" s="2141"/>
      <c r="I12" s="2141"/>
      <c r="J12" s="2141"/>
      <c r="K12" s="2163" t="s">
        <v>283</v>
      </c>
    </row>
    <row r="13" spans="1:12" ht="54" customHeight="1">
      <c r="B13" s="2155"/>
      <c r="C13" s="2169"/>
      <c r="D13" s="2141"/>
      <c r="E13" s="2155"/>
      <c r="F13" s="2170"/>
      <c r="G13" s="1999" t="s">
        <v>112</v>
      </c>
      <c r="H13" s="1999" t="s">
        <v>113</v>
      </c>
      <c r="I13" s="1999" t="s">
        <v>114</v>
      </c>
      <c r="J13" s="1999" t="s">
        <v>115</v>
      </c>
      <c r="K13" s="2163"/>
    </row>
    <row r="14" spans="1:12">
      <c r="B14" s="317"/>
      <c r="C14" s="317"/>
      <c r="D14" s="317"/>
      <c r="E14" s="306"/>
      <c r="F14" s="307"/>
      <c r="G14" s="307"/>
      <c r="H14" s="307"/>
      <c r="I14" s="307"/>
      <c r="J14" s="307"/>
      <c r="K14" s="315"/>
    </row>
    <row r="15" spans="1:12">
      <c r="B15" s="423" t="s">
        <v>116</v>
      </c>
      <c r="C15" s="424">
        <v>42705340</v>
      </c>
      <c r="D15" s="425">
        <v>66997909</v>
      </c>
      <c r="E15" s="309" t="s">
        <v>117</v>
      </c>
      <c r="F15" s="310">
        <v>7458608</v>
      </c>
      <c r="G15" s="310">
        <v>6744</v>
      </c>
      <c r="H15" s="310">
        <v>5650</v>
      </c>
      <c r="I15" s="310">
        <v>1094</v>
      </c>
      <c r="J15" s="310">
        <v>0</v>
      </c>
      <c r="K15" s="310">
        <v>11490796</v>
      </c>
    </row>
    <row r="16" spans="1:12">
      <c r="B16" s="1482"/>
      <c r="C16" s="1482"/>
      <c r="D16" s="1482"/>
      <c r="E16" s="309" t="s">
        <v>118</v>
      </c>
      <c r="F16" s="310">
        <v>1250012</v>
      </c>
      <c r="G16" s="310">
        <v>1012</v>
      </c>
      <c r="H16" s="310">
        <v>1012</v>
      </c>
      <c r="I16" s="310">
        <v>0</v>
      </c>
      <c r="J16" s="310">
        <v>0</v>
      </c>
      <c r="K16" s="310">
        <v>1934827</v>
      </c>
    </row>
    <row r="17" spans="2:11">
      <c r="B17" s="309"/>
      <c r="C17" s="309"/>
      <c r="D17" s="310"/>
      <c r="E17" s="309" t="s">
        <v>119</v>
      </c>
      <c r="F17" s="310">
        <v>3072</v>
      </c>
      <c r="G17" s="310">
        <v>0</v>
      </c>
      <c r="H17" s="310">
        <v>0</v>
      </c>
      <c r="I17" s="310">
        <v>0</v>
      </c>
      <c r="J17" s="310">
        <v>0</v>
      </c>
      <c r="K17" s="310">
        <v>3072</v>
      </c>
    </row>
    <row r="18" spans="2:11">
      <c r="B18" s="309"/>
      <c r="C18" s="309"/>
      <c r="D18" s="310"/>
      <c r="E18" s="309" t="s">
        <v>120</v>
      </c>
      <c r="F18" s="310">
        <v>767320</v>
      </c>
      <c r="G18" s="310">
        <v>0</v>
      </c>
      <c r="H18" s="310">
        <v>0</v>
      </c>
      <c r="I18" s="310">
        <v>0</v>
      </c>
      <c r="J18" s="310">
        <v>0</v>
      </c>
      <c r="K18" s="310">
        <v>1392794</v>
      </c>
    </row>
    <row r="19" spans="2:11">
      <c r="B19" s="309"/>
      <c r="C19" s="309"/>
      <c r="D19" s="310"/>
      <c r="E19" s="309" t="s">
        <v>121</v>
      </c>
      <c r="F19" s="310">
        <v>450838</v>
      </c>
      <c r="G19" s="310">
        <v>894</v>
      </c>
      <c r="H19" s="310">
        <v>894</v>
      </c>
      <c r="I19" s="310">
        <v>0</v>
      </c>
      <c r="J19" s="310">
        <v>0</v>
      </c>
      <c r="K19" s="310">
        <v>688217</v>
      </c>
    </row>
    <row r="20" spans="2:11">
      <c r="B20" s="309"/>
      <c r="C20" s="309"/>
      <c r="D20" s="310"/>
      <c r="E20" s="309" t="s">
        <v>122</v>
      </c>
      <c r="F20" s="310">
        <v>1235640</v>
      </c>
      <c r="G20" s="310">
        <v>1496</v>
      </c>
      <c r="H20" s="310">
        <v>1496</v>
      </c>
      <c r="I20" s="310">
        <v>0</v>
      </c>
      <c r="J20" s="310">
        <v>0</v>
      </c>
      <c r="K20" s="310">
        <v>1909515</v>
      </c>
    </row>
    <row r="21" spans="2:11">
      <c r="B21" s="309"/>
      <c r="C21" s="309"/>
      <c r="D21" s="310"/>
      <c r="E21" s="309" t="s">
        <v>123</v>
      </c>
      <c r="F21" s="310">
        <v>907710</v>
      </c>
      <c r="G21" s="310">
        <v>6086</v>
      </c>
      <c r="H21" s="310">
        <v>6086</v>
      </c>
      <c r="I21" s="310">
        <v>0</v>
      </c>
      <c r="J21" s="310">
        <v>0</v>
      </c>
      <c r="K21" s="310">
        <v>1485586</v>
      </c>
    </row>
    <row r="22" spans="2:11">
      <c r="B22" s="309"/>
      <c r="C22" s="309"/>
      <c r="D22" s="310"/>
      <c r="E22" s="309" t="s">
        <v>124</v>
      </c>
      <c r="F22" s="310">
        <v>1016756</v>
      </c>
      <c r="G22" s="310">
        <v>164</v>
      </c>
      <c r="H22" s="310">
        <v>164</v>
      </c>
      <c r="I22" s="310">
        <v>0</v>
      </c>
      <c r="J22" s="310">
        <v>0</v>
      </c>
      <c r="K22" s="310">
        <v>1794837</v>
      </c>
    </row>
    <row r="23" spans="2:11">
      <c r="B23" s="309"/>
      <c r="C23" s="309"/>
      <c r="D23" s="310"/>
      <c r="E23" s="309" t="s">
        <v>125</v>
      </c>
      <c r="F23" s="310">
        <v>30712</v>
      </c>
      <c r="G23" s="310">
        <v>0</v>
      </c>
      <c r="H23" s="310">
        <v>0</v>
      </c>
      <c r="I23" s="310">
        <v>0</v>
      </c>
      <c r="J23" s="310">
        <v>0</v>
      </c>
      <c r="K23" s="310">
        <v>30712</v>
      </c>
    </row>
    <row r="24" spans="2:11">
      <c r="B24" s="309"/>
      <c r="C24" s="309"/>
      <c r="D24" s="310"/>
      <c r="E24" s="309" t="s">
        <v>128</v>
      </c>
      <c r="F24" s="310">
        <v>118856</v>
      </c>
      <c r="G24" s="310">
        <v>0</v>
      </c>
      <c r="H24" s="310">
        <v>0</v>
      </c>
      <c r="I24" s="310">
        <v>0</v>
      </c>
      <c r="J24" s="310">
        <v>0</v>
      </c>
      <c r="K24" s="310">
        <v>118856</v>
      </c>
    </row>
    <row r="25" spans="2:11">
      <c r="B25" s="309"/>
      <c r="C25" s="309"/>
      <c r="D25" s="310"/>
      <c r="E25" s="309" t="s">
        <v>129</v>
      </c>
      <c r="F25" s="310">
        <v>304654</v>
      </c>
      <c r="G25" s="310">
        <v>358</v>
      </c>
      <c r="H25" s="310">
        <v>358</v>
      </c>
      <c r="I25" s="310">
        <v>0</v>
      </c>
      <c r="J25" s="310">
        <v>0</v>
      </c>
      <c r="K25" s="310">
        <v>506806</v>
      </c>
    </row>
    <row r="26" spans="2:11">
      <c r="B26" s="309"/>
      <c r="C26" s="309"/>
      <c r="D26" s="310"/>
      <c r="E26" s="309" t="s">
        <v>133</v>
      </c>
      <c r="F26" s="310">
        <v>157310</v>
      </c>
      <c r="G26" s="310">
        <v>894</v>
      </c>
      <c r="H26" s="310">
        <v>894</v>
      </c>
      <c r="I26" s="310">
        <v>0</v>
      </c>
      <c r="J26" s="310">
        <v>0</v>
      </c>
      <c r="K26" s="310">
        <v>157310</v>
      </c>
    </row>
    <row r="27" spans="2:11">
      <c r="B27" s="309"/>
      <c r="C27" s="309"/>
      <c r="D27" s="310"/>
      <c r="E27" s="309" t="s">
        <v>134</v>
      </c>
      <c r="F27" s="310">
        <v>399276</v>
      </c>
      <c r="G27" s="310">
        <v>492</v>
      </c>
      <c r="H27" s="310">
        <v>492</v>
      </c>
      <c r="I27" s="310">
        <v>0</v>
      </c>
      <c r="J27" s="310">
        <v>0</v>
      </c>
      <c r="K27" s="310">
        <v>618230</v>
      </c>
    </row>
    <row r="28" spans="2:11">
      <c r="B28" s="309"/>
      <c r="C28" s="309"/>
      <c r="D28" s="310"/>
      <c r="E28" s="309" t="s">
        <v>135</v>
      </c>
      <c r="F28" s="310">
        <v>263256</v>
      </c>
      <c r="G28" s="310">
        <v>0</v>
      </c>
      <c r="H28" s="310">
        <v>0</v>
      </c>
      <c r="I28" s="310">
        <v>0</v>
      </c>
      <c r="J28" s="310">
        <v>0</v>
      </c>
      <c r="K28" s="310">
        <v>493535</v>
      </c>
    </row>
    <row r="29" spans="2:11">
      <c r="B29" s="309"/>
      <c r="C29" s="309"/>
      <c r="D29" s="310"/>
      <c r="E29" s="309" t="s">
        <v>141</v>
      </c>
      <c r="F29" s="310">
        <v>396912</v>
      </c>
      <c r="G29" s="310">
        <v>0</v>
      </c>
      <c r="H29" s="310">
        <v>0</v>
      </c>
      <c r="I29" s="310">
        <v>0</v>
      </c>
      <c r="J29" s="310">
        <v>0</v>
      </c>
      <c r="K29" s="310">
        <v>690814</v>
      </c>
    </row>
    <row r="30" spans="2:11">
      <c r="B30" s="309"/>
      <c r="C30" s="309"/>
      <c r="D30" s="310"/>
      <c r="E30" s="309" t="s">
        <v>143</v>
      </c>
      <c r="F30" s="310">
        <v>160056</v>
      </c>
      <c r="G30" s="310">
        <v>0</v>
      </c>
      <c r="H30" s="310">
        <v>0</v>
      </c>
      <c r="I30" s="310">
        <v>0</v>
      </c>
      <c r="J30" s="310">
        <v>0</v>
      </c>
      <c r="K30" s="310">
        <v>160056</v>
      </c>
    </row>
    <row r="31" spans="2:11">
      <c r="B31" s="309"/>
      <c r="C31" s="309"/>
      <c r="D31" s="310"/>
      <c r="E31" s="309" t="s">
        <v>146</v>
      </c>
      <c r="F31" s="310">
        <v>640264</v>
      </c>
      <c r="G31" s="310">
        <v>224</v>
      </c>
      <c r="H31" s="310">
        <v>224</v>
      </c>
      <c r="I31" s="310">
        <v>0</v>
      </c>
      <c r="J31" s="310">
        <v>0</v>
      </c>
      <c r="K31" s="310">
        <v>1301254</v>
      </c>
    </row>
    <row r="32" spans="2:11">
      <c r="B32" s="309"/>
      <c r="C32" s="309"/>
      <c r="D32" s="310"/>
      <c r="E32" s="309" t="s">
        <v>148</v>
      </c>
      <c r="F32" s="310">
        <v>118880</v>
      </c>
      <c r="G32" s="310">
        <v>0</v>
      </c>
      <c r="H32" s="310">
        <v>0</v>
      </c>
      <c r="I32" s="310">
        <v>0</v>
      </c>
      <c r="J32" s="310">
        <v>0</v>
      </c>
      <c r="K32" s="310">
        <v>208821</v>
      </c>
    </row>
    <row r="33" spans="2:11">
      <c r="B33" s="309"/>
      <c r="C33" s="309"/>
      <c r="D33" s="310"/>
      <c r="E33" s="309" t="s">
        <v>149</v>
      </c>
      <c r="F33" s="310">
        <v>331896</v>
      </c>
      <c r="G33" s="310">
        <v>0</v>
      </c>
      <c r="H33" s="310">
        <v>0</v>
      </c>
      <c r="I33" s="310">
        <v>0</v>
      </c>
      <c r="J33" s="310">
        <v>0</v>
      </c>
      <c r="K33" s="310">
        <v>554600</v>
      </c>
    </row>
    <row r="34" spans="2:11">
      <c r="B34" s="309"/>
      <c r="C34" s="309"/>
      <c r="D34" s="310"/>
      <c r="E34" s="309" t="s">
        <v>150</v>
      </c>
      <c r="F34" s="310">
        <v>407400</v>
      </c>
      <c r="G34" s="310">
        <v>4400</v>
      </c>
      <c r="H34" s="310">
        <v>4400</v>
      </c>
      <c r="I34" s="310">
        <v>0</v>
      </c>
      <c r="J34" s="310">
        <v>0</v>
      </c>
      <c r="K34" s="310">
        <v>653010</v>
      </c>
    </row>
    <row r="35" spans="2:11">
      <c r="B35" s="309"/>
      <c r="C35" s="309"/>
      <c r="D35" s="310"/>
      <c r="E35" s="309" t="s">
        <v>151</v>
      </c>
      <c r="F35" s="310">
        <v>403920</v>
      </c>
      <c r="G35" s="310">
        <v>0</v>
      </c>
      <c r="H35" s="310">
        <v>0</v>
      </c>
      <c r="I35" s="310">
        <v>0</v>
      </c>
      <c r="J35" s="310">
        <v>0</v>
      </c>
      <c r="K35" s="310">
        <v>586787</v>
      </c>
    </row>
    <row r="36" spans="2:11">
      <c r="B36" s="309"/>
      <c r="C36" s="309"/>
      <c r="D36" s="310"/>
      <c r="E36" s="309" t="s">
        <v>158</v>
      </c>
      <c r="F36" s="310">
        <v>474582</v>
      </c>
      <c r="G36" s="310">
        <v>334</v>
      </c>
      <c r="H36" s="310">
        <v>0</v>
      </c>
      <c r="I36" s="310">
        <v>0</v>
      </c>
      <c r="J36" s="310">
        <v>334</v>
      </c>
      <c r="K36" s="310">
        <v>816324</v>
      </c>
    </row>
    <row r="37" spans="2:11">
      <c r="B37" s="309"/>
      <c r="C37" s="309"/>
      <c r="D37" s="310"/>
      <c r="E37" s="309" t="s">
        <v>159</v>
      </c>
      <c r="F37" s="310">
        <v>301394</v>
      </c>
      <c r="G37" s="310">
        <v>178</v>
      </c>
      <c r="H37" s="310">
        <v>178</v>
      </c>
      <c r="I37" s="310">
        <v>0</v>
      </c>
      <c r="J37" s="310">
        <v>0</v>
      </c>
      <c r="K37" s="310">
        <v>489977</v>
      </c>
    </row>
    <row r="38" spans="2:11">
      <c r="B38" s="309"/>
      <c r="C38" s="309"/>
      <c r="D38" s="310"/>
      <c r="E38" s="309" t="s">
        <v>161</v>
      </c>
      <c r="F38" s="310">
        <v>116282</v>
      </c>
      <c r="G38" s="310">
        <v>178</v>
      </c>
      <c r="H38" s="310">
        <v>178</v>
      </c>
      <c r="I38" s="310">
        <v>0</v>
      </c>
      <c r="J38" s="310">
        <v>0</v>
      </c>
      <c r="K38" s="310">
        <v>174941</v>
      </c>
    </row>
    <row r="39" spans="2:11">
      <c r="B39" s="309"/>
      <c r="C39" s="309"/>
      <c r="D39" s="310"/>
      <c r="E39" s="309" t="s">
        <v>167</v>
      </c>
      <c r="F39" s="310">
        <v>403216</v>
      </c>
      <c r="G39" s="310">
        <v>0</v>
      </c>
      <c r="H39" s="310">
        <v>0</v>
      </c>
      <c r="I39" s="310">
        <v>0</v>
      </c>
      <c r="J39" s="310">
        <v>0</v>
      </c>
      <c r="K39" s="310">
        <v>703305</v>
      </c>
    </row>
    <row r="40" spans="2:11">
      <c r="B40" s="309"/>
      <c r="C40" s="309"/>
      <c r="D40" s="310"/>
      <c r="E40" s="309" t="s">
        <v>170</v>
      </c>
      <c r="F40" s="310">
        <v>222840</v>
      </c>
      <c r="G40" s="310">
        <v>0</v>
      </c>
      <c r="H40" s="310">
        <v>0</v>
      </c>
      <c r="I40" s="310">
        <v>0</v>
      </c>
      <c r="J40" s="310">
        <v>0</v>
      </c>
      <c r="K40" s="310">
        <v>366537</v>
      </c>
    </row>
    <row r="41" spans="2:11">
      <c r="B41" s="309"/>
      <c r="C41" s="309"/>
      <c r="D41" s="310"/>
      <c r="E41" s="309" t="s">
        <v>171</v>
      </c>
      <c r="F41" s="310">
        <v>522976</v>
      </c>
      <c r="G41" s="310">
        <v>0</v>
      </c>
      <c r="H41" s="310">
        <v>0</v>
      </c>
      <c r="I41" s="310">
        <v>0</v>
      </c>
      <c r="J41" s="310">
        <v>0</v>
      </c>
      <c r="K41" s="310">
        <v>853138</v>
      </c>
    </row>
    <row r="42" spans="2:11">
      <c r="B42" s="309"/>
      <c r="C42" s="309"/>
      <c r="D42" s="310"/>
      <c r="E42" s="309" t="s">
        <v>174</v>
      </c>
      <c r="F42" s="310">
        <v>334576</v>
      </c>
      <c r="G42" s="310">
        <v>0</v>
      </c>
      <c r="H42" s="310">
        <v>0</v>
      </c>
      <c r="I42" s="310">
        <v>0</v>
      </c>
      <c r="J42" s="310">
        <v>0</v>
      </c>
      <c r="K42" s="310">
        <v>537709</v>
      </c>
    </row>
    <row r="43" spans="2:11">
      <c r="B43" s="309"/>
      <c r="C43" s="309"/>
      <c r="D43" s="310"/>
      <c r="E43" s="309" t="s">
        <v>175</v>
      </c>
      <c r="F43" s="310">
        <v>853100</v>
      </c>
      <c r="G43" s="310">
        <v>2412</v>
      </c>
      <c r="H43" s="310">
        <v>2412</v>
      </c>
      <c r="I43" s="310">
        <v>0</v>
      </c>
      <c r="J43" s="310">
        <v>0</v>
      </c>
      <c r="K43" s="310">
        <v>1391157</v>
      </c>
    </row>
    <row r="44" spans="2:11">
      <c r="B44" s="309"/>
      <c r="C44" s="309"/>
      <c r="D44" s="310"/>
      <c r="E44" s="309" t="s">
        <v>177</v>
      </c>
      <c r="F44" s="310">
        <v>4512</v>
      </c>
      <c r="G44" s="310">
        <v>0</v>
      </c>
      <c r="H44" s="310">
        <v>0</v>
      </c>
      <c r="I44" s="310">
        <v>0</v>
      </c>
      <c r="J44" s="310">
        <v>0</v>
      </c>
      <c r="K44" s="310">
        <v>4512</v>
      </c>
    </row>
    <row r="45" spans="2:11">
      <c r="B45" s="309"/>
      <c r="C45" s="309"/>
      <c r="D45" s="310"/>
      <c r="E45" s="309" t="s">
        <v>178</v>
      </c>
      <c r="F45" s="310">
        <v>259688</v>
      </c>
      <c r="G45" s="310">
        <v>0</v>
      </c>
      <c r="H45" s="310">
        <v>0</v>
      </c>
      <c r="I45" s="310">
        <v>0</v>
      </c>
      <c r="J45" s="310">
        <v>0</v>
      </c>
      <c r="K45" s="310">
        <v>425765</v>
      </c>
    </row>
    <row r="46" spans="2:11">
      <c r="B46" s="309"/>
      <c r="C46" s="309"/>
      <c r="D46" s="310"/>
      <c r="E46" s="309" t="s">
        <v>180</v>
      </c>
      <c r="F46" s="310">
        <v>249840</v>
      </c>
      <c r="G46" s="310">
        <v>0</v>
      </c>
      <c r="H46" s="310">
        <v>0</v>
      </c>
      <c r="I46" s="310">
        <v>0</v>
      </c>
      <c r="J46" s="310">
        <v>0</v>
      </c>
      <c r="K46" s="310">
        <v>421127</v>
      </c>
    </row>
    <row r="47" spans="2:11">
      <c r="B47" s="309"/>
      <c r="C47" s="309"/>
      <c r="D47" s="310"/>
      <c r="E47" s="309" t="s">
        <v>181</v>
      </c>
      <c r="F47" s="310">
        <v>225894</v>
      </c>
      <c r="G47" s="310">
        <v>2510</v>
      </c>
      <c r="H47" s="310">
        <v>1340</v>
      </c>
      <c r="I47" s="310">
        <v>1170</v>
      </c>
      <c r="J47" s="310">
        <v>0</v>
      </c>
      <c r="K47" s="310">
        <v>367555</v>
      </c>
    </row>
    <row r="48" spans="2:11">
      <c r="B48" s="309"/>
      <c r="C48" s="309"/>
      <c r="D48" s="310"/>
      <c r="E48" s="309" t="s">
        <v>183</v>
      </c>
      <c r="F48" s="310">
        <v>139432</v>
      </c>
      <c r="G48" s="310">
        <v>0</v>
      </c>
      <c r="H48" s="310">
        <v>0</v>
      </c>
      <c r="I48" s="310">
        <v>0</v>
      </c>
      <c r="J48" s="310">
        <v>0</v>
      </c>
      <c r="K48" s="310">
        <v>139432</v>
      </c>
    </row>
    <row r="49" spans="2:11">
      <c r="B49" s="309"/>
      <c r="C49" s="309"/>
      <c r="D49" s="310"/>
      <c r="E49" s="309" t="s">
        <v>184</v>
      </c>
      <c r="F49" s="310">
        <v>305298</v>
      </c>
      <c r="G49" s="310">
        <v>178</v>
      </c>
      <c r="H49" s="310">
        <v>178</v>
      </c>
      <c r="I49" s="310">
        <v>0</v>
      </c>
      <c r="J49" s="310">
        <v>0</v>
      </c>
      <c r="K49" s="310">
        <v>522355</v>
      </c>
    </row>
    <row r="50" spans="2:11">
      <c r="B50" s="309"/>
      <c r="C50" s="309"/>
      <c r="D50" s="310"/>
      <c r="E50" s="309" t="s">
        <v>192</v>
      </c>
      <c r="F50" s="310">
        <v>197224</v>
      </c>
      <c r="G50" s="310">
        <v>0</v>
      </c>
      <c r="H50" s="310">
        <v>0</v>
      </c>
      <c r="I50" s="310">
        <v>0</v>
      </c>
      <c r="J50" s="310">
        <v>0</v>
      </c>
      <c r="K50" s="310">
        <v>339876</v>
      </c>
    </row>
    <row r="51" spans="2:11">
      <c r="B51" s="309"/>
      <c r="C51" s="309"/>
      <c r="D51" s="310"/>
      <c r="E51" s="309" t="s">
        <v>193</v>
      </c>
      <c r="F51" s="310">
        <v>158240</v>
      </c>
      <c r="G51" s="310">
        <v>0</v>
      </c>
      <c r="H51" s="310">
        <v>0</v>
      </c>
      <c r="I51" s="310">
        <v>0</v>
      </c>
      <c r="J51" s="310">
        <v>0</v>
      </c>
      <c r="K51" s="310">
        <v>158240</v>
      </c>
    </row>
    <row r="52" spans="2:11" ht="15" customHeight="1">
      <c r="B52" s="309"/>
      <c r="C52" s="309"/>
      <c r="D52" s="310"/>
      <c r="E52" s="309" t="s">
        <v>195</v>
      </c>
      <c r="F52" s="310">
        <v>394296</v>
      </c>
      <c r="G52" s="310">
        <v>0</v>
      </c>
      <c r="H52" s="310">
        <v>0</v>
      </c>
      <c r="I52" s="310">
        <v>0</v>
      </c>
      <c r="J52" s="310">
        <v>0</v>
      </c>
      <c r="K52" s="310">
        <v>679290</v>
      </c>
    </row>
    <row r="53" spans="2:11">
      <c r="B53" s="309"/>
      <c r="C53" s="309"/>
      <c r="D53" s="310"/>
      <c r="E53" s="309" t="s">
        <v>199</v>
      </c>
      <c r="F53" s="310">
        <v>282664</v>
      </c>
      <c r="G53" s="310">
        <v>0</v>
      </c>
      <c r="H53" s="310">
        <v>0</v>
      </c>
      <c r="I53" s="310">
        <v>0</v>
      </c>
      <c r="J53" s="310">
        <v>0</v>
      </c>
      <c r="K53" s="310">
        <v>478575</v>
      </c>
    </row>
    <row r="54" spans="2:11">
      <c r="B54" s="309"/>
      <c r="C54" s="309"/>
      <c r="D54" s="310"/>
      <c r="E54" s="309" t="s">
        <v>200</v>
      </c>
      <c r="F54" s="310">
        <v>72808</v>
      </c>
      <c r="G54" s="310">
        <v>0</v>
      </c>
      <c r="H54" s="310">
        <v>0</v>
      </c>
      <c r="I54" s="310">
        <v>0</v>
      </c>
      <c r="J54" s="310">
        <v>0</v>
      </c>
      <c r="K54" s="310">
        <v>72808</v>
      </c>
    </row>
    <row r="55" spans="2:11">
      <c r="B55" s="309"/>
      <c r="C55" s="309"/>
      <c r="D55" s="310"/>
      <c r="E55" s="309" t="s">
        <v>202</v>
      </c>
      <c r="F55" s="310">
        <v>685122</v>
      </c>
      <c r="G55" s="310">
        <v>402</v>
      </c>
      <c r="H55" s="310">
        <v>402</v>
      </c>
      <c r="I55" s="310">
        <v>0</v>
      </c>
      <c r="J55" s="310">
        <v>0</v>
      </c>
      <c r="K55" s="310">
        <v>1228583</v>
      </c>
    </row>
    <row r="56" spans="2:11">
      <c r="B56" s="309"/>
      <c r="C56" s="309"/>
      <c r="D56" s="310"/>
      <c r="E56" s="309" t="s">
        <v>208</v>
      </c>
      <c r="F56" s="310">
        <v>197632</v>
      </c>
      <c r="G56" s="310">
        <v>0</v>
      </c>
      <c r="H56" s="310">
        <v>0</v>
      </c>
      <c r="I56" s="310">
        <v>0</v>
      </c>
      <c r="J56" s="310">
        <v>0</v>
      </c>
      <c r="K56" s="310">
        <v>197632</v>
      </c>
    </row>
    <row r="57" spans="2:11">
      <c r="B57" s="309"/>
      <c r="C57" s="309"/>
      <c r="D57" s="310"/>
      <c r="E57" s="309" t="s">
        <v>209</v>
      </c>
      <c r="F57" s="310">
        <v>120376</v>
      </c>
      <c r="G57" s="310">
        <v>0</v>
      </c>
      <c r="H57" s="310">
        <v>0</v>
      </c>
      <c r="I57" s="310">
        <v>0</v>
      </c>
      <c r="J57" s="310">
        <v>0</v>
      </c>
      <c r="K57" s="310">
        <v>120376</v>
      </c>
    </row>
    <row r="58" spans="2:11">
      <c r="B58" s="309"/>
      <c r="C58" s="309"/>
      <c r="D58" s="310"/>
      <c r="E58" s="309" t="s">
        <v>213</v>
      </c>
      <c r="F58" s="310">
        <v>506982</v>
      </c>
      <c r="G58" s="310">
        <v>1102</v>
      </c>
      <c r="H58" s="310">
        <v>1102</v>
      </c>
      <c r="I58" s="310">
        <v>0</v>
      </c>
      <c r="J58" s="310">
        <v>0</v>
      </c>
      <c r="K58" s="310">
        <v>943713</v>
      </c>
    </row>
    <row r="59" spans="2:11">
      <c r="B59" s="309"/>
      <c r="C59" s="309"/>
      <c r="D59" s="310"/>
      <c r="E59" s="309" t="s">
        <v>216</v>
      </c>
      <c r="F59" s="310">
        <v>1216</v>
      </c>
      <c r="G59" s="310">
        <v>0</v>
      </c>
      <c r="H59" s="310">
        <v>0</v>
      </c>
      <c r="I59" s="310">
        <v>0</v>
      </c>
      <c r="J59" s="310">
        <v>0</v>
      </c>
      <c r="K59" s="310">
        <v>1216</v>
      </c>
    </row>
    <row r="60" spans="2:11">
      <c r="B60" s="309"/>
      <c r="C60" s="309"/>
      <c r="D60" s="310"/>
      <c r="E60" s="309" t="s">
        <v>219</v>
      </c>
      <c r="F60" s="310">
        <v>322896</v>
      </c>
      <c r="G60" s="310">
        <v>0</v>
      </c>
      <c r="H60" s="310">
        <v>0</v>
      </c>
      <c r="I60" s="310">
        <v>0</v>
      </c>
      <c r="J60" s="310">
        <v>0</v>
      </c>
      <c r="K60" s="310">
        <v>580645</v>
      </c>
    </row>
    <row r="61" spans="2:11">
      <c r="B61" s="309"/>
      <c r="C61" s="309"/>
      <c r="D61" s="310"/>
      <c r="E61" s="309" t="s">
        <v>220</v>
      </c>
      <c r="F61" s="310">
        <v>886540</v>
      </c>
      <c r="G61" s="310">
        <v>148</v>
      </c>
      <c r="H61" s="310">
        <v>148</v>
      </c>
      <c r="I61" s="310">
        <v>0</v>
      </c>
      <c r="J61" s="310">
        <v>0</v>
      </c>
      <c r="K61" s="310">
        <v>1808385</v>
      </c>
    </row>
    <row r="62" spans="2:11">
      <c r="B62" s="309"/>
      <c r="C62" s="309"/>
      <c r="D62" s="310"/>
      <c r="E62" s="309" t="s">
        <v>222</v>
      </c>
      <c r="F62" s="310">
        <v>353078</v>
      </c>
      <c r="G62" s="310">
        <v>790</v>
      </c>
      <c r="H62" s="310">
        <v>790</v>
      </c>
      <c r="I62" s="310">
        <v>0</v>
      </c>
      <c r="J62" s="310">
        <v>0</v>
      </c>
      <c r="K62" s="310">
        <v>512004</v>
      </c>
    </row>
    <row r="63" spans="2:11">
      <c r="B63" s="309"/>
      <c r="C63" s="309"/>
      <c r="D63" s="310"/>
      <c r="E63" s="309" t="s">
        <v>224</v>
      </c>
      <c r="F63" s="310">
        <v>623528</v>
      </c>
      <c r="G63" s="310">
        <v>952</v>
      </c>
      <c r="H63" s="310">
        <v>952</v>
      </c>
      <c r="I63" s="310">
        <v>0</v>
      </c>
      <c r="J63" s="310">
        <v>0</v>
      </c>
      <c r="K63" s="310">
        <v>1131784</v>
      </c>
    </row>
    <row r="64" spans="2:11">
      <c r="B64" s="309"/>
      <c r="C64" s="309"/>
      <c r="D64" s="310"/>
      <c r="E64" s="309" t="s">
        <v>226</v>
      </c>
      <c r="F64" s="310">
        <v>110888</v>
      </c>
      <c r="G64" s="310">
        <v>0</v>
      </c>
      <c r="H64" s="310">
        <v>0</v>
      </c>
      <c r="I64" s="310">
        <v>0</v>
      </c>
      <c r="J64" s="310">
        <v>0</v>
      </c>
      <c r="K64" s="310">
        <v>110888</v>
      </c>
    </row>
    <row r="65" spans="2:12">
      <c r="B65" s="309"/>
      <c r="C65" s="309"/>
      <c r="D65" s="310"/>
      <c r="E65" s="309" t="s">
        <v>231</v>
      </c>
      <c r="F65" s="310">
        <v>168928</v>
      </c>
      <c r="G65" s="310">
        <v>0</v>
      </c>
      <c r="H65" s="310">
        <v>0</v>
      </c>
      <c r="I65" s="310">
        <v>0</v>
      </c>
      <c r="J65" s="310">
        <v>0</v>
      </c>
      <c r="K65" s="310">
        <v>299315</v>
      </c>
    </row>
    <row r="66" spans="2:12">
      <c r="B66" s="309"/>
      <c r="C66" s="309"/>
      <c r="D66" s="310"/>
      <c r="E66" s="1996" t="s">
        <v>116</v>
      </c>
      <c r="F66" s="314">
        <f t="shared" ref="F66:K66" si="0">SUM(F15:F65)</f>
        <v>26319396</v>
      </c>
      <c r="G66" s="314">
        <f t="shared" si="0"/>
        <v>31948</v>
      </c>
      <c r="H66" s="314">
        <f t="shared" si="0"/>
        <v>29350</v>
      </c>
      <c r="I66" s="314">
        <f t="shared" si="0"/>
        <v>2264</v>
      </c>
      <c r="J66" s="314">
        <f t="shared" si="0"/>
        <v>334</v>
      </c>
      <c r="K66" s="314">
        <f t="shared" si="0"/>
        <v>42657599</v>
      </c>
      <c r="L66" s="314"/>
    </row>
    <row r="67" spans="2:12">
      <c r="B67" s="309"/>
      <c r="C67" s="309"/>
      <c r="D67" s="310"/>
      <c r="E67" s="315"/>
      <c r="F67" s="315"/>
      <c r="G67" s="315"/>
      <c r="H67" s="315"/>
      <c r="I67" s="315"/>
      <c r="J67" s="315"/>
      <c r="K67" s="315"/>
    </row>
    <row r="68" spans="2:12" ht="15.75" customHeight="1">
      <c r="B68" s="1482"/>
      <c r="C68" s="1482"/>
      <c r="D68" s="1482"/>
      <c r="E68" s="2146" t="s">
        <v>278</v>
      </c>
      <c r="F68" s="2146"/>
      <c r="G68" s="2146"/>
      <c r="H68" s="2146"/>
      <c r="I68" s="2146"/>
      <c r="J68" s="2146"/>
      <c r="K68" s="2146"/>
    </row>
    <row r="69" spans="2:12" ht="47.25" customHeight="1">
      <c r="E69" s="1998" t="s">
        <v>109</v>
      </c>
      <c r="F69" s="2164" t="s">
        <v>243</v>
      </c>
      <c r="G69" s="2165"/>
      <c r="H69" s="2165"/>
      <c r="I69" s="2165"/>
      <c r="J69" s="2166"/>
      <c r="K69" s="1999" t="s">
        <v>244</v>
      </c>
    </row>
    <row r="70" spans="2:12" ht="15.75" customHeight="1">
      <c r="E70" s="2000" t="s">
        <v>236</v>
      </c>
      <c r="F70" s="2167">
        <v>13159698</v>
      </c>
      <c r="G70" s="2167"/>
      <c r="H70" s="2167"/>
      <c r="I70" s="2167"/>
      <c r="J70" s="2167"/>
      <c r="K70" s="320">
        <v>21328796</v>
      </c>
    </row>
    <row r="71" spans="2:12">
      <c r="E71" s="2143"/>
      <c r="F71" s="2143"/>
      <c r="G71" s="316"/>
      <c r="H71" s="316"/>
      <c r="I71" s="316"/>
      <c r="J71" s="316"/>
      <c r="K71" s="315"/>
    </row>
    <row r="72" spans="2:12">
      <c r="E72" s="1996" t="s">
        <v>237</v>
      </c>
      <c r="F72" s="2145">
        <f>F66+F70</f>
        <v>39479094</v>
      </c>
      <c r="G72" s="2145"/>
      <c r="H72" s="2145"/>
      <c r="I72" s="2145"/>
      <c r="J72" s="2145"/>
      <c r="K72" s="314">
        <f>K66+K70</f>
        <v>63986395</v>
      </c>
    </row>
    <row r="73" spans="2:12" ht="66" customHeight="1">
      <c r="B73" s="2144" t="s">
        <v>279</v>
      </c>
      <c r="C73" s="2144"/>
      <c r="D73" s="2144"/>
      <c r="E73" s="321"/>
      <c r="F73" s="321"/>
      <c r="G73" s="321"/>
      <c r="H73" s="321"/>
      <c r="I73" s="321"/>
      <c r="J73" s="321"/>
      <c r="K73" s="321"/>
    </row>
    <row r="74" spans="2:12">
      <c r="E74" s="321"/>
      <c r="F74" s="321"/>
      <c r="G74" s="321"/>
      <c r="H74" s="321"/>
      <c r="I74" s="321"/>
      <c r="J74" s="321"/>
      <c r="K74" s="2002"/>
    </row>
    <row r="75" spans="2:12">
      <c r="E75" s="321"/>
      <c r="F75" s="321"/>
      <c r="G75" s="321"/>
      <c r="H75" s="321"/>
      <c r="I75" s="321"/>
      <c r="J75" s="321"/>
      <c r="K75" s="321"/>
    </row>
  </sheetData>
  <mergeCells count="26">
    <mergeCell ref="E11:K11"/>
    <mergeCell ref="A1:D1"/>
    <mergeCell ref="A2:D2"/>
    <mergeCell ref="B3:D3"/>
    <mergeCell ref="E3:K3"/>
    <mergeCell ref="B5:C5"/>
    <mergeCell ref="B6:D6"/>
    <mergeCell ref="E6:F6"/>
    <mergeCell ref="B7:D7"/>
    <mergeCell ref="B8:D8"/>
    <mergeCell ref="E8:K8"/>
    <mergeCell ref="B9:D9"/>
    <mergeCell ref="E9:K9"/>
    <mergeCell ref="B73:D73"/>
    <mergeCell ref="K12:K13"/>
    <mergeCell ref="E68:K68"/>
    <mergeCell ref="F69:J69"/>
    <mergeCell ref="F70:J70"/>
    <mergeCell ref="E71:F71"/>
    <mergeCell ref="F72:J72"/>
    <mergeCell ref="B12:B13"/>
    <mergeCell ref="C12:C13"/>
    <mergeCell ref="D12:D13"/>
    <mergeCell ref="E12:E13"/>
    <mergeCell ref="F12:F13"/>
    <mergeCell ref="G12:J12"/>
  </mergeCells>
  <pageMargins left="0.19685039370078741" right="0.19685039370078741" top="0.51" bottom="0.39370078740157483" header="0.31496062992125984" footer="0.23622047244094491"/>
  <pageSetup paperSize="9" scale="70" orientation="landscape" verticalDpi="0"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82"/>
  <sheetViews>
    <sheetView zoomScale="70" zoomScaleNormal="70" workbookViewId="0">
      <selection activeCell="H9" sqref="H9"/>
    </sheetView>
  </sheetViews>
  <sheetFormatPr defaultRowHeight="15"/>
  <cols>
    <col min="1" max="1" width="6.28515625" style="15" customWidth="1"/>
    <col min="2" max="2" width="58" style="32" customWidth="1"/>
    <col min="3" max="3" width="14.85546875" style="32" customWidth="1"/>
    <col min="4" max="4" width="15.140625" style="32" customWidth="1"/>
    <col min="5" max="5" width="51.140625" style="32" customWidth="1"/>
    <col min="6" max="7" width="14" style="32" customWidth="1"/>
    <col min="8" max="8" width="17.5703125" style="14" customWidth="1"/>
    <col min="9" max="9" width="9.85546875" bestFit="1" customWidth="1"/>
  </cols>
  <sheetData>
    <row r="1" spans="1:9" ht="15" customHeight="1">
      <c r="A1" s="1"/>
      <c r="B1" s="2"/>
      <c r="C1" s="2029" t="s">
        <v>0</v>
      </c>
      <c r="D1" s="2029" t="s">
        <v>1</v>
      </c>
      <c r="E1" s="3"/>
      <c r="F1" s="2029" t="s">
        <v>0</v>
      </c>
      <c r="G1" s="2029" t="s">
        <v>1</v>
      </c>
      <c r="H1" s="2024" t="s">
        <v>56</v>
      </c>
    </row>
    <row r="2" spans="1:9" ht="15.75" customHeight="1" thickBot="1">
      <c r="A2" s="1"/>
      <c r="B2" s="4"/>
      <c r="C2" s="2030"/>
      <c r="D2" s="2030"/>
      <c r="E2" s="5"/>
      <c r="F2" s="2030"/>
      <c r="G2" s="2030"/>
      <c r="H2" s="2025"/>
    </row>
    <row r="3" spans="1:9">
      <c r="A3" s="6"/>
      <c r="B3" s="7"/>
      <c r="C3" s="8"/>
      <c r="D3" s="9"/>
      <c r="E3" s="7"/>
      <c r="F3" s="10"/>
      <c r="G3" s="9"/>
      <c r="H3" s="11"/>
    </row>
    <row r="4" spans="1:9" ht="40.5">
      <c r="A4" s="6"/>
      <c r="B4" s="1132" t="s">
        <v>251</v>
      </c>
      <c r="C4" s="68"/>
      <c r="D4" s="9"/>
      <c r="E4" s="69"/>
      <c r="F4" s="70"/>
      <c r="G4" s="9"/>
      <c r="H4" s="11"/>
    </row>
    <row r="5" spans="1:9">
      <c r="A5" s="6"/>
      <c r="B5" s="71"/>
      <c r="C5" s="68"/>
      <c r="D5" s="9"/>
      <c r="E5" s="72"/>
      <c r="F5" s="73"/>
      <c r="G5" s="9"/>
      <c r="H5" s="11"/>
    </row>
    <row r="6" spans="1:9" ht="31.5">
      <c r="A6" s="6"/>
      <c r="B6" s="76" t="s">
        <v>36</v>
      </c>
      <c r="C6" s="77"/>
      <c r="D6" s="78"/>
      <c r="E6" s="76"/>
      <c r="F6" s="79"/>
      <c r="G6" s="80"/>
      <c r="H6" s="11"/>
    </row>
    <row r="7" spans="1:9" ht="15.75">
      <c r="A7" s="6"/>
      <c r="B7" s="129" t="s">
        <v>394</v>
      </c>
      <c r="C7" s="126"/>
      <c r="D7" s="9"/>
      <c r="E7" s="1428" t="s">
        <v>415</v>
      </c>
      <c r="F7" s="79"/>
      <c r="G7" s="80"/>
      <c r="H7" s="11"/>
    </row>
    <row r="8" spans="1:9">
      <c r="A8" s="6"/>
      <c r="B8" s="41" t="s">
        <v>29</v>
      </c>
      <c r="C8" s="42"/>
      <c r="D8" s="81"/>
      <c r="E8" s="41" t="s">
        <v>29</v>
      </c>
      <c r="F8" s="42"/>
      <c r="G8" s="74"/>
      <c r="H8" s="11"/>
    </row>
    <row r="9" spans="1:9">
      <c r="A9" s="6"/>
      <c r="B9" s="1014" t="s">
        <v>64</v>
      </c>
      <c r="C9" s="1015">
        <v>25227825</v>
      </c>
      <c r="D9" s="1418">
        <f>D19+ĀM!D7+IeM!D7+IZM!D7+ZM!D7+TM!D7+KM!D7+VM!D7+RTV!D7+'74res'!D7</f>
        <v>-1780849</v>
      </c>
      <c r="E9" s="1014" t="s">
        <v>64</v>
      </c>
      <c r="F9" s="1015">
        <v>25227825</v>
      </c>
      <c r="G9" s="1417">
        <f>G19+ĀM!G7+IeM!G7+IZM!G7+ZM!G7+TM!G7+KM!G7+VM!G7+RTV!G7+'74res'!G7</f>
        <v>-168758</v>
      </c>
      <c r="H9" s="1133"/>
      <c r="I9" s="654"/>
    </row>
    <row r="10" spans="1:9">
      <c r="A10" s="6"/>
      <c r="B10" s="1014" t="s">
        <v>259</v>
      </c>
      <c r="C10" s="1015">
        <v>27833581</v>
      </c>
      <c r="D10" s="1418">
        <f>D20+ĀM!D8+IeM!D8+IZM!D8+ZM!D8+TM!D8+KM!D8+VM!D8+RTV!D8+'74res'!D8</f>
        <v>2218282</v>
      </c>
      <c r="E10" s="1014" t="s">
        <v>259</v>
      </c>
      <c r="F10" s="1015">
        <v>27833581</v>
      </c>
      <c r="G10" s="1417">
        <f>G20+ĀM!G8+IeM!G8+IZM!G8+ZM!G8+TM!G8+KM!G8+VM!G8+RTV!G8+'74res'!G8</f>
        <v>2218282</v>
      </c>
      <c r="H10" s="1133"/>
    </row>
    <row r="11" spans="1:9">
      <c r="A11" s="6"/>
      <c r="B11" s="1014" t="s">
        <v>260</v>
      </c>
      <c r="C11" s="1015">
        <v>27833581</v>
      </c>
      <c r="D11" s="1418">
        <f>D21+ĀM!D9+IeM!D9+IZM!D9+ZM!D9+TM!D9+KM!D9+VM!D9+RTV!D9+'74res'!D9</f>
        <v>1858282</v>
      </c>
      <c r="E11" s="1014" t="s">
        <v>260</v>
      </c>
      <c r="F11" s="1015">
        <v>27833581</v>
      </c>
      <c r="G11" s="1417">
        <f>G21+ĀM!G9+IeM!G9+IZM!G9+ZM!G9+TM!G9+KM!G9+VM!G9+RTV!G9+'74res'!G9</f>
        <v>1858282</v>
      </c>
      <c r="H11" s="1133"/>
    </row>
    <row r="12" spans="1:9">
      <c r="A12" s="6"/>
      <c r="B12" s="7"/>
      <c r="C12" s="8"/>
      <c r="D12" s="9"/>
      <c r="E12" s="7"/>
      <c r="F12" s="10"/>
      <c r="G12" s="9"/>
      <c r="H12" s="11"/>
    </row>
    <row r="13" spans="1:9">
      <c r="A13" s="6"/>
      <c r="B13" s="7"/>
      <c r="C13" s="8"/>
      <c r="D13" s="9"/>
      <c r="E13" s="7"/>
      <c r="F13" s="10"/>
      <c r="G13" s="9"/>
      <c r="H13" s="11"/>
    </row>
    <row r="14" spans="1:9">
      <c r="A14" s="6"/>
      <c r="B14" s="1028" t="s">
        <v>2</v>
      </c>
      <c r="C14" s="8"/>
      <c r="D14" s="9"/>
      <c r="E14" s="7"/>
      <c r="F14" s="10"/>
      <c r="G14" s="9"/>
      <c r="H14" s="11"/>
    </row>
    <row r="15" spans="1:9">
      <c r="A15" s="6"/>
      <c r="B15" s="7"/>
      <c r="C15" s="8"/>
      <c r="D15" s="9"/>
      <c r="E15" s="7"/>
      <c r="F15" s="10"/>
      <c r="G15" s="9"/>
      <c r="H15" s="11"/>
    </row>
    <row r="16" spans="1:9" s="105" customFormat="1">
      <c r="A16" s="6"/>
      <c r="B16" s="101" t="s">
        <v>295</v>
      </c>
      <c r="C16" s="102"/>
      <c r="D16" s="9"/>
      <c r="E16" s="103"/>
      <c r="F16" s="104"/>
      <c r="G16" s="9"/>
      <c r="H16" s="11"/>
    </row>
    <row r="17" spans="1:8" s="105" customFormat="1">
      <c r="A17" s="6"/>
      <c r="B17" s="129" t="s">
        <v>394</v>
      </c>
      <c r="C17" s="126"/>
      <c r="D17" s="9"/>
      <c r="E17" s="129" t="s">
        <v>415</v>
      </c>
      <c r="F17" s="127"/>
      <c r="G17" s="9"/>
      <c r="H17" s="11"/>
    </row>
    <row r="18" spans="1:8" s="105" customFormat="1">
      <c r="A18" s="6"/>
      <c r="B18" s="41" t="s">
        <v>29</v>
      </c>
      <c r="C18" s="83"/>
      <c r="D18" s="169"/>
      <c r="E18" s="41" t="s">
        <v>29</v>
      </c>
      <c r="F18" s="226"/>
      <c r="G18" s="144"/>
      <c r="H18" s="11"/>
    </row>
    <row r="19" spans="1:8" s="105" customFormat="1">
      <c r="A19" s="6"/>
      <c r="B19" s="1014" t="s">
        <v>64</v>
      </c>
      <c r="C19" s="1015">
        <v>25227825</v>
      </c>
      <c r="D19" s="227">
        <f>G31</f>
        <v>984282</v>
      </c>
      <c r="E19" s="1014" t="s">
        <v>64</v>
      </c>
      <c r="F19" s="1015">
        <v>25227825</v>
      </c>
      <c r="G19" s="228">
        <f>D19</f>
        <v>984282</v>
      </c>
      <c r="H19" s="11"/>
    </row>
    <row r="20" spans="1:8" s="105" customFormat="1">
      <c r="A20" s="6"/>
      <c r="B20" s="1014" t="s">
        <v>259</v>
      </c>
      <c r="C20" s="1015">
        <v>27833581</v>
      </c>
      <c r="D20" s="227">
        <f>G68</f>
        <v>984282</v>
      </c>
      <c r="E20" s="1014" t="s">
        <v>259</v>
      </c>
      <c r="F20" s="1015">
        <v>27833581</v>
      </c>
      <c r="G20" s="228">
        <f>D20</f>
        <v>984282</v>
      </c>
      <c r="H20" s="11"/>
    </row>
    <row r="21" spans="1:8" s="105" customFormat="1">
      <c r="A21" s="6"/>
      <c r="B21" s="1014" t="s">
        <v>260</v>
      </c>
      <c r="C21" s="1015">
        <v>27833581</v>
      </c>
      <c r="D21" s="227">
        <f>G83</f>
        <v>624282</v>
      </c>
      <c r="E21" s="1014" t="s">
        <v>260</v>
      </c>
      <c r="F21" s="1015">
        <v>27833581</v>
      </c>
      <c r="G21" s="228">
        <f>D21</f>
        <v>624282</v>
      </c>
      <c r="H21" s="11"/>
    </row>
    <row r="22" spans="1:8">
      <c r="A22" s="6"/>
      <c r="B22" s="7"/>
      <c r="C22" s="8"/>
      <c r="D22" s="9"/>
      <c r="E22" s="7"/>
      <c r="F22" s="10"/>
      <c r="G22" s="9"/>
      <c r="H22" s="11"/>
    </row>
    <row r="23" spans="1:8" s="105" customFormat="1">
      <c r="A23" s="6"/>
      <c r="B23" s="101" t="s">
        <v>252</v>
      </c>
      <c r="C23" s="102"/>
      <c r="D23" s="9"/>
      <c r="E23" s="103"/>
      <c r="F23" s="104"/>
      <c r="G23" s="9"/>
      <c r="H23" s="11"/>
    </row>
    <row r="24" spans="1:8" s="105" customFormat="1" ht="15.75" thickBot="1">
      <c r="A24" s="6"/>
      <c r="B24" s="101"/>
      <c r="C24" s="102"/>
      <c r="D24" s="9"/>
      <c r="E24" s="103"/>
      <c r="F24" s="104"/>
      <c r="G24" s="9"/>
      <c r="H24" s="11"/>
    </row>
    <row r="25" spans="1:8" ht="27">
      <c r="A25" s="15">
        <v>1</v>
      </c>
      <c r="B25" s="475" t="s">
        <v>295</v>
      </c>
      <c r="C25" s="480"/>
      <c r="D25" s="484"/>
      <c r="E25" s="489" t="s">
        <v>30</v>
      </c>
      <c r="F25" s="17"/>
      <c r="G25" s="18"/>
      <c r="H25" s="14" t="s">
        <v>58</v>
      </c>
    </row>
    <row r="26" spans="1:8">
      <c r="A26" s="12"/>
      <c r="B26" s="390" t="s">
        <v>4</v>
      </c>
      <c r="C26" s="481"/>
      <c r="D26" s="485"/>
      <c r="E26" s="490" t="s">
        <v>4</v>
      </c>
      <c r="F26" s="21"/>
      <c r="G26" s="22"/>
      <c r="H26" s="23"/>
    </row>
    <row r="27" spans="1:8">
      <c r="A27" s="12"/>
      <c r="B27" s="1029" t="s">
        <v>296</v>
      </c>
      <c r="C27" s="1024"/>
      <c r="D27" s="1030"/>
      <c r="E27" s="1029" t="s">
        <v>29</v>
      </c>
      <c r="F27" s="1024"/>
      <c r="G27" s="1027"/>
      <c r="H27" s="23"/>
    </row>
    <row r="28" spans="1:8">
      <c r="A28" s="12"/>
      <c r="B28" s="476" t="s">
        <v>6</v>
      </c>
      <c r="C28" s="439">
        <v>11946738</v>
      </c>
      <c r="D28" s="486">
        <v>-984282</v>
      </c>
      <c r="E28" s="491" t="s">
        <v>6</v>
      </c>
      <c r="F28" s="439">
        <v>25227825</v>
      </c>
      <c r="G28" s="488">
        <v>984282</v>
      </c>
    </row>
    <row r="29" spans="1:8">
      <c r="A29" s="12"/>
      <c r="B29" s="477" t="s">
        <v>14</v>
      </c>
      <c r="C29" s="438">
        <v>11946738</v>
      </c>
      <c r="D29" s="87">
        <v>-984282</v>
      </c>
      <c r="E29" s="492" t="s">
        <v>14</v>
      </c>
      <c r="F29" s="438">
        <v>25227825</v>
      </c>
      <c r="G29" s="27">
        <v>984282</v>
      </c>
    </row>
    <row r="30" spans="1:8" ht="26.25">
      <c r="A30" s="12"/>
      <c r="B30" s="478" t="s">
        <v>15</v>
      </c>
      <c r="C30" s="26">
        <v>11946738</v>
      </c>
      <c r="D30" s="87">
        <v>-984282</v>
      </c>
      <c r="E30" s="478" t="s">
        <v>15</v>
      </c>
      <c r="F30" s="26">
        <v>25227825</v>
      </c>
      <c r="G30" s="27">
        <v>984282</v>
      </c>
    </row>
    <row r="31" spans="1:8" s="14" customFormat="1" ht="12.75">
      <c r="A31" s="12"/>
      <c r="B31" s="476" t="s">
        <v>16</v>
      </c>
      <c r="C31" s="439">
        <v>11946738</v>
      </c>
      <c r="D31" s="86">
        <v>-984282</v>
      </c>
      <c r="E31" s="491" t="s">
        <v>16</v>
      </c>
      <c r="F31" s="439">
        <v>25227825</v>
      </c>
      <c r="G31" s="488">
        <v>984282</v>
      </c>
    </row>
    <row r="32" spans="1:8" s="14" customFormat="1" ht="12.75">
      <c r="A32" s="12"/>
      <c r="B32" s="477" t="s">
        <v>17</v>
      </c>
      <c r="C32" s="438">
        <v>11593941</v>
      </c>
      <c r="D32" s="87">
        <v>-984282</v>
      </c>
      <c r="E32" s="492" t="s">
        <v>17</v>
      </c>
      <c r="F32" s="438">
        <v>25227825</v>
      </c>
      <c r="G32" s="27">
        <v>984282</v>
      </c>
    </row>
    <row r="33" spans="1:8" s="14" customFormat="1" ht="12.75">
      <c r="A33" s="12"/>
      <c r="B33" s="92" t="s">
        <v>18</v>
      </c>
      <c r="C33" s="438">
        <v>6069202</v>
      </c>
      <c r="D33" s="87"/>
      <c r="E33" s="478" t="s">
        <v>264</v>
      </c>
      <c r="F33" s="438">
        <v>25227825</v>
      </c>
      <c r="G33" s="27">
        <v>984282</v>
      </c>
    </row>
    <row r="34" spans="1:8" s="14" customFormat="1" ht="12.75">
      <c r="A34" s="12"/>
      <c r="B34" s="479" t="s">
        <v>19</v>
      </c>
      <c r="C34" s="26">
        <v>4479960</v>
      </c>
      <c r="D34" s="87"/>
      <c r="E34" s="493" t="s">
        <v>21</v>
      </c>
      <c r="F34" s="26">
        <v>25227825</v>
      </c>
      <c r="G34" s="27">
        <v>984282</v>
      </c>
    </row>
    <row r="35" spans="1:8" s="14" customFormat="1" ht="12.75">
      <c r="A35" s="12"/>
      <c r="B35" s="479" t="s">
        <v>20</v>
      </c>
      <c r="C35" s="482">
        <v>1589242</v>
      </c>
      <c r="D35" s="487"/>
      <c r="E35" s="492"/>
      <c r="F35" s="26"/>
      <c r="G35" s="28"/>
    </row>
    <row r="36" spans="1:8" s="14" customFormat="1" ht="12.75">
      <c r="A36" s="12"/>
      <c r="B36" s="92" t="s">
        <v>264</v>
      </c>
      <c r="C36" s="26">
        <v>5515775</v>
      </c>
      <c r="D36" s="87">
        <v>-984282</v>
      </c>
      <c r="E36" s="478"/>
      <c r="F36" s="26"/>
      <c r="G36" s="28"/>
    </row>
    <row r="37" spans="1:8" s="14" customFormat="1" ht="12.75">
      <c r="A37" s="12"/>
      <c r="B37" s="479" t="s">
        <v>21</v>
      </c>
      <c r="C37" s="26">
        <v>5515775</v>
      </c>
      <c r="D37" s="87">
        <v>-984282</v>
      </c>
      <c r="E37" s="491"/>
      <c r="F37" s="24"/>
      <c r="G37" s="25"/>
    </row>
    <row r="38" spans="1:8" s="14" customFormat="1" ht="25.5">
      <c r="A38" s="12"/>
      <c r="B38" s="89" t="s">
        <v>68</v>
      </c>
      <c r="C38" s="26">
        <v>8964</v>
      </c>
      <c r="D38" s="487"/>
      <c r="E38" s="492"/>
      <c r="F38" s="26"/>
      <c r="G38" s="28"/>
    </row>
    <row r="39" spans="1:8" s="14" customFormat="1" ht="12.75">
      <c r="A39" s="12"/>
      <c r="B39" s="90" t="s">
        <v>70</v>
      </c>
      <c r="C39" s="482">
        <v>8964</v>
      </c>
      <c r="D39" s="487"/>
      <c r="E39" s="478"/>
      <c r="F39" s="26"/>
      <c r="G39" s="28"/>
    </row>
    <row r="40" spans="1:8" s="14" customFormat="1" ht="12.75">
      <c r="A40" s="12"/>
      <c r="B40" s="477" t="s">
        <v>23</v>
      </c>
      <c r="C40" s="483">
        <v>352797</v>
      </c>
      <c r="D40" s="487"/>
      <c r="E40" s="493"/>
      <c r="F40" s="26"/>
      <c r="G40" s="27"/>
    </row>
    <row r="41" spans="1:8" s="14" customFormat="1" ht="13.5" thickBot="1">
      <c r="A41" s="12"/>
      <c r="B41" s="91" t="s">
        <v>24</v>
      </c>
      <c r="C41" s="29">
        <v>352797</v>
      </c>
      <c r="D41" s="487"/>
      <c r="E41" s="494"/>
      <c r="F41" s="29"/>
      <c r="G41" s="27"/>
    </row>
    <row r="42" spans="1:8" s="14" customFormat="1" ht="44.25" customHeight="1" thickBot="1">
      <c r="A42" s="12"/>
      <c r="B42" s="2026" t="s">
        <v>297</v>
      </c>
      <c r="C42" s="2027"/>
      <c r="D42" s="2027"/>
      <c r="E42" s="2027"/>
      <c r="F42" s="2027"/>
      <c r="G42" s="2028"/>
    </row>
    <row r="43" spans="1:8" s="14" customFormat="1" ht="12.75">
      <c r="A43" s="15"/>
      <c r="B43" s="32"/>
      <c r="C43" s="32"/>
      <c r="D43" s="32"/>
      <c r="E43" s="19"/>
      <c r="F43" s="19"/>
      <c r="G43" s="19"/>
    </row>
    <row r="44" spans="1:8" s="14" customFormat="1" ht="15.75">
      <c r="A44" s="15"/>
      <c r="B44" s="332" t="s">
        <v>253</v>
      </c>
      <c r="C44" s="333"/>
      <c r="D44" s="333"/>
      <c r="E44" s="330"/>
      <c r="F44" s="32"/>
      <c r="G44" s="32"/>
    </row>
    <row r="45" spans="1:8" s="14" customFormat="1" ht="13.5" thickBot="1">
      <c r="A45" s="15"/>
      <c r="B45" s="32"/>
      <c r="C45" s="32"/>
      <c r="D45" s="32"/>
      <c r="E45" s="32"/>
      <c r="F45" s="32"/>
      <c r="G45" s="32"/>
    </row>
    <row r="46" spans="1:8" s="14" customFormat="1" ht="27">
      <c r="A46" s="15">
        <f>A25</f>
        <v>1</v>
      </c>
      <c r="B46" s="489" t="s">
        <v>295</v>
      </c>
      <c r="C46" s="503"/>
      <c r="D46" s="495"/>
      <c r="E46" s="489" t="s">
        <v>30</v>
      </c>
      <c r="F46" s="503"/>
      <c r="G46" s="495"/>
      <c r="H46" s="14" t="s">
        <v>58</v>
      </c>
    </row>
    <row r="47" spans="1:8" s="14" customFormat="1" ht="12.75">
      <c r="A47" s="15"/>
      <c r="B47" s="490" t="s">
        <v>66</v>
      </c>
      <c r="C47" s="504"/>
      <c r="D47" s="496"/>
      <c r="E47" s="490" t="s">
        <v>66</v>
      </c>
      <c r="F47" s="504"/>
      <c r="G47" s="496"/>
    </row>
    <row r="48" spans="1:8" s="14" customFormat="1" ht="13.5">
      <c r="A48" s="15"/>
      <c r="B48" s="1031" t="s">
        <v>67</v>
      </c>
      <c r="C48" s="1012"/>
      <c r="D48" s="1017"/>
      <c r="E48" s="1031" t="s">
        <v>67</v>
      </c>
      <c r="F48" s="1012"/>
      <c r="G48" s="1017"/>
    </row>
    <row r="49" spans="1:7" s="14" customFormat="1" ht="12.75">
      <c r="A49" s="15"/>
      <c r="B49" s="1032" t="s">
        <v>73</v>
      </c>
      <c r="C49" s="1021"/>
      <c r="D49" s="1022"/>
      <c r="E49" s="1032" t="s">
        <v>73</v>
      </c>
      <c r="F49" s="1021"/>
      <c r="G49" s="1022"/>
    </row>
    <row r="50" spans="1:7" s="14" customFormat="1" ht="12.75">
      <c r="A50" s="15"/>
      <c r="B50" s="491" t="s">
        <v>6</v>
      </c>
      <c r="C50" s="505">
        <v>11946738</v>
      </c>
      <c r="D50" s="488">
        <v>-984282</v>
      </c>
      <c r="E50" s="491" t="s">
        <v>6</v>
      </c>
      <c r="F50" s="505">
        <v>54680004</v>
      </c>
      <c r="G50" s="488">
        <v>984282</v>
      </c>
    </row>
    <row r="51" spans="1:7" s="14" customFormat="1" ht="12.75">
      <c r="A51" s="15"/>
      <c r="B51" s="492" t="s">
        <v>14</v>
      </c>
      <c r="C51" s="506">
        <v>11946738</v>
      </c>
      <c r="D51" s="27">
        <v>-984282</v>
      </c>
      <c r="E51" s="492" t="s">
        <v>14</v>
      </c>
      <c r="F51" s="506">
        <v>54680004</v>
      </c>
      <c r="G51" s="27">
        <v>984282</v>
      </c>
    </row>
    <row r="52" spans="1:7" s="14" customFormat="1" ht="25.5">
      <c r="A52" s="15"/>
      <c r="B52" s="478" t="s">
        <v>15</v>
      </c>
      <c r="C52" s="482">
        <v>11946738</v>
      </c>
      <c r="D52" s="27">
        <v>-984282</v>
      </c>
      <c r="E52" s="478" t="s">
        <v>15</v>
      </c>
      <c r="F52" s="482">
        <v>54680004</v>
      </c>
      <c r="G52" s="27">
        <v>984282</v>
      </c>
    </row>
    <row r="53" spans="1:7" s="14" customFormat="1" ht="12.75">
      <c r="A53" s="15"/>
      <c r="B53" s="491" t="s">
        <v>16</v>
      </c>
      <c r="C53" s="505">
        <v>11946738</v>
      </c>
      <c r="D53" s="488">
        <v>-984282</v>
      </c>
      <c r="E53" s="491" t="s">
        <v>16</v>
      </c>
      <c r="F53" s="505">
        <v>54680004</v>
      </c>
      <c r="G53" s="488">
        <v>984282</v>
      </c>
    </row>
    <row r="54" spans="1:7" s="14" customFormat="1" ht="12.75">
      <c r="A54" s="15"/>
      <c r="B54" s="492" t="s">
        <v>17</v>
      </c>
      <c r="C54" s="506">
        <v>11593941</v>
      </c>
      <c r="D54" s="27">
        <v>-984282</v>
      </c>
      <c r="E54" s="492" t="s">
        <v>17</v>
      </c>
      <c r="F54" s="506">
        <v>54680004</v>
      </c>
      <c r="G54" s="27">
        <v>984282</v>
      </c>
    </row>
    <row r="55" spans="1:7" s="14" customFormat="1" ht="12.75">
      <c r="A55" s="15"/>
      <c r="B55" s="478" t="s">
        <v>18</v>
      </c>
      <c r="C55" s="506">
        <v>6069202</v>
      </c>
      <c r="D55" s="27"/>
      <c r="E55" s="478" t="s">
        <v>264</v>
      </c>
      <c r="F55" s="506">
        <v>54680004</v>
      </c>
      <c r="G55" s="27">
        <v>984282</v>
      </c>
    </row>
    <row r="56" spans="1:7" s="14" customFormat="1" ht="12.75">
      <c r="A56" s="15"/>
      <c r="B56" s="493" t="s">
        <v>19</v>
      </c>
      <c r="C56" s="26">
        <v>4479960</v>
      </c>
      <c r="D56" s="27"/>
      <c r="E56" s="493" t="s">
        <v>21</v>
      </c>
      <c r="F56" s="26">
        <v>54680004</v>
      </c>
      <c r="G56" s="27">
        <v>984282</v>
      </c>
    </row>
    <row r="57" spans="1:7" s="14" customFormat="1" ht="12.75">
      <c r="A57" s="15"/>
      <c r="B57" s="498" t="s">
        <v>20</v>
      </c>
      <c r="C57" s="183">
        <v>1589242</v>
      </c>
      <c r="D57" s="28"/>
      <c r="E57" s="498"/>
      <c r="F57" s="183"/>
      <c r="G57" s="28"/>
    </row>
    <row r="58" spans="1:7" s="14" customFormat="1" ht="12.75">
      <c r="A58" s="15"/>
      <c r="B58" s="499" t="s">
        <v>264</v>
      </c>
      <c r="C58" s="183">
        <v>5515775</v>
      </c>
      <c r="D58" s="28">
        <v>-984282</v>
      </c>
      <c r="E58" s="499"/>
      <c r="F58" s="183"/>
      <c r="G58" s="28"/>
    </row>
    <row r="59" spans="1:7" s="14" customFormat="1" ht="12.75">
      <c r="A59" s="15"/>
      <c r="B59" s="821" t="s">
        <v>21</v>
      </c>
      <c r="C59" s="822">
        <v>5515775</v>
      </c>
      <c r="D59" s="28">
        <v>-984282</v>
      </c>
      <c r="E59" s="175"/>
      <c r="F59" s="176"/>
      <c r="G59" s="25"/>
    </row>
    <row r="60" spans="1:7" s="14" customFormat="1" ht="25.5">
      <c r="A60" s="15"/>
      <c r="B60" s="498" t="s">
        <v>68</v>
      </c>
      <c r="C60" s="183">
        <v>8964</v>
      </c>
      <c r="D60" s="28"/>
      <c r="E60" s="498"/>
      <c r="F60" s="183"/>
      <c r="G60" s="28"/>
    </row>
    <row r="61" spans="1:7" s="14" customFormat="1" ht="12.75">
      <c r="A61" s="15"/>
      <c r="B61" s="499" t="s">
        <v>70</v>
      </c>
      <c r="C61" s="183">
        <v>8964</v>
      </c>
      <c r="D61" s="28"/>
      <c r="E61" s="499"/>
      <c r="F61" s="183"/>
      <c r="G61" s="28"/>
    </row>
    <row r="62" spans="1:7" s="14" customFormat="1" ht="12.75">
      <c r="A62" s="15"/>
      <c r="B62" s="500" t="s">
        <v>23</v>
      </c>
      <c r="C62" s="183">
        <v>352797</v>
      </c>
      <c r="D62" s="27"/>
      <c r="E62" s="500"/>
      <c r="F62" s="183"/>
      <c r="G62" s="27"/>
    </row>
    <row r="63" spans="1:7" s="14" customFormat="1" ht="12.75">
      <c r="A63" s="15"/>
      <c r="B63" s="500" t="s">
        <v>24</v>
      </c>
      <c r="C63" s="183">
        <v>352797</v>
      </c>
      <c r="D63" s="27"/>
      <c r="E63" s="500"/>
      <c r="F63" s="183"/>
      <c r="G63" s="27"/>
    </row>
    <row r="64" spans="1:7" s="14" customFormat="1" ht="12.75">
      <c r="A64" s="15"/>
      <c r="B64" s="1032" t="s">
        <v>75</v>
      </c>
      <c r="C64" s="1033"/>
      <c r="D64" s="1034"/>
      <c r="E64" s="1032" t="s">
        <v>75</v>
      </c>
      <c r="F64" s="1033"/>
      <c r="G64" s="1034"/>
    </row>
    <row r="65" spans="1:7" s="14" customFormat="1" ht="12.75">
      <c r="A65" s="15"/>
      <c r="B65" s="491" t="s">
        <v>6</v>
      </c>
      <c r="C65" s="505">
        <v>11602472</v>
      </c>
      <c r="D65" s="488">
        <v>-984282</v>
      </c>
      <c r="E65" s="491" t="s">
        <v>6</v>
      </c>
      <c r="F65" s="505">
        <v>58071760</v>
      </c>
      <c r="G65" s="488">
        <v>984282</v>
      </c>
    </row>
    <row r="66" spans="1:7" s="14" customFormat="1" ht="12.75">
      <c r="A66" s="15"/>
      <c r="B66" s="492" t="s">
        <v>14</v>
      </c>
      <c r="C66" s="506">
        <v>11602472</v>
      </c>
      <c r="D66" s="27">
        <v>-984282</v>
      </c>
      <c r="E66" s="492" t="s">
        <v>14</v>
      </c>
      <c r="F66" s="506">
        <v>58071760</v>
      </c>
      <c r="G66" s="27">
        <v>984282</v>
      </c>
    </row>
    <row r="67" spans="1:7" s="14" customFormat="1" ht="25.5">
      <c r="A67" s="15"/>
      <c r="B67" s="478" t="s">
        <v>15</v>
      </c>
      <c r="C67" s="482">
        <v>11602472</v>
      </c>
      <c r="D67" s="27">
        <v>-984282</v>
      </c>
      <c r="E67" s="478" t="s">
        <v>15</v>
      </c>
      <c r="F67" s="482">
        <v>58071760</v>
      </c>
      <c r="G67" s="27">
        <v>984282</v>
      </c>
    </row>
    <row r="68" spans="1:7" s="14" customFormat="1" ht="12.75">
      <c r="A68" s="15"/>
      <c r="B68" s="491" t="s">
        <v>16</v>
      </c>
      <c r="C68" s="505">
        <v>11602472</v>
      </c>
      <c r="D68" s="488">
        <v>-984282</v>
      </c>
      <c r="E68" s="491" t="s">
        <v>16</v>
      </c>
      <c r="F68" s="505">
        <v>58071760</v>
      </c>
      <c r="G68" s="488">
        <v>984282</v>
      </c>
    </row>
    <row r="69" spans="1:7" s="14" customFormat="1" ht="12.75">
      <c r="A69" s="15"/>
      <c r="B69" s="492" t="s">
        <v>17</v>
      </c>
      <c r="C69" s="506">
        <v>11556086</v>
      </c>
      <c r="D69" s="27">
        <v>-984282</v>
      </c>
      <c r="E69" s="492" t="s">
        <v>17</v>
      </c>
      <c r="F69" s="506">
        <v>58071760</v>
      </c>
      <c r="G69" s="27">
        <v>984282</v>
      </c>
    </row>
    <row r="70" spans="1:7" s="14" customFormat="1" ht="12.75">
      <c r="A70" s="15"/>
      <c r="B70" s="478" t="s">
        <v>18</v>
      </c>
      <c r="C70" s="506">
        <v>6031347</v>
      </c>
      <c r="D70" s="27"/>
      <c r="E70" s="478" t="s">
        <v>264</v>
      </c>
      <c r="F70" s="506">
        <v>58071760</v>
      </c>
      <c r="G70" s="27">
        <v>984282</v>
      </c>
    </row>
    <row r="71" spans="1:7" s="14" customFormat="1" ht="12.75">
      <c r="A71" s="15"/>
      <c r="B71" s="493" t="s">
        <v>19</v>
      </c>
      <c r="C71" s="26">
        <v>4482412</v>
      </c>
      <c r="D71" s="27"/>
      <c r="E71" s="493" t="s">
        <v>21</v>
      </c>
      <c r="F71" s="26">
        <v>58071760</v>
      </c>
      <c r="G71" s="27">
        <v>984282</v>
      </c>
    </row>
    <row r="72" spans="1:7" s="14" customFormat="1" ht="12.75">
      <c r="A72" s="15"/>
      <c r="B72" s="499" t="s">
        <v>20</v>
      </c>
      <c r="C72" s="183">
        <v>1548935</v>
      </c>
      <c r="D72" s="473"/>
      <c r="E72" s="499"/>
      <c r="F72" s="183"/>
      <c r="G72" s="473"/>
    </row>
    <row r="73" spans="1:7" s="14" customFormat="1" ht="12.75">
      <c r="A73" s="15"/>
      <c r="B73" s="499" t="s">
        <v>264</v>
      </c>
      <c r="C73" s="183">
        <v>5515775</v>
      </c>
      <c r="D73" s="472">
        <v>-984282</v>
      </c>
      <c r="E73" s="499"/>
      <c r="F73" s="183"/>
      <c r="G73" s="473"/>
    </row>
    <row r="74" spans="1:7" s="14" customFormat="1" ht="12.75">
      <c r="A74" s="15"/>
      <c r="B74" s="499" t="s">
        <v>21</v>
      </c>
      <c r="C74" s="183">
        <v>5515775</v>
      </c>
      <c r="D74" s="472">
        <v>-984282</v>
      </c>
      <c r="E74" s="499"/>
      <c r="F74" s="183"/>
      <c r="G74" s="473"/>
    </row>
    <row r="75" spans="1:7" s="14" customFormat="1" ht="25.5">
      <c r="A75" s="15"/>
      <c r="B75" s="499" t="s">
        <v>68</v>
      </c>
      <c r="C75" s="183">
        <v>8964</v>
      </c>
      <c r="D75" s="473"/>
      <c r="E75" s="499"/>
      <c r="F75" s="183"/>
      <c r="G75" s="473"/>
    </row>
    <row r="76" spans="1:7" s="14" customFormat="1" ht="12.75">
      <c r="A76" s="15"/>
      <c r="B76" s="499" t="s">
        <v>70</v>
      </c>
      <c r="C76" s="183">
        <v>8964</v>
      </c>
      <c r="D76" s="473"/>
      <c r="E76" s="499"/>
      <c r="F76" s="183"/>
      <c r="G76" s="473"/>
    </row>
    <row r="77" spans="1:7" s="14" customFormat="1" ht="12.75">
      <c r="A77" s="15"/>
      <c r="B77" s="499" t="s">
        <v>23</v>
      </c>
      <c r="C77" s="183">
        <v>46386</v>
      </c>
      <c r="D77" s="473"/>
      <c r="E77" s="499"/>
      <c r="F77" s="183"/>
      <c r="G77" s="473"/>
    </row>
    <row r="78" spans="1:7" s="14" customFormat="1" ht="12.75">
      <c r="A78" s="15"/>
      <c r="B78" s="499" t="s">
        <v>24</v>
      </c>
      <c r="C78" s="183">
        <v>46386</v>
      </c>
      <c r="D78" s="473"/>
      <c r="E78" s="499"/>
      <c r="F78" s="183"/>
      <c r="G78" s="473"/>
    </row>
    <row r="79" spans="1:7" s="14" customFormat="1" ht="12.75">
      <c r="A79" s="15"/>
      <c r="B79" s="1032" t="s">
        <v>250</v>
      </c>
      <c r="C79" s="1033"/>
      <c r="D79" s="1034"/>
      <c r="E79" s="1032" t="s">
        <v>250</v>
      </c>
      <c r="F79" s="1033"/>
      <c r="G79" s="1034"/>
    </row>
    <row r="80" spans="1:7" s="14" customFormat="1" ht="12.75">
      <c r="A80" s="15"/>
      <c r="B80" s="491" t="s">
        <v>6</v>
      </c>
      <c r="C80" s="505">
        <v>11602472</v>
      </c>
      <c r="D80" s="473">
        <v>-624282</v>
      </c>
      <c r="E80" s="491" t="s">
        <v>6</v>
      </c>
      <c r="F80" s="505">
        <v>65509039</v>
      </c>
      <c r="G80" s="473">
        <v>624282</v>
      </c>
    </row>
    <row r="81" spans="1:7" s="14" customFormat="1" ht="12.75">
      <c r="A81" s="15"/>
      <c r="B81" s="492" t="s">
        <v>14</v>
      </c>
      <c r="C81" s="506">
        <v>11602472</v>
      </c>
      <c r="D81" s="472">
        <v>-624282</v>
      </c>
      <c r="E81" s="492" t="s">
        <v>14</v>
      </c>
      <c r="F81" s="506">
        <v>65509039</v>
      </c>
      <c r="G81" s="472">
        <v>624282</v>
      </c>
    </row>
    <row r="82" spans="1:7" s="14" customFormat="1" ht="25.5">
      <c r="A82" s="15"/>
      <c r="B82" s="478" t="s">
        <v>15</v>
      </c>
      <c r="C82" s="482">
        <v>11602472</v>
      </c>
      <c r="D82" s="472">
        <v>-624282</v>
      </c>
      <c r="E82" s="478" t="s">
        <v>15</v>
      </c>
      <c r="F82" s="482">
        <v>65509039</v>
      </c>
      <c r="G82" s="472">
        <v>624282</v>
      </c>
    </row>
    <row r="83" spans="1:7" s="14" customFormat="1" ht="12.75">
      <c r="A83" s="15"/>
      <c r="B83" s="491" t="s">
        <v>16</v>
      </c>
      <c r="C83" s="505">
        <v>11602472</v>
      </c>
      <c r="D83" s="473">
        <v>-624282</v>
      </c>
      <c r="E83" s="491" t="s">
        <v>16</v>
      </c>
      <c r="F83" s="505">
        <v>65509039</v>
      </c>
      <c r="G83" s="473">
        <v>624282</v>
      </c>
    </row>
    <row r="84" spans="1:7" s="14" customFormat="1" ht="12.75">
      <c r="A84" s="15"/>
      <c r="B84" s="492" t="s">
        <v>17</v>
      </c>
      <c r="C84" s="506">
        <v>11556086</v>
      </c>
      <c r="D84" s="472">
        <v>-624282</v>
      </c>
      <c r="E84" s="492" t="s">
        <v>17</v>
      </c>
      <c r="F84" s="506">
        <v>65509039</v>
      </c>
      <c r="G84" s="472">
        <v>624282</v>
      </c>
    </row>
    <row r="85" spans="1:7" s="14" customFormat="1" ht="12.75">
      <c r="A85" s="15"/>
      <c r="B85" s="478" t="s">
        <v>18</v>
      </c>
      <c r="C85" s="506">
        <v>6031347</v>
      </c>
      <c r="D85" s="472"/>
      <c r="E85" s="478" t="s">
        <v>264</v>
      </c>
      <c r="F85" s="506">
        <v>65509039</v>
      </c>
      <c r="G85" s="472">
        <v>624282</v>
      </c>
    </row>
    <row r="86" spans="1:7" s="14" customFormat="1" ht="12.75">
      <c r="A86" s="15"/>
      <c r="B86" s="493" t="s">
        <v>19</v>
      </c>
      <c r="C86" s="26">
        <v>4482412</v>
      </c>
      <c r="D86" s="472"/>
      <c r="E86" s="493" t="s">
        <v>21</v>
      </c>
      <c r="F86" s="26">
        <v>65509039</v>
      </c>
      <c r="G86" s="472">
        <v>624282</v>
      </c>
    </row>
    <row r="87" spans="1:7" s="14" customFormat="1" ht="12.75">
      <c r="A87" s="15"/>
      <c r="B87" s="501" t="s">
        <v>20</v>
      </c>
      <c r="C87" s="26">
        <v>1548935</v>
      </c>
      <c r="D87" s="472"/>
      <c r="E87" s="501"/>
      <c r="F87" s="26"/>
      <c r="G87" s="472"/>
    </row>
    <row r="88" spans="1:7" s="14" customFormat="1" ht="12.75">
      <c r="A88" s="15"/>
      <c r="B88" s="498" t="s">
        <v>264</v>
      </c>
      <c r="C88" s="183">
        <v>5515775</v>
      </c>
      <c r="D88" s="472">
        <v>-624282</v>
      </c>
      <c r="E88" s="498"/>
      <c r="F88" s="183"/>
      <c r="G88" s="472"/>
    </row>
    <row r="89" spans="1:7" s="14" customFormat="1" ht="12.75">
      <c r="A89" s="15"/>
      <c r="B89" s="499" t="s">
        <v>21</v>
      </c>
      <c r="C89" s="183">
        <v>5515775</v>
      </c>
      <c r="D89" s="472">
        <v>-624282</v>
      </c>
      <c r="E89" s="499"/>
      <c r="F89" s="183"/>
      <c r="G89" s="472"/>
    </row>
    <row r="90" spans="1:7" s="14" customFormat="1" ht="25.5">
      <c r="A90" s="15"/>
      <c r="B90" s="499" t="s">
        <v>68</v>
      </c>
      <c r="C90" s="183">
        <v>8964</v>
      </c>
      <c r="D90" s="497"/>
      <c r="E90" s="499"/>
      <c r="F90" s="183"/>
      <c r="G90" s="497"/>
    </row>
    <row r="91" spans="1:7" s="14" customFormat="1" ht="12.75">
      <c r="A91" s="15"/>
      <c r="B91" s="500" t="s">
        <v>70</v>
      </c>
      <c r="C91" s="183">
        <v>8964</v>
      </c>
      <c r="D91" s="497"/>
      <c r="E91" s="500"/>
      <c r="F91" s="183"/>
      <c r="G91" s="497"/>
    </row>
    <row r="92" spans="1:7" s="14" customFormat="1" ht="12.75">
      <c r="A92" s="15"/>
      <c r="B92" s="501" t="s">
        <v>23</v>
      </c>
      <c r="C92" s="183">
        <v>46386</v>
      </c>
      <c r="D92" s="497"/>
      <c r="E92" s="501"/>
      <c r="F92" s="183"/>
      <c r="G92" s="497"/>
    </row>
    <row r="93" spans="1:7" s="14" customFormat="1" ht="13.5" thickBot="1">
      <c r="A93" s="15"/>
      <c r="B93" s="502" t="s">
        <v>24</v>
      </c>
      <c r="C93" s="185">
        <v>46386</v>
      </c>
      <c r="D93" s="497"/>
      <c r="E93" s="502"/>
      <c r="F93" s="185"/>
      <c r="G93" s="497"/>
    </row>
    <row r="94" spans="1:7" s="14" customFormat="1" ht="50.25" customHeight="1" thickBot="1">
      <c r="A94" s="15"/>
      <c r="B94" s="2026" t="s">
        <v>297</v>
      </c>
      <c r="C94" s="2027"/>
      <c r="D94" s="2027"/>
      <c r="E94" s="2027"/>
      <c r="F94" s="2027"/>
      <c r="G94" s="2028"/>
    </row>
    <row r="95" spans="1:7" ht="15.75" customHeight="1"/>
    <row r="96" spans="1:7">
      <c r="B96" s="332" t="s">
        <v>252</v>
      </c>
      <c r="C96" s="13"/>
      <c r="D96" s="332"/>
    </row>
    <row r="97" spans="1:8" ht="15.75" thickBot="1">
      <c r="B97" s="13"/>
      <c r="C97" s="13"/>
      <c r="D97" s="332"/>
    </row>
    <row r="98" spans="1:8">
      <c r="A98" s="15">
        <f>A25+1</f>
        <v>2</v>
      </c>
      <c r="B98" s="475" t="s">
        <v>295</v>
      </c>
      <c r="C98" s="518"/>
      <c r="D98" s="469"/>
      <c r="H98" s="14" t="s">
        <v>58</v>
      </c>
    </row>
    <row r="99" spans="1:8">
      <c r="B99" s="512" t="s">
        <v>44</v>
      </c>
      <c r="C99" s="481"/>
      <c r="D99" s="508"/>
    </row>
    <row r="100" spans="1:8">
      <c r="B100" s="1035" t="s">
        <v>296</v>
      </c>
      <c r="C100" s="1024"/>
      <c r="D100" s="1025"/>
    </row>
    <row r="101" spans="1:8">
      <c r="B101" s="513" t="s">
        <v>79</v>
      </c>
      <c r="C101" s="439"/>
      <c r="D101" s="471"/>
    </row>
    <row r="102" spans="1:8">
      <c r="B102" s="514" t="s">
        <v>73</v>
      </c>
      <c r="C102" s="438"/>
      <c r="D102" s="472"/>
    </row>
    <row r="103" spans="1:8">
      <c r="B103" s="436" t="s">
        <v>6</v>
      </c>
      <c r="C103" s="24">
        <v>453959</v>
      </c>
      <c r="D103" s="473">
        <v>-31306</v>
      </c>
    </row>
    <row r="104" spans="1:8">
      <c r="B104" s="515" t="s">
        <v>14</v>
      </c>
      <c r="C104" s="438">
        <v>453959</v>
      </c>
      <c r="D104" s="472">
        <v>-31306</v>
      </c>
    </row>
    <row r="105" spans="1:8">
      <c r="B105" s="516" t="s">
        <v>15</v>
      </c>
      <c r="C105" s="438">
        <v>453959</v>
      </c>
      <c r="D105" s="472">
        <v>-31306</v>
      </c>
    </row>
    <row r="106" spans="1:8">
      <c r="B106" s="436" t="s">
        <v>16</v>
      </c>
      <c r="C106" s="439">
        <v>453959</v>
      </c>
      <c r="D106" s="473">
        <v>-31306</v>
      </c>
    </row>
    <row r="107" spans="1:8">
      <c r="B107" s="515" t="s">
        <v>17</v>
      </c>
      <c r="C107" s="26">
        <v>453959</v>
      </c>
      <c r="D107" s="472">
        <v>-31306</v>
      </c>
    </row>
    <row r="108" spans="1:8">
      <c r="B108" s="516" t="s">
        <v>18</v>
      </c>
      <c r="C108" s="519">
        <v>453959</v>
      </c>
      <c r="D108" s="472">
        <v>-31306</v>
      </c>
    </row>
    <row r="109" spans="1:8">
      <c r="B109" s="437" t="s">
        <v>20</v>
      </c>
      <c r="C109" s="519">
        <v>453959</v>
      </c>
      <c r="D109" s="472">
        <v>-31306</v>
      </c>
    </row>
    <row r="110" spans="1:8" ht="27">
      <c r="B110" s="517" t="s">
        <v>298</v>
      </c>
      <c r="C110" s="520"/>
      <c r="D110" s="474"/>
    </row>
    <row r="111" spans="1:8">
      <c r="B111" s="436" t="s">
        <v>6</v>
      </c>
      <c r="C111" s="24">
        <v>453959</v>
      </c>
      <c r="D111" s="473">
        <v>-31306</v>
      </c>
    </row>
    <row r="112" spans="1:8">
      <c r="B112" s="515" t="s">
        <v>14</v>
      </c>
      <c r="C112" s="438">
        <v>453959</v>
      </c>
      <c r="D112" s="472">
        <v>-31306</v>
      </c>
    </row>
    <row r="113" spans="2:4">
      <c r="B113" s="516" t="s">
        <v>15</v>
      </c>
      <c r="C113" s="438">
        <v>453959</v>
      </c>
      <c r="D113" s="472">
        <v>-31306</v>
      </c>
    </row>
    <row r="114" spans="2:4">
      <c r="B114" s="436" t="s">
        <v>16</v>
      </c>
      <c r="C114" s="439">
        <v>453959</v>
      </c>
      <c r="D114" s="473">
        <v>-31306</v>
      </c>
    </row>
    <row r="115" spans="2:4">
      <c r="B115" s="515" t="s">
        <v>17</v>
      </c>
      <c r="C115" s="26">
        <v>453959</v>
      </c>
      <c r="D115" s="472">
        <v>-31306</v>
      </c>
    </row>
    <row r="116" spans="2:4">
      <c r="B116" s="516" t="s">
        <v>18</v>
      </c>
      <c r="C116" s="519">
        <v>453959</v>
      </c>
      <c r="D116" s="472">
        <v>-31306</v>
      </c>
    </row>
    <row r="117" spans="2:4">
      <c r="B117" s="437" t="s">
        <v>20</v>
      </c>
      <c r="C117" s="519">
        <v>453959</v>
      </c>
      <c r="D117" s="472">
        <v>-31306</v>
      </c>
    </row>
    <row r="118" spans="2:4">
      <c r="B118" s="514" t="s">
        <v>75</v>
      </c>
      <c r="C118" s="438"/>
      <c r="D118" s="474"/>
    </row>
    <row r="119" spans="2:4">
      <c r="B119" s="436" t="s">
        <v>6</v>
      </c>
      <c r="C119" s="24">
        <v>453959</v>
      </c>
      <c r="D119" s="473">
        <v>-31306</v>
      </c>
    </row>
    <row r="120" spans="2:4">
      <c r="B120" s="515" t="s">
        <v>14</v>
      </c>
      <c r="C120" s="438">
        <v>453959</v>
      </c>
      <c r="D120" s="472">
        <v>-31306</v>
      </c>
    </row>
    <row r="121" spans="2:4">
      <c r="B121" s="516" t="s">
        <v>15</v>
      </c>
      <c r="C121" s="438">
        <v>453959</v>
      </c>
      <c r="D121" s="472">
        <v>-31306</v>
      </c>
    </row>
    <row r="122" spans="2:4">
      <c r="B122" s="436" t="s">
        <v>16</v>
      </c>
      <c r="C122" s="439">
        <v>453959</v>
      </c>
      <c r="D122" s="473">
        <v>-31306</v>
      </c>
    </row>
    <row r="123" spans="2:4">
      <c r="B123" s="515" t="s">
        <v>17</v>
      </c>
      <c r="C123" s="26">
        <v>453959</v>
      </c>
      <c r="D123" s="472">
        <v>-31306</v>
      </c>
    </row>
    <row r="124" spans="2:4">
      <c r="B124" s="516" t="s">
        <v>18</v>
      </c>
      <c r="C124" s="519">
        <v>453959</v>
      </c>
      <c r="D124" s="472">
        <v>-31306</v>
      </c>
    </row>
    <row r="125" spans="2:4">
      <c r="B125" s="437" t="s">
        <v>20</v>
      </c>
      <c r="C125" s="519">
        <v>453959</v>
      </c>
      <c r="D125" s="472">
        <v>-31306</v>
      </c>
    </row>
    <row r="126" spans="2:4" ht="27">
      <c r="B126" s="517" t="s">
        <v>298</v>
      </c>
      <c r="C126" s="520"/>
      <c r="D126" s="474"/>
    </row>
    <row r="127" spans="2:4">
      <c r="B127" s="436" t="s">
        <v>6</v>
      </c>
      <c r="C127" s="24">
        <v>453959</v>
      </c>
      <c r="D127" s="473">
        <v>-31306</v>
      </c>
    </row>
    <row r="128" spans="2:4">
      <c r="B128" s="515" t="s">
        <v>14</v>
      </c>
      <c r="C128" s="438">
        <v>453959</v>
      </c>
      <c r="D128" s="472">
        <v>-31306</v>
      </c>
    </row>
    <row r="129" spans="2:4">
      <c r="B129" s="516" t="s">
        <v>15</v>
      </c>
      <c r="C129" s="438">
        <v>453959</v>
      </c>
      <c r="D129" s="472">
        <v>-31306</v>
      </c>
    </row>
    <row r="130" spans="2:4">
      <c r="B130" s="436" t="s">
        <v>16</v>
      </c>
      <c r="C130" s="439">
        <v>453959</v>
      </c>
      <c r="D130" s="473">
        <v>-31306</v>
      </c>
    </row>
    <row r="131" spans="2:4">
      <c r="B131" s="515" t="s">
        <v>17</v>
      </c>
      <c r="C131" s="26">
        <v>453959</v>
      </c>
      <c r="D131" s="472">
        <v>-31306</v>
      </c>
    </row>
    <row r="132" spans="2:4">
      <c r="B132" s="516" t="s">
        <v>18</v>
      </c>
      <c r="C132" s="519">
        <v>453959</v>
      </c>
      <c r="D132" s="472">
        <v>-31306</v>
      </c>
    </row>
    <row r="133" spans="2:4">
      <c r="B133" s="437" t="s">
        <v>20</v>
      </c>
      <c r="C133" s="519">
        <v>453959</v>
      </c>
      <c r="D133" s="472">
        <v>-31306</v>
      </c>
    </row>
    <row r="134" spans="2:4">
      <c r="B134" s="514" t="s">
        <v>250</v>
      </c>
      <c r="C134" s="438"/>
      <c r="D134" s="474"/>
    </row>
    <row r="135" spans="2:4">
      <c r="B135" s="436" t="s">
        <v>6</v>
      </c>
      <c r="C135" s="24">
        <v>453959</v>
      </c>
      <c r="D135" s="473">
        <v>-31306</v>
      </c>
    </row>
    <row r="136" spans="2:4">
      <c r="B136" s="515" t="s">
        <v>14</v>
      </c>
      <c r="C136" s="438">
        <v>453959</v>
      </c>
      <c r="D136" s="472">
        <v>-31306</v>
      </c>
    </row>
    <row r="137" spans="2:4">
      <c r="B137" s="516" t="s">
        <v>15</v>
      </c>
      <c r="C137" s="438">
        <v>453959</v>
      </c>
      <c r="D137" s="472">
        <v>-31306</v>
      </c>
    </row>
    <row r="138" spans="2:4">
      <c r="B138" s="436" t="s">
        <v>16</v>
      </c>
      <c r="C138" s="439">
        <v>453959</v>
      </c>
      <c r="D138" s="473">
        <v>-31306</v>
      </c>
    </row>
    <row r="139" spans="2:4">
      <c r="B139" s="515" t="s">
        <v>17</v>
      </c>
      <c r="C139" s="26">
        <v>453959</v>
      </c>
      <c r="D139" s="472">
        <v>-31306</v>
      </c>
    </row>
    <row r="140" spans="2:4">
      <c r="B140" s="516" t="s">
        <v>18</v>
      </c>
      <c r="C140" s="519">
        <v>453959</v>
      </c>
      <c r="D140" s="472">
        <v>-31306</v>
      </c>
    </row>
    <row r="141" spans="2:4">
      <c r="B141" s="437" t="s">
        <v>20</v>
      </c>
      <c r="C141" s="519">
        <v>453959</v>
      </c>
      <c r="D141" s="472">
        <v>-31306</v>
      </c>
    </row>
    <row r="142" spans="2:4" ht="27">
      <c r="B142" s="517" t="s">
        <v>298</v>
      </c>
      <c r="C142" s="520"/>
      <c r="D142" s="474"/>
    </row>
    <row r="143" spans="2:4">
      <c r="B143" s="436" t="s">
        <v>6</v>
      </c>
      <c r="C143" s="24">
        <v>453959</v>
      </c>
      <c r="D143" s="473">
        <v>-31306</v>
      </c>
    </row>
    <row r="144" spans="2:4">
      <c r="B144" s="515" t="s">
        <v>14</v>
      </c>
      <c r="C144" s="438">
        <v>453959</v>
      </c>
      <c r="D144" s="472">
        <v>-31306</v>
      </c>
    </row>
    <row r="145" spans="2:4">
      <c r="B145" s="516" t="s">
        <v>15</v>
      </c>
      <c r="C145" s="438">
        <v>453959</v>
      </c>
      <c r="D145" s="472">
        <v>-31306</v>
      </c>
    </row>
    <row r="146" spans="2:4">
      <c r="B146" s="436" t="s">
        <v>16</v>
      </c>
      <c r="C146" s="439">
        <v>453959</v>
      </c>
      <c r="D146" s="473">
        <v>-31306</v>
      </c>
    </row>
    <row r="147" spans="2:4">
      <c r="B147" s="515" t="s">
        <v>17</v>
      </c>
      <c r="C147" s="26">
        <v>453959</v>
      </c>
      <c r="D147" s="472">
        <v>-31306</v>
      </c>
    </row>
    <row r="148" spans="2:4">
      <c r="B148" s="516" t="s">
        <v>18</v>
      </c>
      <c r="C148" s="519">
        <v>453959</v>
      </c>
      <c r="D148" s="472">
        <v>-31306</v>
      </c>
    </row>
    <row r="149" spans="2:4">
      <c r="B149" s="437" t="s">
        <v>20</v>
      </c>
      <c r="C149" s="519">
        <v>453959</v>
      </c>
      <c r="D149" s="472">
        <v>-31306</v>
      </c>
    </row>
    <row r="150" spans="2:4">
      <c r="B150" s="514" t="s">
        <v>299</v>
      </c>
      <c r="C150" s="438"/>
      <c r="D150" s="474"/>
    </row>
    <row r="151" spans="2:4">
      <c r="B151" s="436" t="s">
        <v>6</v>
      </c>
      <c r="C151" s="24">
        <v>453959</v>
      </c>
      <c r="D151" s="473">
        <v>-31306</v>
      </c>
    </row>
    <row r="152" spans="2:4">
      <c r="B152" s="515" t="s">
        <v>14</v>
      </c>
      <c r="C152" s="438">
        <v>453959</v>
      </c>
      <c r="D152" s="472">
        <v>-31306</v>
      </c>
    </row>
    <row r="153" spans="2:4">
      <c r="B153" s="516" t="s">
        <v>15</v>
      </c>
      <c r="C153" s="438">
        <v>453959</v>
      </c>
      <c r="D153" s="472">
        <v>-31306</v>
      </c>
    </row>
    <row r="154" spans="2:4">
      <c r="B154" s="436" t="s">
        <v>16</v>
      </c>
      <c r="C154" s="439">
        <v>453959</v>
      </c>
      <c r="D154" s="473">
        <v>-31306</v>
      </c>
    </row>
    <row r="155" spans="2:4">
      <c r="B155" s="515" t="s">
        <v>17</v>
      </c>
      <c r="C155" s="26">
        <v>453959</v>
      </c>
      <c r="D155" s="472">
        <v>-31306</v>
      </c>
    </row>
    <row r="156" spans="2:4">
      <c r="B156" s="516" t="s">
        <v>18</v>
      </c>
      <c r="C156" s="519">
        <v>453959</v>
      </c>
      <c r="D156" s="472">
        <v>-31306</v>
      </c>
    </row>
    <row r="157" spans="2:4">
      <c r="B157" s="437" t="s">
        <v>20</v>
      </c>
      <c r="C157" s="519">
        <v>453959</v>
      </c>
      <c r="D157" s="472">
        <v>-31306</v>
      </c>
    </row>
    <row r="158" spans="2:4" ht="27">
      <c r="B158" s="517" t="s">
        <v>298</v>
      </c>
      <c r="C158" s="520"/>
      <c r="D158" s="474"/>
    </row>
    <row r="159" spans="2:4">
      <c r="B159" s="436" t="s">
        <v>6</v>
      </c>
      <c r="C159" s="24">
        <v>453959</v>
      </c>
      <c r="D159" s="473">
        <v>-31306</v>
      </c>
    </row>
    <row r="160" spans="2:4">
      <c r="B160" s="515" t="s">
        <v>14</v>
      </c>
      <c r="C160" s="438">
        <v>453959</v>
      </c>
      <c r="D160" s="472">
        <v>-31306</v>
      </c>
    </row>
    <row r="161" spans="2:4">
      <c r="B161" s="516" t="s">
        <v>15</v>
      </c>
      <c r="C161" s="438">
        <v>453959</v>
      </c>
      <c r="D161" s="472">
        <v>-31306</v>
      </c>
    </row>
    <row r="162" spans="2:4">
      <c r="B162" s="436" t="s">
        <v>16</v>
      </c>
      <c r="C162" s="439">
        <v>453959</v>
      </c>
      <c r="D162" s="473">
        <v>-31306</v>
      </c>
    </row>
    <row r="163" spans="2:4">
      <c r="B163" s="515" t="s">
        <v>17</v>
      </c>
      <c r="C163" s="26">
        <v>453959</v>
      </c>
      <c r="D163" s="472">
        <v>-31306</v>
      </c>
    </row>
    <row r="164" spans="2:4">
      <c r="B164" s="516" t="s">
        <v>18</v>
      </c>
      <c r="C164" s="519">
        <v>453959</v>
      </c>
      <c r="D164" s="472">
        <v>-31306</v>
      </c>
    </row>
    <row r="165" spans="2:4">
      <c r="B165" s="437" t="s">
        <v>20</v>
      </c>
      <c r="C165" s="519">
        <v>453959</v>
      </c>
      <c r="D165" s="472">
        <v>-31306</v>
      </c>
    </row>
    <row r="166" spans="2:4">
      <c r="B166" s="514" t="s">
        <v>94</v>
      </c>
      <c r="C166" s="438"/>
      <c r="D166" s="474"/>
    </row>
    <row r="167" spans="2:4">
      <c r="B167" s="436" t="s">
        <v>6</v>
      </c>
      <c r="C167" s="24">
        <v>6922875</v>
      </c>
      <c r="D167" s="509">
        <v>-477416</v>
      </c>
    </row>
    <row r="168" spans="2:4">
      <c r="B168" s="515" t="s">
        <v>14</v>
      </c>
      <c r="C168" s="438">
        <v>6922875</v>
      </c>
      <c r="D168" s="510">
        <v>-477416</v>
      </c>
    </row>
    <row r="169" spans="2:4">
      <c r="B169" s="516" t="s">
        <v>15</v>
      </c>
      <c r="C169" s="438">
        <v>6922875</v>
      </c>
      <c r="D169" s="510">
        <v>-477416</v>
      </c>
    </row>
    <row r="170" spans="2:4">
      <c r="B170" s="436" t="s">
        <v>16</v>
      </c>
      <c r="C170" s="439">
        <v>6922875</v>
      </c>
      <c r="D170" s="509">
        <v>-477416</v>
      </c>
    </row>
    <row r="171" spans="2:4">
      <c r="B171" s="515" t="s">
        <v>17</v>
      </c>
      <c r="C171" s="26">
        <v>6922875</v>
      </c>
      <c r="D171" s="510">
        <v>-477416</v>
      </c>
    </row>
    <row r="172" spans="2:4">
      <c r="B172" s="516" t="s">
        <v>18</v>
      </c>
      <c r="C172" s="519">
        <v>6922875</v>
      </c>
      <c r="D172" s="510">
        <v>-477416</v>
      </c>
    </row>
    <row r="173" spans="2:4">
      <c r="B173" s="437" t="s">
        <v>20</v>
      </c>
      <c r="C173" s="519">
        <v>6922875</v>
      </c>
      <c r="D173" s="510">
        <v>-477416</v>
      </c>
    </row>
    <row r="174" spans="2:4" ht="27">
      <c r="B174" s="517" t="s">
        <v>298</v>
      </c>
      <c r="C174" s="520"/>
      <c r="D174" s="474"/>
    </row>
    <row r="175" spans="2:4">
      <c r="B175" s="436" t="s">
        <v>6</v>
      </c>
      <c r="C175" s="24">
        <v>6922875</v>
      </c>
      <c r="D175" s="509">
        <v>-477416</v>
      </c>
    </row>
    <row r="176" spans="2:4">
      <c r="B176" s="515" t="s">
        <v>14</v>
      </c>
      <c r="C176" s="438">
        <v>6922875</v>
      </c>
      <c r="D176" s="510">
        <v>-477416</v>
      </c>
    </row>
    <row r="177" spans="2:4">
      <c r="B177" s="516" t="s">
        <v>15</v>
      </c>
      <c r="C177" s="438">
        <v>6922875</v>
      </c>
      <c r="D177" s="510">
        <v>-477416</v>
      </c>
    </row>
    <row r="178" spans="2:4">
      <c r="B178" s="436" t="s">
        <v>16</v>
      </c>
      <c r="C178" s="439">
        <v>6922875</v>
      </c>
      <c r="D178" s="509">
        <v>-477416</v>
      </c>
    </row>
    <row r="179" spans="2:4">
      <c r="B179" s="515" t="s">
        <v>17</v>
      </c>
      <c r="C179" s="26">
        <v>6922875</v>
      </c>
      <c r="D179" s="510">
        <v>-477416</v>
      </c>
    </row>
    <row r="180" spans="2:4">
      <c r="B180" s="516" t="s">
        <v>18</v>
      </c>
      <c r="C180" s="519">
        <v>6922875</v>
      </c>
      <c r="D180" s="510">
        <v>-477416</v>
      </c>
    </row>
    <row r="181" spans="2:4" ht="15.75" thickBot="1">
      <c r="B181" s="445" t="s">
        <v>20</v>
      </c>
      <c r="C181" s="521">
        <v>6922875</v>
      </c>
      <c r="D181" s="511">
        <v>-477416</v>
      </c>
    </row>
    <row r="182" spans="2:4" ht="128.25" customHeight="1" thickBot="1">
      <c r="B182" s="2026" t="s">
        <v>437</v>
      </c>
      <c r="C182" s="2027"/>
      <c r="D182" s="2028"/>
    </row>
  </sheetData>
  <mergeCells count="8">
    <mergeCell ref="H1:H2"/>
    <mergeCell ref="B42:G42"/>
    <mergeCell ref="B94:G94"/>
    <mergeCell ref="B182:D182"/>
    <mergeCell ref="C1:C2"/>
    <mergeCell ref="D1:D2"/>
    <mergeCell ref="F1:F2"/>
    <mergeCell ref="G1:G2"/>
  </mergeCells>
  <pageMargins left="0.22" right="0.18" top="0.51181102362204722" bottom="0.46" header="0.31496062992125984" footer="0.25"/>
  <pageSetup paperSize="9" scale="75" fitToHeight="0" orientation="landscape" verticalDpi="0" r:id="rId1"/>
  <headerFooter>
    <oddFooter>&amp;L&amp;F&amp;C&amp;P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0"/>
  <sheetViews>
    <sheetView zoomScale="80" zoomScaleNormal="80" workbookViewId="0">
      <selection activeCell="D6" sqref="D6:E6"/>
    </sheetView>
  </sheetViews>
  <sheetFormatPr defaultColWidth="12.7109375" defaultRowHeight="15.75"/>
  <cols>
    <col min="1" max="1" width="8" style="299" customWidth="1"/>
    <col min="2" max="2" width="28.7109375" style="305" customWidth="1"/>
    <col min="3" max="3" width="21.28515625" style="305" customWidth="1"/>
    <col min="4" max="4" width="27.85546875" style="109" customWidth="1"/>
    <col min="5" max="5" width="17.140625" style="109" customWidth="1"/>
    <col min="6" max="6" width="17.85546875" style="304" customWidth="1"/>
    <col min="7" max="9" width="15" style="109" customWidth="1"/>
    <col min="10" max="10" width="14" style="109" customWidth="1"/>
    <col min="11" max="256" width="12.7109375" style="109"/>
    <col min="257" max="257" width="9" style="109" customWidth="1"/>
    <col min="258" max="258" width="34.5703125" style="109" customWidth="1"/>
    <col min="259" max="259" width="33.140625" style="109" customWidth="1"/>
    <col min="260" max="260" width="50" style="109" customWidth="1"/>
    <col min="261" max="261" width="25.5703125" style="109" customWidth="1"/>
    <col min="262" max="262" width="19.5703125" style="109" customWidth="1"/>
    <col min="263" max="512" width="12.7109375" style="109"/>
    <col min="513" max="513" width="9" style="109" customWidth="1"/>
    <col min="514" max="514" width="34.5703125" style="109" customWidth="1"/>
    <col min="515" max="515" width="33.140625" style="109" customWidth="1"/>
    <col min="516" max="516" width="50" style="109" customWidth="1"/>
    <col min="517" max="517" width="25.5703125" style="109" customWidth="1"/>
    <col min="518" max="518" width="19.5703125" style="109" customWidth="1"/>
    <col min="519" max="768" width="12.7109375" style="109"/>
    <col min="769" max="769" width="9" style="109" customWidth="1"/>
    <col min="770" max="770" width="34.5703125" style="109" customWidth="1"/>
    <col min="771" max="771" width="33.140625" style="109" customWidth="1"/>
    <col min="772" max="772" width="50" style="109" customWidth="1"/>
    <col min="773" max="773" width="25.5703125" style="109" customWidth="1"/>
    <col min="774" max="774" width="19.5703125" style="109" customWidth="1"/>
    <col min="775" max="1024" width="12.7109375" style="109"/>
    <col min="1025" max="1025" width="9" style="109" customWidth="1"/>
    <col min="1026" max="1026" width="34.5703125" style="109" customWidth="1"/>
    <col min="1027" max="1027" width="33.140625" style="109" customWidth="1"/>
    <col min="1028" max="1028" width="50" style="109" customWidth="1"/>
    <col min="1029" max="1029" width="25.5703125" style="109" customWidth="1"/>
    <col min="1030" max="1030" width="19.5703125" style="109" customWidth="1"/>
    <col min="1031" max="1280" width="12.7109375" style="109"/>
    <col min="1281" max="1281" width="9" style="109" customWidth="1"/>
    <col min="1282" max="1282" width="34.5703125" style="109" customWidth="1"/>
    <col min="1283" max="1283" width="33.140625" style="109" customWidth="1"/>
    <col min="1284" max="1284" width="50" style="109" customWidth="1"/>
    <col min="1285" max="1285" width="25.5703125" style="109" customWidth="1"/>
    <col min="1286" max="1286" width="19.5703125" style="109" customWidth="1"/>
    <col min="1287" max="1536" width="12.7109375" style="109"/>
    <col min="1537" max="1537" width="9" style="109" customWidth="1"/>
    <col min="1538" max="1538" width="34.5703125" style="109" customWidth="1"/>
    <col min="1539" max="1539" width="33.140625" style="109" customWidth="1"/>
    <col min="1540" max="1540" width="50" style="109" customWidth="1"/>
    <col min="1541" max="1541" width="25.5703125" style="109" customWidth="1"/>
    <col min="1542" max="1542" width="19.5703125" style="109" customWidth="1"/>
    <col min="1543" max="1792" width="12.7109375" style="109"/>
    <col min="1793" max="1793" width="9" style="109" customWidth="1"/>
    <col min="1794" max="1794" width="34.5703125" style="109" customWidth="1"/>
    <col min="1795" max="1795" width="33.140625" style="109" customWidth="1"/>
    <col min="1796" max="1796" width="50" style="109" customWidth="1"/>
    <col min="1797" max="1797" width="25.5703125" style="109" customWidth="1"/>
    <col min="1798" max="1798" width="19.5703125" style="109" customWidth="1"/>
    <col min="1799" max="2048" width="12.7109375" style="109"/>
    <col min="2049" max="2049" width="9" style="109" customWidth="1"/>
    <col min="2050" max="2050" width="34.5703125" style="109" customWidth="1"/>
    <col min="2051" max="2051" width="33.140625" style="109" customWidth="1"/>
    <col min="2052" max="2052" width="50" style="109" customWidth="1"/>
    <col min="2053" max="2053" width="25.5703125" style="109" customWidth="1"/>
    <col min="2054" max="2054" width="19.5703125" style="109" customWidth="1"/>
    <col min="2055" max="2304" width="12.7109375" style="109"/>
    <col min="2305" max="2305" width="9" style="109" customWidth="1"/>
    <col min="2306" max="2306" width="34.5703125" style="109" customWidth="1"/>
    <col min="2307" max="2307" width="33.140625" style="109" customWidth="1"/>
    <col min="2308" max="2308" width="50" style="109" customWidth="1"/>
    <col min="2309" max="2309" width="25.5703125" style="109" customWidth="1"/>
    <col min="2310" max="2310" width="19.5703125" style="109" customWidth="1"/>
    <col min="2311" max="2560" width="12.7109375" style="109"/>
    <col min="2561" max="2561" width="9" style="109" customWidth="1"/>
    <col min="2562" max="2562" width="34.5703125" style="109" customWidth="1"/>
    <col min="2563" max="2563" width="33.140625" style="109" customWidth="1"/>
    <col min="2564" max="2564" width="50" style="109" customWidth="1"/>
    <col min="2565" max="2565" width="25.5703125" style="109" customWidth="1"/>
    <col min="2566" max="2566" width="19.5703125" style="109" customWidth="1"/>
    <col min="2567" max="2816" width="12.7109375" style="109"/>
    <col min="2817" max="2817" width="9" style="109" customWidth="1"/>
    <col min="2818" max="2818" width="34.5703125" style="109" customWidth="1"/>
    <col min="2819" max="2819" width="33.140625" style="109" customWidth="1"/>
    <col min="2820" max="2820" width="50" style="109" customWidth="1"/>
    <col min="2821" max="2821" width="25.5703125" style="109" customWidth="1"/>
    <col min="2822" max="2822" width="19.5703125" style="109" customWidth="1"/>
    <col min="2823" max="3072" width="12.7109375" style="109"/>
    <col min="3073" max="3073" width="9" style="109" customWidth="1"/>
    <col min="3074" max="3074" width="34.5703125" style="109" customWidth="1"/>
    <col min="3075" max="3075" width="33.140625" style="109" customWidth="1"/>
    <col min="3076" max="3076" width="50" style="109" customWidth="1"/>
    <col min="3077" max="3077" width="25.5703125" style="109" customWidth="1"/>
    <col min="3078" max="3078" width="19.5703125" style="109" customWidth="1"/>
    <col min="3079" max="3328" width="12.7109375" style="109"/>
    <col min="3329" max="3329" width="9" style="109" customWidth="1"/>
    <col min="3330" max="3330" width="34.5703125" style="109" customWidth="1"/>
    <col min="3331" max="3331" width="33.140625" style="109" customWidth="1"/>
    <col min="3332" max="3332" width="50" style="109" customWidth="1"/>
    <col min="3333" max="3333" width="25.5703125" style="109" customWidth="1"/>
    <col min="3334" max="3334" width="19.5703125" style="109" customWidth="1"/>
    <col min="3335" max="3584" width="12.7109375" style="109"/>
    <col min="3585" max="3585" width="9" style="109" customWidth="1"/>
    <col min="3586" max="3586" width="34.5703125" style="109" customWidth="1"/>
    <col min="3587" max="3587" width="33.140625" style="109" customWidth="1"/>
    <col min="3588" max="3588" width="50" style="109" customWidth="1"/>
    <col min="3589" max="3589" width="25.5703125" style="109" customWidth="1"/>
    <col min="3590" max="3590" width="19.5703125" style="109" customWidth="1"/>
    <col min="3591" max="3840" width="12.7109375" style="109"/>
    <col min="3841" max="3841" width="9" style="109" customWidth="1"/>
    <col min="3842" max="3842" width="34.5703125" style="109" customWidth="1"/>
    <col min="3843" max="3843" width="33.140625" style="109" customWidth="1"/>
    <col min="3844" max="3844" width="50" style="109" customWidth="1"/>
    <col min="3845" max="3845" width="25.5703125" style="109" customWidth="1"/>
    <col min="3846" max="3846" width="19.5703125" style="109" customWidth="1"/>
    <col min="3847" max="4096" width="12.7109375" style="109"/>
    <col min="4097" max="4097" width="9" style="109" customWidth="1"/>
    <col min="4098" max="4098" width="34.5703125" style="109" customWidth="1"/>
    <col min="4099" max="4099" width="33.140625" style="109" customWidth="1"/>
    <col min="4100" max="4100" width="50" style="109" customWidth="1"/>
    <col min="4101" max="4101" width="25.5703125" style="109" customWidth="1"/>
    <col min="4102" max="4102" width="19.5703125" style="109" customWidth="1"/>
    <col min="4103" max="4352" width="12.7109375" style="109"/>
    <col min="4353" max="4353" width="9" style="109" customWidth="1"/>
    <col min="4354" max="4354" width="34.5703125" style="109" customWidth="1"/>
    <col min="4355" max="4355" width="33.140625" style="109" customWidth="1"/>
    <col min="4356" max="4356" width="50" style="109" customWidth="1"/>
    <col min="4357" max="4357" width="25.5703125" style="109" customWidth="1"/>
    <col min="4358" max="4358" width="19.5703125" style="109" customWidth="1"/>
    <col min="4359" max="4608" width="12.7109375" style="109"/>
    <col min="4609" max="4609" width="9" style="109" customWidth="1"/>
    <col min="4610" max="4610" width="34.5703125" style="109" customWidth="1"/>
    <col min="4611" max="4611" width="33.140625" style="109" customWidth="1"/>
    <col min="4612" max="4612" width="50" style="109" customWidth="1"/>
    <col min="4613" max="4613" width="25.5703125" style="109" customWidth="1"/>
    <col min="4614" max="4614" width="19.5703125" style="109" customWidth="1"/>
    <col min="4615" max="4864" width="12.7109375" style="109"/>
    <col min="4865" max="4865" width="9" style="109" customWidth="1"/>
    <col min="4866" max="4866" width="34.5703125" style="109" customWidth="1"/>
    <col min="4867" max="4867" width="33.140625" style="109" customWidth="1"/>
    <col min="4868" max="4868" width="50" style="109" customWidth="1"/>
    <col min="4869" max="4869" width="25.5703125" style="109" customWidth="1"/>
    <col min="4870" max="4870" width="19.5703125" style="109" customWidth="1"/>
    <col min="4871" max="5120" width="12.7109375" style="109"/>
    <col min="5121" max="5121" width="9" style="109" customWidth="1"/>
    <col min="5122" max="5122" width="34.5703125" style="109" customWidth="1"/>
    <col min="5123" max="5123" width="33.140625" style="109" customWidth="1"/>
    <col min="5124" max="5124" width="50" style="109" customWidth="1"/>
    <col min="5125" max="5125" width="25.5703125" style="109" customWidth="1"/>
    <col min="5126" max="5126" width="19.5703125" style="109" customWidth="1"/>
    <col min="5127" max="5376" width="12.7109375" style="109"/>
    <col min="5377" max="5377" width="9" style="109" customWidth="1"/>
    <col min="5378" max="5378" width="34.5703125" style="109" customWidth="1"/>
    <col min="5379" max="5379" width="33.140625" style="109" customWidth="1"/>
    <col min="5380" max="5380" width="50" style="109" customWidth="1"/>
    <col min="5381" max="5381" width="25.5703125" style="109" customWidth="1"/>
    <col min="5382" max="5382" width="19.5703125" style="109" customWidth="1"/>
    <col min="5383" max="5632" width="12.7109375" style="109"/>
    <col min="5633" max="5633" width="9" style="109" customWidth="1"/>
    <col min="5634" max="5634" width="34.5703125" style="109" customWidth="1"/>
    <col min="5635" max="5635" width="33.140625" style="109" customWidth="1"/>
    <col min="5636" max="5636" width="50" style="109" customWidth="1"/>
    <col min="5637" max="5637" width="25.5703125" style="109" customWidth="1"/>
    <col min="5638" max="5638" width="19.5703125" style="109" customWidth="1"/>
    <col min="5639" max="5888" width="12.7109375" style="109"/>
    <col min="5889" max="5889" width="9" style="109" customWidth="1"/>
    <col min="5890" max="5890" width="34.5703125" style="109" customWidth="1"/>
    <col min="5891" max="5891" width="33.140625" style="109" customWidth="1"/>
    <col min="5892" max="5892" width="50" style="109" customWidth="1"/>
    <col min="5893" max="5893" width="25.5703125" style="109" customWidth="1"/>
    <col min="5894" max="5894" width="19.5703125" style="109" customWidth="1"/>
    <col min="5895" max="6144" width="12.7109375" style="109"/>
    <col min="6145" max="6145" width="9" style="109" customWidth="1"/>
    <col min="6146" max="6146" width="34.5703125" style="109" customWidth="1"/>
    <col min="6147" max="6147" width="33.140625" style="109" customWidth="1"/>
    <col min="6148" max="6148" width="50" style="109" customWidth="1"/>
    <col min="6149" max="6149" width="25.5703125" style="109" customWidth="1"/>
    <col min="6150" max="6150" width="19.5703125" style="109" customWidth="1"/>
    <col min="6151" max="6400" width="12.7109375" style="109"/>
    <col min="6401" max="6401" width="9" style="109" customWidth="1"/>
    <col min="6402" max="6402" width="34.5703125" style="109" customWidth="1"/>
    <col min="6403" max="6403" width="33.140625" style="109" customWidth="1"/>
    <col min="6404" max="6404" width="50" style="109" customWidth="1"/>
    <col min="6405" max="6405" width="25.5703125" style="109" customWidth="1"/>
    <col min="6406" max="6406" width="19.5703125" style="109" customWidth="1"/>
    <col min="6407" max="6656" width="12.7109375" style="109"/>
    <col min="6657" max="6657" width="9" style="109" customWidth="1"/>
    <col min="6658" max="6658" width="34.5703125" style="109" customWidth="1"/>
    <col min="6659" max="6659" width="33.140625" style="109" customWidth="1"/>
    <col min="6660" max="6660" width="50" style="109" customWidth="1"/>
    <col min="6661" max="6661" width="25.5703125" style="109" customWidth="1"/>
    <col min="6662" max="6662" width="19.5703125" style="109" customWidth="1"/>
    <col min="6663" max="6912" width="12.7109375" style="109"/>
    <col min="6913" max="6913" width="9" style="109" customWidth="1"/>
    <col min="6914" max="6914" width="34.5703125" style="109" customWidth="1"/>
    <col min="6915" max="6915" width="33.140625" style="109" customWidth="1"/>
    <col min="6916" max="6916" width="50" style="109" customWidth="1"/>
    <col min="6917" max="6917" width="25.5703125" style="109" customWidth="1"/>
    <col min="6918" max="6918" width="19.5703125" style="109" customWidth="1"/>
    <col min="6919" max="7168" width="12.7109375" style="109"/>
    <col min="7169" max="7169" width="9" style="109" customWidth="1"/>
    <col min="7170" max="7170" width="34.5703125" style="109" customWidth="1"/>
    <col min="7171" max="7171" width="33.140625" style="109" customWidth="1"/>
    <col min="7172" max="7172" width="50" style="109" customWidth="1"/>
    <col min="7173" max="7173" width="25.5703125" style="109" customWidth="1"/>
    <col min="7174" max="7174" width="19.5703125" style="109" customWidth="1"/>
    <col min="7175" max="7424" width="12.7109375" style="109"/>
    <col min="7425" max="7425" width="9" style="109" customWidth="1"/>
    <col min="7426" max="7426" width="34.5703125" style="109" customWidth="1"/>
    <col min="7427" max="7427" width="33.140625" style="109" customWidth="1"/>
    <col min="7428" max="7428" width="50" style="109" customWidth="1"/>
    <col min="7429" max="7429" width="25.5703125" style="109" customWidth="1"/>
    <col min="7430" max="7430" width="19.5703125" style="109" customWidth="1"/>
    <col min="7431" max="7680" width="12.7109375" style="109"/>
    <col min="7681" max="7681" width="9" style="109" customWidth="1"/>
    <col min="7682" max="7682" width="34.5703125" style="109" customWidth="1"/>
    <col min="7683" max="7683" width="33.140625" style="109" customWidth="1"/>
    <col min="7684" max="7684" width="50" style="109" customWidth="1"/>
    <col min="7685" max="7685" width="25.5703125" style="109" customWidth="1"/>
    <col min="7686" max="7686" width="19.5703125" style="109" customWidth="1"/>
    <col min="7687" max="7936" width="12.7109375" style="109"/>
    <col min="7937" max="7937" width="9" style="109" customWidth="1"/>
    <col min="7938" max="7938" width="34.5703125" style="109" customWidth="1"/>
    <col min="7939" max="7939" width="33.140625" style="109" customWidth="1"/>
    <col min="7940" max="7940" width="50" style="109" customWidth="1"/>
    <col min="7941" max="7941" width="25.5703125" style="109" customWidth="1"/>
    <col min="7942" max="7942" width="19.5703125" style="109" customWidth="1"/>
    <col min="7943" max="8192" width="12.7109375" style="109"/>
    <col min="8193" max="8193" width="9" style="109" customWidth="1"/>
    <col min="8194" max="8194" width="34.5703125" style="109" customWidth="1"/>
    <col min="8195" max="8195" width="33.140625" style="109" customWidth="1"/>
    <col min="8196" max="8196" width="50" style="109" customWidth="1"/>
    <col min="8197" max="8197" width="25.5703125" style="109" customWidth="1"/>
    <col min="8198" max="8198" width="19.5703125" style="109" customWidth="1"/>
    <col min="8199" max="8448" width="12.7109375" style="109"/>
    <col min="8449" max="8449" width="9" style="109" customWidth="1"/>
    <col min="8450" max="8450" width="34.5703125" style="109" customWidth="1"/>
    <col min="8451" max="8451" width="33.140625" style="109" customWidth="1"/>
    <col min="8452" max="8452" width="50" style="109" customWidth="1"/>
    <col min="8453" max="8453" width="25.5703125" style="109" customWidth="1"/>
    <col min="8454" max="8454" width="19.5703125" style="109" customWidth="1"/>
    <col min="8455" max="8704" width="12.7109375" style="109"/>
    <col min="8705" max="8705" width="9" style="109" customWidth="1"/>
    <col min="8706" max="8706" width="34.5703125" style="109" customWidth="1"/>
    <col min="8707" max="8707" width="33.140625" style="109" customWidth="1"/>
    <col min="8708" max="8708" width="50" style="109" customWidth="1"/>
    <col min="8709" max="8709" width="25.5703125" style="109" customWidth="1"/>
    <col min="8710" max="8710" width="19.5703125" style="109" customWidth="1"/>
    <col min="8711" max="8960" width="12.7109375" style="109"/>
    <col min="8961" max="8961" width="9" style="109" customWidth="1"/>
    <col min="8962" max="8962" width="34.5703125" style="109" customWidth="1"/>
    <col min="8963" max="8963" width="33.140625" style="109" customWidth="1"/>
    <col min="8964" max="8964" width="50" style="109" customWidth="1"/>
    <col min="8965" max="8965" width="25.5703125" style="109" customWidth="1"/>
    <col min="8966" max="8966" width="19.5703125" style="109" customWidth="1"/>
    <col min="8967" max="9216" width="12.7109375" style="109"/>
    <col min="9217" max="9217" width="9" style="109" customWidth="1"/>
    <col min="9218" max="9218" width="34.5703125" style="109" customWidth="1"/>
    <col min="9219" max="9219" width="33.140625" style="109" customWidth="1"/>
    <col min="9220" max="9220" width="50" style="109" customWidth="1"/>
    <col min="9221" max="9221" width="25.5703125" style="109" customWidth="1"/>
    <col min="9222" max="9222" width="19.5703125" style="109" customWidth="1"/>
    <col min="9223" max="9472" width="12.7109375" style="109"/>
    <col min="9473" max="9473" width="9" style="109" customWidth="1"/>
    <col min="9474" max="9474" width="34.5703125" style="109" customWidth="1"/>
    <col min="9475" max="9475" width="33.140625" style="109" customWidth="1"/>
    <col min="9476" max="9476" width="50" style="109" customWidth="1"/>
    <col min="9477" max="9477" width="25.5703125" style="109" customWidth="1"/>
    <col min="9478" max="9478" width="19.5703125" style="109" customWidth="1"/>
    <col min="9479" max="9728" width="12.7109375" style="109"/>
    <col min="9729" max="9729" width="9" style="109" customWidth="1"/>
    <col min="9730" max="9730" width="34.5703125" style="109" customWidth="1"/>
    <col min="9731" max="9731" width="33.140625" style="109" customWidth="1"/>
    <col min="9732" max="9732" width="50" style="109" customWidth="1"/>
    <col min="9733" max="9733" width="25.5703125" style="109" customWidth="1"/>
    <col min="9734" max="9734" width="19.5703125" style="109" customWidth="1"/>
    <col min="9735" max="9984" width="12.7109375" style="109"/>
    <col min="9985" max="9985" width="9" style="109" customWidth="1"/>
    <col min="9986" max="9986" width="34.5703125" style="109" customWidth="1"/>
    <col min="9987" max="9987" width="33.140625" style="109" customWidth="1"/>
    <col min="9988" max="9988" width="50" style="109" customWidth="1"/>
    <col min="9989" max="9989" width="25.5703125" style="109" customWidth="1"/>
    <col min="9990" max="9990" width="19.5703125" style="109" customWidth="1"/>
    <col min="9991" max="10240" width="12.7109375" style="109"/>
    <col min="10241" max="10241" width="9" style="109" customWidth="1"/>
    <col min="10242" max="10242" width="34.5703125" style="109" customWidth="1"/>
    <col min="10243" max="10243" width="33.140625" style="109" customWidth="1"/>
    <col min="10244" max="10244" width="50" style="109" customWidth="1"/>
    <col min="10245" max="10245" width="25.5703125" style="109" customWidth="1"/>
    <col min="10246" max="10246" width="19.5703125" style="109" customWidth="1"/>
    <col min="10247" max="10496" width="12.7109375" style="109"/>
    <col min="10497" max="10497" width="9" style="109" customWidth="1"/>
    <col min="10498" max="10498" width="34.5703125" style="109" customWidth="1"/>
    <col min="10499" max="10499" width="33.140625" style="109" customWidth="1"/>
    <col min="10500" max="10500" width="50" style="109" customWidth="1"/>
    <col min="10501" max="10501" width="25.5703125" style="109" customWidth="1"/>
    <col min="10502" max="10502" width="19.5703125" style="109" customWidth="1"/>
    <col min="10503" max="10752" width="12.7109375" style="109"/>
    <col min="10753" max="10753" width="9" style="109" customWidth="1"/>
    <col min="10754" max="10754" width="34.5703125" style="109" customWidth="1"/>
    <col min="10755" max="10755" width="33.140625" style="109" customWidth="1"/>
    <col min="10756" max="10756" width="50" style="109" customWidth="1"/>
    <col min="10757" max="10757" width="25.5703125" style="109" customWidth="1"/>
    <col min="10758" max="10758" width="19.5703125" style="109" customWidth="1"/>
    <col min="10759" max="11008" width="12.7109375" style="109"/>
    <col min="11009" max="11009" width="9" style="109" customWidth="1"/>
    <col min="11010" max="11010" width="34.5703125" style="109" customWidth="1"/>
    <col min="11011" max="11011" width="33.140625" style="109" customWidth="1"/>
    <col min="11012" max="11012" width="50" style="109" customWidth="1"/>
    <col min="11013" max="11013" width="25.5703125" style="109" customWidth="1"/>
    <col min="11014" max="11014" width="19.5703125" style="109" customWidth="1"/>
    <col min="11015" max="11264" width="12.7109375" style="109"/>
    <col min="11265" max="11265" width="9" style="109" customWidth="1"/>
    <col min="11266" max="11266" width="34.5703125" style="109" customWidth="1"/>
    <col min="11267" max="11267" width="33.140625" style="109" customWidth="1"/>
    <col min="11268" max="11268" width="50" style="109" customWidth="1"/>
    <col min="11269" max="11269" width="25.5703125" style="109" customWidth="1"/>
    <col min="11270" max="11270" width="19.5703125" style="109" customWidth="1"/>
    <col min="11271" max="11520" width="12.7109375" style="109"/>
    <col min="11521" max="11521" width="9" style="109" customWidth="1"/>
    <col min="11522" max="11522" width="34.5703125" style="109" customWidth="1"/>
    <col min="11523" max="11523" width="33.140625" style="109" customWidth="1"/>
    <col min="11524" max="11524" width="50" style="109" customWidth="1"/>
    <col min="11525" max="11525" width="25.5703125" style="109" customWidth="1"/>
    <col min="11526" max="11526" width="19.5703125" style="109" customWidth="1"/>
    <col min="11527" max="11776" width="12.7109375" style="109"/>
    <col min="11777" max="11777" width="9" style="109" customWidth="1"/>
    <col min="11778" max="11778" width="34.5703125" style="109" customWidth="1"/>
    <col min="11779" max="11779" width="33.140625" style="109" customWidth="1"/>
    <col min="11780" max="11780" width="50" style="109" customWidth="1"/>
    <col min="11781" max="11781" width="25.5703125" style="109" customWidth="1"/>
    <col min="11782" max="11782" width="19.5703125" style="109" customWidth="1"/>
    <col min="11783" max="12032" width="12.7109375" style="109"/>
    <col min="12033" max="12033" width="9" style="109" customWidth="1"/>
    <col min="12034" max="12034" width="34.5703125" style="109" customWidth="1"/>
    <col min="12035" max="12035" width="33.140625" style="109" customWidth="1"/>
    <col min="12036" max="12036" width="50" style="109" customWidth="1"/>
    <col min="12037" max="12037" width="25.5703125" style="109" customWidth="1"/>
    <col min="12038" max="12038" width="19.5703125" style="109" customWidth="1"/>
    <col min="12039" max="12288" width="12.7109375" style="109"/>
    <col min="12289" max="12289" width="9" style="109" customWidth="1"/>
    <col min="12290" max="12290" width="34.5703125" style="109" customWidth="1"/>
    <col min="12291" max="12291" width="33.140625" style="109" customWidth="1"/>
    <col min="12292" max="12292" width="50" style="109" customWidth="1"/>
    <col min="12293" max="12293" width="25.5703125" style="109" customWidth="1"/>
    <col min="12294" max="12294" width="19.5703125" style="109" customWidth="1"/>
    <col min="12295" max="12544" width="12.7109375" style="109"/>
    <col min="12545" max="12545" width="9" style="109" customWidth="1"/>
    <col min="12546" max="12546" width="34.5703125" style="109" customWidth="1"/>
    <col min="12547" max="12547" width="33.140625" style="109" customWidth="1"/>
    <col min="12548" max="12548" width="50" style="109" customWidth="1"/>
    <col min="12549" max="12549" width="25.5703125" style="109" customWidth="1"/>
    <col min="12550" max="12550" width="19.5703125" style="109" customWidth="1"/>
    <col min="12551" max="12800" width="12.7109375" style="109"/>
    <col min="12801" max="12801" width="9" style="109" customWidth="1"/>
    <col min="12802" max="12802" width="34.5703125" style="109" customWidth="1"/>
    <col min="12803" max="12803" width="33.140625" style="109" customWidth="1"/>
    <col min="12804" max="12804" width="50" style="109" customWidth="1"/>
    <col min="12805" max="12805" width="25.5703125" style="109" customWidth="1"/>
    <col min="12806" max="12806" width="19.5703125" style="109" customWidth="1"/>
    <col min="12807" max="13056" width="12.7109375" style="109"/>
    <col min="13057" max="13057" width="9" style="109" customWidth="1"/>
    <col min="13058" max="13058" width="34.5703125" style="109" customWidth="1"/>
    <col min="13059" max="13059" width="33.140625" style="109" customWidth="1"/>
    <col min="13060" max="13060" width="50" style="109" customWidth="1"/>
    <col min="13061" max="13061" width="25.5703125" style="109" customWidth="1"/>
    <col min="13062" max="13062" width="19.5703125" style="109" customWidth="1"/>
    <col min="13063" max="13312" width="12.7109375" style="109"/>
    <col min="13313" max="13313" width="9" style="109" customWidth="1"/>
    <col min="13314" max="13314" width="34.5703125" style="109" customWidth="1"/>
    <col min="13315" max="13315" width="33.140625" style="109" customWidth="1"/>
    <col min="13316" max="13316" width="50" style="109" customWidth="1"/>
    <col min="13317" max="13317" width="25.5703125" style="109" customWidth="1"/>
    <col min="13318" max="13318" width="19.5703125" style="109" customWidth="1"/>
    <col min="13319" max="13568" width="12.7109375" style="109"/>
    <col min="13569" max="13569" width="9" style="109" customWidth="1"/>
    <col min="13570" max="13570" width="34.5703125" style="109" customWidth="1"/>
    <col min="13571" max="13571" width="33.140625" style="109" customWidth="1"/>
    <col min="13572" max="13572" width="50" style="109" customWidth="1"/>
    <col min="13573" max="13573" width="25.5703125" style="109" customWidth="1"/>
    <col min="13574" max="13574" width="19.5703125" style="109" customWidth="1"/>
    <col min="13575" max="13824" width="12.7109375" style="109"/>
    <col min="13825" max="13825" width="9" style="109" customWidth="1"/>
    <col min="13826" max="13826" width="34.5703125" style="109" customWidth="1"/>
    <col min="13827" max="13827" width="33.140625" style="109" customWidth="1"/>
    <col min="13828" max="13828" width="50" style="109" customWidth="1"/>
    <col min="13829" max="13829" width="25.5703125" style="109" customWidth="1"/>
    <col min="13830" max="13830" width="19.5703125" style="109" customWidth="1"/>
    <col min="13831" max="14080" width="12.7109375" style="109"/>
    <col min="14081" max="14081" width="9" style="109" customWidth="1"/>
    <col min="14082" max="14082" width="34.5703125" style="109" customWidth="1"/>
    <col min="14083" max="14083" width="33.140625" style="109" customWidth="1"/>
    <col min="14084" max="14084" width="50" style="109" customWidth="1"/>
    <col min="14085" max="14085" width="25.5703125" style="109" customWidth="1"/>
    <col min="14086" max="14086" width="19.5703125" style="109" customWidth="1"/>
    <col min="14087" max="14336" width="12.7109375" style="109"/>
    <col min="14337" max="14337" width="9" style="109" customWidth="1"/>
    <col min="14338" max="14338" width="34.5703125" style="109" customWidth="1"/>
    <col min="14339" max="14339" width="33.140625" style="109" customWidth="1"/>
    <col min="14340" max="14340" width="50" style="109" customWidth="1"/>
    <col min="14341" max="14341" width="25.5703125" style="109" customWidth="1"/>
    <col min="14342" max="14342" width="19.5703125" style="109" customWidth="1"/>
    <col min="14343" max="14592" width="12.7109375" style="109"/>
    <col min="14593" max="14593" width="9" style="109" customWidth="1"/>
    <col min="14594" max="14594" width="34.5703125" style="109" customWidth="1"/>
    <col min="14595" max="14595" width="33.140625" style="109" customWidth="1"/>
    <col min="14596" max="14596" width="50" style="109" customWidth="1"/>
    <col min="14597" max="14597" width="25.5703125" style="109" customWidth="1"/>
    <col min="14598" max="14598" width="19.5703125" style="109" customWidth="1"/>
    <col min="14599" max="14848" width="12.7109375" style="109"/>
    <col min="14849" max="14849" width="9" style="109" customWidth="1"/>
    <col min="14850" max="14850" width="34.5703125" style="109" customWidth="1"/>
    <col min="14851" max="14851" width="33.140625" style="109" customWidth="1"/>
    <col min="14852" max="14852" width="50" style="109" customWidth="1"/>
    <col min="14853" max="14853" width="25.5703125" style="109" customWidth="1"/>
    <col min="14854" max="14854" width="19.5703125" style="109" customWidth="1"/>
    <col min="14855" max="15104" width="12.7109375" style="109"/>
    <col min="15105" max="15105" width="9" style="109" customWidth="1"/>
    <col min="15106" max="15106" width="34.5703125" style="109" customWidth="1"/>
    <col min="15107" max="15107" width="33.140625" style="109" customWidth="1"/>
    <col min="15108" max="15108" width="50" style="109" customWidth="1"/>
    <col min="15109" max="15109" width="25.5703125" style="109" customWidth="1"/>
    <col min="15110" max="15110" width="19.5703125" style="109" customWidth="1"/>
    <col min="15111" max="15360" width="12.7109375" style="109"/>
    <col min="15361" max="15361" width="9" style="109" customWidth="1"/>
    <col min="15362" max="15362" width="34.5703125" style="109" customWidth="1"/>
    <col min="15363" max="15363" width="33.140625" style="109" customWidth="1"/>
    <col min="15364" max="15364" width="50" style="109" customWidth="1"/>
    <col min="15365" max="15365" width="25.5703125" style="109" customWidth="1"/>
    <col min="15366" max="15366" width="19.5703125" style="109" customWidth="1"/>
    <col min="15367" max="15616" width="12.7109375" style="109"/>
    <col min="15617" max="15617" width="9" style="109" customWidth="1"/>
    <col min="15618" max="15618" width="34.5703125" style="109" customWidth="1"/>
    <col min="15619" max="15619" width="33.140625" style="109" customWidth="1"/>
    <col min="15620" max="15620" width="50" style="109" customWidth="1"/>
    <col min="15621" max="15621" width="25.5703125" style="109" customWidth="1"/>
    <col min="15622" max="15622" width="19.5703125" style="109" customWidth="1"/>
    <col min="15623" max="15872" width="12.7109375" style="109"/>
    <col min="15873" max="15873" width="9" style="109" customWidth="1"/>
    <col min="15874" max="15874" width="34.5703125" style="109" customWidth="1"/>
    <col min="15875" max="15875" width="33.140625" style="109" customWidth="1"/>
    <col min="15876" max="15876" width="50" style="109" customWidth="1"/>
    <col min="15877" max="15877" width="25.5703125" style="109" customWidth="1"/>
    <col min="15878" max="15878" width="19.5703125" style="109" customWidth="1"/>
    <col min="15879" max="16128" width="12.7109375" style="109"/>
    <col min="16129" max="16129" width="9" style="109" customWidth="1"/>
    <col min="16130" max="16130" width="34.5703125" style="109" customWidth="1"/>
    <col min="16131" max="16131" width="33.140625" style="109" customWidth="1"/>
    <col min="16132" max="16132" width="50" style="109" customWidth="1"/>
    <col min="16133" max="16133" width="25.5703125" style="109" customWidth="1"/>
    <col min="16134" max="16134" width="19.5703125" style="109" customWidth="1"/>
    <col min="16135" max="16384" width="12.7109375" style="109"/>
  </cols>
  <sheetData>
    <row r="1" spans="1:10" s="292" customFormat="1">
      <c r="A1" s="2157"/>
      <c r="B1" s="2157"/>
      <c r="C1" s="2157"/>
      <c r="F1" s="293"/>
    </row>
    <row r="2" spans="1:10" s="292" customFormat="1" ht="16.5" thickBot="1">
      <c r="A2" s="2157"/>
      <c r="B2" s="2157"/>
      <c r="C2" s="2157"/>
      <c r="F2" s="293"/>
    </row>
    <row r="3" spans="1:10" s="295" customFormat="1" ht="25.5" customHeight="1" thickBot="1">
      <c r="A3" s="294"/>
      <c r="B3" s="2158" t="s">
        <v>105</v>
      </c>
      <c r="C3" s="2159"/>
      <c r="D3" s="2160" t="s">
        <v>34</v>
      </c>
      <c r="E3" s="2161"/>
      <c r="F3" s="2161"/>
      <c r="G3" s="2161"/>
      <c r="H3" s="2161"/>
      <c r="I3" s="2162"/>
      <c r="J3" s="914" t="s">
        <v>56</v>
      </c>
    </row>
    <row r="4" spans="1:10" s="295" customFormat="1">
      <c r="A4" s="294"/>
      <c r="B4" s="296"/>
      <c r="C4" s="296"/>
      <c r="F4" s="297"/>
    </row>
    <row r="5" spans="1:10" s="295" customFormat="1" ht="20.25" customHeight="1">
      <c r="A5" s="294"/>
      <c r="B5" s="322"/>
      <c r="C5" s="296"/>
      <c r="F5" s="298"/>
    </row>
    <row r="6" spans="1:10" s="295" customFormat="1">
      <c r="A6" s="294"/>
      <c r="B6" s="2156" t="s">
        <v>76</v>
      </c>
      <c r="C6" s="2156"/>
      <c r="D6" s="2147" t="s">
        <v>245</v>
      </c>
      <c r="E6" s="2147"/>
      <c r="F6" s="297"/>
    </row>
    <row r="7" spans="1:10" s="295" customFormat="1">
      <c r="A7" s="294"/>
      <c r="B7" s="2147"/>
      <c r="C7" s="2147"/>
      <c r="F7" s="297"/>
    </row>
    <row r="8" spans="1:10" ht="15.75" customHeight="1">
      <c r="B8" s="2148" t="s">
        <v>246</v>
      </c>
      <c r="C8" s="2148"/>
      <c r="D8" s="2149" t="s">
        <v>246</v>
      </c>
      <c r="E8" s="2149"/>
      <c r="F8" s="2149"/>
      <c r="G8" s="2149"/>
      <c r="H8" s="2149"/>
      <c r="I8" s="2149"/>
    </row>
    <row r="9" spans="1:10" ht="88.5" customHeight="1">
      <c r="A9" s="300">
        <f>'8piel'!A9+1</f>
        <v>77</v>
      </c>
      <c r="B9" s="2175" t="s">
        <v>247</v>
      </c>
      <c r="C9" s="2175"/>
      <c r="D9" s="2150" t="s">
        <v>247</v>
      </c>
      <c r="E9" s="2150"/>
      <c r="F9" s="2150"/>
      <c r="G9" s="2150"/>
      <c r="H9" s="2150"/>
      <c r="I9" s="2150"/>
      <c r="J9" s="174" t="s">
        <v>58</v>
      </c>
    </row>
    <row r="10" spans="1:10">
      <c r="B10" s="323"/>
      <c r="C10" s="323"/>
      <c r="D10" s="303"/>
      <c r="E10" s="303"/>
    </row>
    <row r="11" spans="1:10" ht="15.75" customHeight="1">
      <c r="B11" s="326"/>
      <c r="C11" s="326"/>
      <c r="D11" s="2146" t="s">
        <v>284</v>
      </c>
      <c r="E11" s="2146"/>
      <c r="F11" s="2146"/>
      <c r="G11" s="2146"/>
      <c r="H11" s="2146"/>
      <c r="I11" s="2146"/>
    </row>
    <row r="12" spans="1:10" ht="34.5" customHeight="1">
      <c r="B12" s="2155" t="s">
        <v>109</v>
      </c>
      <c r="C12" s="2141" t="s">
        <v>110</v>
      </c>
      <c r="D12" s="2155" t="s">
        <v>109</v>
      </c>
      <c r="E12" s="2141" t="s">
        <v>110</v>
      </c>
      <c r="F12" s="2141" t="s">
        <v>111</v>
      </c>
      <c r="G12" s="2141"/>
      <c r="H12" s="2141"/>
      <c r="I12" s="2141"/>
    </row>
    <row r="13" spans="1:10" ht="31.5">
      <c r="B13" s="2155"/>
      <c r="C13" s="2141"/>
      <c r="D13" s="2155"/>
      <c r="E13" s="2141"/>
      <c r="F13" s="417" t="s">
        <v>112</v>
      </c>
      <c r="G13" s="417" t="s">
        <v>113</v>
      </c>
      <c r="H13" s="417" t="s">
        <v>114</v>
      </c>
      <c r="I13" s="417" t="s">
        <v>115</v>
      </c>
    </row>
    <row r="14" spans="1:10">
      <c r="B14" s="324"/>
      <c r="C14" s="325"/>
      <c r="D14" s="306"/>
      <c r="E14" s="307"/>
      <c r="F14" s="307"/>
      <c r="G14" s="307"/>
      <c r="H14" s="307"/>
      <c r="I14" s="307"/>
    </row>
    <row r="15" spans="1:10">
      <c r="B15" s="426" t="s">
        <v>116</v>
      </c>
      <c r="C15" s="427">
        <v>32951724</v>
      </c>
      <c r="D15" s="309" t="s">
        <v>117</v>
      </c>
      <c r="E15" s="310">
        <v>5881012</v>
      </c>
      <c r="F15" s="310">
        <v>9412</v>
      </c>
      <c r="G15" s="310">
        <v>6630</v>
      </c>
      <c r="H15" s="310">
        <v>2782</v>
      </c>
      <c r="I15" s="310">
        <v>0</v>
      </c>
    </row>
    <row r="16" spans="1:10">
      <c r="B16" s="419"/>
      <c r="C16" s="314"/>
      <c r="D16" s="309" t="s">
        <v>118</v>
      </c>
      <c r="E16" s="310">
        <v>879214</v>
      </c>
      <c r="F16" s="310">
        <v>3350</v>
      </c>
      <c r="G16" s="310">
        <v>3350</v>
      </c>
      <c r="H16" s="310">
        <v>0</v>
      </c>
      <c r="I16" s="310">
        <v>0</v>
      </c>
    </row>
    <row r="17" spans="2:9">
      <c r="B17" s="311"/>
      <c r="C17" s="312"/>
      <c r="D17" s="309" t="s">
        <v>240</v>
      </c>
      <c r="E17" s="310">
        <v>286002</v>
      </c>
      <c r="F17" s="310">
        <v>1786</v>
      </c>
      <c r="G17" s="310">
        <v>1786</v>
      </c>
      <c r="H17" s="310">
        <v>0</v>
      </c>
      <c r="I17" s="310">
        <v>0</v>
      </c>
    </row>
    <row r="18" spans="2:9">
      <c r="B18" s="109"/>
      <c r="C18" s="109"/>
      <c r="D18" s="309" t="s">
        <v>120</v>
      </c>
      <c r="E18" s="310">
        <v>678568</v>
      </c>
      <c r="F18" s="310">
        <v>0</v>
      </c>
      <c r="G18" s="310">
        <v>0</v>
      </c>
      <c r="H18" s="310">
        <v>0</v>
      </c>
      <c r="I18" s="310">
        <v>0</v>
      </c>
    </row>
    <row r="19" spans="2:9">
      <c r="B19" s="309"/>
      <c r="C19" s="310"/>
      <c r="D19" s="309" t="s">
        <v>121</v>
      </c>
      <c r="E19" s="310">
        <v>505174</v>
      </c>
      <c r="F19" s="310">
        <v>446</v>
      </c>
      <c r="G19" s="310">
        <v>446</v>
      </c>
      <c r="H19" s="310">
        <v>0</v>
      </c>
      <c r="I19" s="310">
        <v>0</v>
      </c>
    </row>
    <row r="20" spans="2:9">
      <c r="B20" s="309"/>
      <c r="C20" s="310"/>
      <c r="D20" s="309" t="s">
        <v>122</v>
      </c>
      <c r="E20" s="310">
        <v>818868</v>
      </c>
      <c r="F20" s="310">
        <v>1132</v>
      </c>
      <c r="G20" s="310">
        <v>1132</v>
      </c>
      <c r="H20" s="310">
        <v>0</v>
      </c>
      <c r="I20" s="310">
        <v>0</v>
      </c>
    </row>
    <row r="21" spans="2:9">
      <c r="B21" s="309"/>
      <c r="C21" s="310"/>
      <c r="D21" s="309" t="s">
        <v>123</v>
      </c>
      <c r="E21" s="310">
        <v>255664</v>
      </c>
      <c r="F21" s="310">
        <v>1304</v>
      </c>
      <c r="G21" s="310">
        <v>1304</v>
      </c>
      <c r="H21" s="310">
        <v>0</v>
      </c>
      <c r="I21" s="310">
        <v>0</v>
      </c>
    </row>
    <row r="22" spans="2:9">
      <c r="B22" s="309"/>
      <c r="C22" s="310"/>
      <c r="D22" s="309" t="s">
        <v>124</v>
      </c>
      <c r="E22" s="310">
        <v>299632</v>
      </c>
      <c r="F22" s="310">
        <v>776</v>
      </c>
      <c r="G22" s="310">
        <v>776</v>
      </c>
      <c r="H22" s="310">
        <v>0</v>
      </c>
      <c r="I22" s="310">
        <v>0</v>
      </c>
    </row>
    <row r="23" spans="2:9">
      <c r="B23" s="309"/>
      <c r="C23" s="310"/>
      <c r="D23" s="309" t="s">
        <v>248</v>
      </c>
      <c r="E23" s="310">
        <v>455208</v>
      </c>
      <c r="F23" s="310">
        <v>336</v>
      </c>
      <c r="G23" s="310">
        <v>336</v>
      </c>
      <c r="H23" s="310">
        <v>0</v>
      </c>
      <c r="I23" s="310">
        <v>0</v>
      </c>
    </row>
    <row r="24" spans="2:9">
      <c r="B24" s="309"/>
      <c r="C24" s="310"/>
      <c r="D24" s="309" t="s">
        <v>126</v>
      </c>
      <c r="E24" s="310">
        <v>188792</v>
      </c>
      <c r="F24" s="310">
        <v>8376</v>
      </c>
      <c r="G24" s="310">
        <v>8376</v>
      </c>
      <c r="H24" s="310">
        <v>0</v>
      </c>
      <c r="I24" s="310">
        <v>0</v>
      </c>
    </row>
    <row r="25" spans="2:9">
      <c r="B25" s="309"/>
      <c r="C25" s="310"/>
      <c r="D25" s="309" t="s">
        <v>127</v>
      </c>
      <c r="E25" s="310">
        <v>29942</v>
      </c>
      <c r="F25" s="310">
        <v>446</v>
      </c>
      <c r="G25" s="310">
        <v>446</v>
      </c>
      <c r="H25" s="310">
        <v>0</v>
      </c>
      <c r="I25" s="310">
        <v>0</v>
      </c>
    </row>
    <row r="26" spans="2:9">
      <c r="B26" s="309"/>
      <c r="C26" s="310"/>
      <c r="D26" s="309" t="s">
        <v>128</v>
      </c>
      <c r="E26" s="310">
        <v>126072</v>
      </c>
      <c r="F26" s="310">
        <v>0</v>
      </c>
      <c r="G26" s="310">
        <v>0</v>
      </c>
      <c r="H26" s="310">
        <v>0</v>
      </c>
      <c r="I26" s="310">
        <v>0</v>
      </c>
    </row>
    <row r="27" spans="2:9">
      <c r="B27" s="309"/>
      <c r="C27" s="310"/>
      <c r="D27" s="309" t="s">
        <v>129</v>
      </c>
      <c r="E27" s="310">
        <v>115896</v>
      </c>
      <c r="F27" s="310">
        <v>0</v>
      </c>
      <c r="G27" s="310">
        <v>0</v>
      </c>
      <c r="H27" s="310">
        <v>0</v>
      </c>
      <c r="I27" s="310">
        <v>0</v>
      </c>
    </row>
    <row r="28" spans="2:9">
      <c r="B28" s="309"/>
      <c r="C28" s="310"/>
      <c r="D28" s="309" t="s">
        <v>130</v>
      </c>
      <c r="E28" s="310">
        <v>28096</v>
      </c>
      <c r="F28" s="310">
        <v>0</v>
      </c>
      <c r="G28" s="310">
        <v>0</v>
      </c>
      <c r="H28" s="310">
        <v>0</v>
      </c>
      <c r="I28" s="310">
        <v>0</v>
      </c>
    </row>
    <row r="29" spans="2:9">
      <c r="B29" s="309"/>
      <c r="C29" s="310"/>
      <c r="D29" s="309" t="s">
        <v>131</v>
      </c>
      <c r="E29" s="310">
        <v>58312</v>
      </c>
      <c r="F29" s="310">
        <v>0</v>
      </c>
      <c r="G29" s="310">
        <v>0</v>
      </c>
      <c r="H29" s="310">
        <v>0</v>
      </c>
      <c r="I29" s="310">
        <v>0</v>
      </c>
    </row>
    <row r="30" spans="2:9">
      <c r="B30" s="309"/>
      <c r="C30" s="310"/>
      <c r="D30" s="309" t="s">
        <v>132</v>
      </c>
      <c r="E30" s="310">
        <v>18448</v>
      </c>
      <c r="F30" s="310">
        <v>0</v>
      </c>
      <c r="G30" s="310">
        <v>0</v>
      </c>
      <c r="H30" s="310">
        <v>0</v>
      </c>
      <c r="I30" s="310">
        <v>0</v>
      </c>
    </row>
    <row r="31" spans="2:9">
      <c r="B31" s="309"/>
      <c r="C31" s="310"/>
      <c r="D31" s="309" t="s">
        <v>133</v>
      </c>
      <c r="E31" s="310">
        <v>203564</v>
      </c>
      <c r="F31" s="310">
        <v>1340</v>
      </c>
      <c r="G31" s="310">
        <v>1340</v>
      </c>
      <c r="H31" s="310">
        <v>0</v>
      </c>
      <c r="I31" s="310">
        <v>0</v>
      </c>
    </row>
    <row r="32" spans="2:9">
      <c r="B32" s="309"/>
      <c r="C32" s="310"/>
      <c r="D32" s="309" t="s">
        <v>134</v>
      </c>
      <c r="E32" s="310">
        <v>79400</v>
      </c>
      <c r="F32" s="310">
        <v>0</v>
      </c>
      <c r="G32" s="310">
        <v>0</v>
      </c>
      <c r="H32" s="310">
        <v>0</v>
      </c>
      <c r="I32" s="310">
        <v>0</v>
      </c>
    </row>
    <row r="33" spans="2:9">
      <c r="B33" s="309"/>
      <c r="C33" s="310"/>
      <c r="D33" s="309" t="s">
        <v>135</v>
      </c>
      <c r="E33" s="310">
        <v>55072</v>
      </c>
      <c r="F33" s="310">
        <v>0</v>
      </c>
      <c r="G33" s="310">
        <v>0</v>
      </c>
      <c r="H33" s="310">
        <v>0</v>
      </c>
      <c r="I33" s="310">
        <v>0</v>
      </c>
    </row>
    <row r="34" spans="2:9">
      <c r="B34" s="309"/>
      <c r="C34" s="310"/>
      <c r="D34" s="309" t="s">
        <v>136</v>
      </c>
      <c r="E34" s="310">
        <v>79376</v>
      </c>
      <c r="F34" s="310">
        <v>0</v>
      </c>
      <c r="G34" s="310">
        <v>0</v>
      </c>
      <c r="H34" s="310">
        <v>0</v>
      </c>
      <c r="I34" s="310">
        <v>0</v>
      </c>
    </row>
    <row r="35" spans="2:9">
      <c r="B35" s="309"/>
      <c r="C35" s="310"/>
      <c r="D35" s="309" t="s">
        <v>137</v>
      </c>
      <c r="E35" s="310">
        <v>142420</v>
      </c>
      <c r="F35" s="310">
        <v>1132</v>
      </c>
      <c r="G35" s="310">
        <v>0</v>
      </c>
      <c r="H35" s="310">
        <v>1132</v>
      </c>
      <c r="I35" s="310">
        <v>0</v>
      </c>
    </row>
    <row r="36" spans="2:9">
      <c r="B36" s="309"/>
      <c r="C36" s="310"/>
      <c r="D36" s="309" t="s">
        <v>138</v>
      </c>
      <c r="E36" s="310">
        <v>73076</v>
      </c>
      <c r="F36" s="310">
        <v>1340</v>
      </c>
      <c r="G36" s="310">
        <v>1340</v>
      </c>
      <c r="H36" s="310">
        <v>0</v>
      </c>
      <c r="I36" s="310">
        <v>0</v>
      </c>
    </row>
    <row r="37" spans="2:9">
      <c r="B37" s="309"/>
      <c r="C37" s="310"/>
      <c r="D37" s="309" t="s">
        <v>139</v>
      </c>
      <c r="E37" s="310">
        <v>13344</v>
      </c>
      <c r="F37" s="310">
        <v>0</v>
      </c>
      <c r="G37" s="310">
        <v>0</v>
      </c>
      <c r="H37" s="310">
        <v>0</v>
      </c>
      <c r="I37" s="310">
        <v>0</v>
      </c>
    </row>
    <row r="38" spans="2:9">
      <c r="B38" s="309"/>
      <c r="C38" s="310"/>
      <c r="D38" s="309" t="s">
        <v>140</v>
      </c>
      <c r="E38" s="310">
        <v>176088</v>
      </c>
      <c r="F38" s="310">
        <v>376</v>
      </c>
      <c r="G38" s="310">
        <v>376</v>
      </c>
      <c r="H38" s="310">
        <v>0</v>
      </c>
      <c r="I38" s="310">
        <v>0</v>
      </c>
    </row>
    <row r="39" spans="2:9">
      <c r="B39" s="309"/>
      <c r="C39" s="310"/>
      <c r="D39" s="309" t="s">
        <v>141</v>
      </c>
      <c r="E39" s="310">
        <v>394112</v>
      </c>
      <c r="F39" s="310">
        <v>1296</v>
      </c>
      <c r="G39" s="310">
        <v>1296</v>
      </c>
      <c r="H39" s="310">
        <v>0</v>
      </c>
      <c r="I39" s="310">
        <v>0</v>
      </c>
    </row>
    <row r="40" spans="2:9">
      <c r="B40" s="309"/>
      <c r="C40" s="310"/>
      <c r="D40" s="309" t="s">
        <v>142</v>
      </c>
      <c r="E40" s="310">
        <v>35460</v>
      </c>
      <c r="F40" s="310">
        <v>372</v>
      </c>
      <c r="G40" s="310">
        <v>372</v>
      </c>
      <c r="H40" s="310">
        <v>0</v>
      </c>
      <c r="I40" s="310">
        <v>0</v>
      </c>
    </row>
    <row r="41" spans="2:9">
      <c r="B41" s="309"/>
      <c r="C41" s="310"/>
      <c r="D41" s="309" t="s">
        <v>143</v>
      </c>
      <c r="E41" s="310">
        <v>55246</v>
      </c>
      <c r="F41" s="310">
        <v>446</v>
      </c>
      <c r="G41" s="310">
        <v>446</v>
      </c>
      <c r="H41" s="310">
        <v>0</v>
      </c>
      <c r="I41" s="310">
        <v>0</v>
      </c>
    </row>
    <row r="42" spans="2:9">
      <c r="B42" s="309"/>
      <c r="C42" s="310"/>
      <c r="D42" s="309" t="s">
        <v>144</v>
      </c>
      <c r="E42" s="310">
        <v>136776</v>
      </c>
      <c r="F42" s="310">
        <v>0</v>
      </c>
      <c r="G42" s="310">
        <v>0</v>
      </c>
      <c r="H42" s="310">
        <v>0</v>
      </c>
      <c r="I42" s="310">
        <v>0</v>
      </c>
    </row>
    <row r="43" spans="2:9">
      <c r="B43" s="309"/>
      <c r="C43" s="310"/>
      <c r="D43" s="309" t="s">
        <v>145</v>
      </c>
      <c r="E43" s="310">
        <v>88152</v>
      </c>
      <c r="F43" s="310">
        <v>0</v>
      </c>
      <c r="G43" s="310">
        <v>0</v>
      </c>
      <c r="H43" s="310">
        <v>0</v>
      </c>
      <c r="I43" s="310">
        <v>0</v>
      </c>
    </row>
    <row r="44" spans="2:9">
      <c r="B44" s="309"/>
      <c r="C44" s="310"/>
      <c r="D44" s="309" t="s">
        <v>146</v>
      </c>
      <c r="E44" s="310">
        <v>213602</v>
      </c>
      <c r="F44" s="310">
        <v>906</v>
      </c>
      <c r="G44" s="310">
        <v>0</v>
      </c>
      <c r="H44" s="310">
        <v>906</v>
      </c>
      <c r="I44" s="310">
        <v>0</v>
      </c>
    </row>
    <row r="45" spans="2:9">
      <c r="B45" s="309"/>
      <c r="C45" s="310"/>
      <c r="D45" s="309" t="s">
        <v>147</v>
      </c>
      <c r="E45" s="310">
        <v>39816</v>
      </c>
      <c r="F45" s="310">
        <v>0</v>
      </c>
      <c r="G45" s="310">
        <v>0</v>
      </c>
      <c r="H45" s="310">
        <v>0</v>
      </c>
      <c r="I45" s="310">
        <v>0</v>
      </c>
    </row>
    <row r="46" spans="2:9">
      <c r="B46" s="309"/>
      <c r="C46" s="310"/>
      <c r="D46" s="309" t="s">
        <v>148</v>
      </c>
      <c r="E46" s="310">
        <v>27272</v>
      </c>
      <c r="F46" s="310">
        <v>0</v>
      </c>
      <c r="G46" s="310">
        <v>0</v>
      </c>
      <c r="H46" s="310">
        <v>0</v>
      </c>
      <c r="I46" s="310">
        <v>0</v>
      </c>
    </row>
    <row r="47" spans="2:9">
      <c r="B47" s="309"/>
      <c r="C47" s="310"/>
      <c r="D47" s="309" t="s">
        <v>149</v>
      </c>
      <c r="E47" s="310">
        <v>66720</v>
      </c>
      <c r="F47" s="310">
        <v>0</v>
      </c>
      <c r="G47" s="310">
        <v>0</v>
      </c>
      <c r="H47" s="310">
        <v>0</v>
      </c>
      <c r="I47" s="310">
        <v>0</v>
      </c>
    </row>
    <row r="48" spans="2:9">
      <c r="B48" s="309"/>
      <c r="C48" s="310"/>
      <c r="D48" s="309" t="s">
        <v>150</v>
      </c>
      <c r="E48" s="310">
        <v>150828</v>
      </c>
      <c r="F48" s="310">
        <v>1340</v>
      </c>
      <c r="G48" s="310">
        <v>1340</v>
      </c>
      <c r="H48" s="310">
        <v>0</v>
      </c>
      <c r="I48" s="310">
        <v>0</v>
      </c>
    </row>
    <row r="49" spans="2:9">
      <c r="B49" s="309"/>
      <c r="C49" s="310"/>
      <c r="D49" s="309" t="s">
        <v>151</v>
      </c>
      <c r="E49" s="310">
        <v>279600</v>
      </c>
      <c r="F49" s="310">
        <v>0</v>
      </c>
      <c r="G49" s="310">
        <v>0</v>
      </c>
      <c r="H49" s="310">
        <v>0</v>
      </c>
      <c r="I49" s="310">
        <v>0</v>
      </c>
    </row>
    <row r="50" spans="2:9">
      <c r="B50" s="309"/>
      <c r="C50" s="310"/>
      <c r="D50" s="309" t="s">
        <v>152</v>
      </c>
      <c r="E50" s="310">
        <v>55344</v>
      </c>
      <c r="F50" s="310">
        <v>0</v>
      </c>
      <c r="G50" s="310">
        <v>0</v>
      </c>
      <c r="H50" s="310">
        <v>0</v>
      </c>
      <c r="I50" s="310">
        <v>0</v>
      </c>
    </row>
    <row r="51" spans="2:9">
      <c r="B51" s="309"/>
      <c r="C51" s="310"/>
      <c r="D51" s="309" t="s">
        <v>153</v>
      </c>
      <c r="E51" s="310">
        <v>38504</v>
      </c>
      <c r="F51" s="310">
        <v>0</v>
      </c>
      <c r="G51" s="310">
        <v>0</v>
      </c>
      <c r="H51" s="310">
        <v>0</v>
      </c>
      <c r="I51" s="310">
        <v>0</v>
      </c>
    </row>
    <row r="52" spans="2:9">
      <c r="B52" s="309"/>
      <c r="C52" s="310"/>
      <c r="D52" s="309" t="s">
        <v>154</v>
      </c>
      <c r="E52" s="310">
        <v>77888</v>
      </c>
      <c r="F52" s="310">
        <v>0</v>
      </c>
      <c r="G52" s="310">
        <v>0</v>
      </c>
      <c r="H52" s="310">
        <v>0</v>
      </c>
      <c r="I52" s="310">
        <v>0</v>
      </c>
    </row>
    <row r="53" spans="2:9">
      <c r="B53" s="309"/>
      <c r="C53" s="310"/>
      <c r="D53" s="309" t="s">
        <v>155</v>
      </c>
      <c r="E53" s="310">
        <v>28800</v>
      </c>
      <c r="F53" s="310">
        <v>0</v>
      </c>
      <c r="G53" s="310">
        <v>0</v>
      </c>
      <c r="H53" s="310">
        <v>0</v>
      </c>
      <c r="I53" s="310">
        <v>0</v>
      </c>
    </row>
    <row r="54" spans="2:9">
      <c r="B54" s="309"/>
      <c r="C54" s="310"/>
      <c r="D54" s="309" t="s">
        <v>156</v>
      </c>
      <c r="E54" s="310">
        <v>94130</v>
      </c>
      <c r="F54" s="310">
        <v>1018</v>
      </c>
      <c r="G54" s="310">
        <v>0</v>
      </c>
      <c r="H54" s="310">
        <v>1018</v>
      </c>
      <c r="I54" s="310">
        <v>0</v>
      </c>
    </row>
    <row r="55" spans="2:9">
      <c r="B55" s="309"/>
      <c r="C55" s="310"/>
      <c r="D55" s="309" t="s">
        <v>157</v>
      </c>
      <c r="E55" s="310">
        <v>125412</v>
      </c>
      <c r="F55" s="310">
        <v>372</v>
      </c>
      <c r="G55" s="310">
        <v>372</v>
      </c>
      <c r="H55" s="310">
        <v>0</v>
      </c>
      <c r="I55" s="310">
        <v>0</v>
      </c>
    </row>
    <row r="56" spans="2:9">
      <c r="B56" s="309"/>
      <c r="C56" s="310"/>
      <c r="D56" s="309" t="s">
        <v>158</v>
      </c>
      <c r="E56" s="310">
        <v>294102</v>
      </c>
      <c r="F56" s="310">
        <v>2030</v>
      </c>
      <c r="G56" s="310">
        <v>2030</v>
      </c>
      <c r="H56" s="310">
        <v>0</v>
      </c>
      <c r="I56" s="310">
        <v>0</v>
      </c>
    </row>
    <row r="57" spans="2:9">
      <c r="B57" s="309"/>
      <c r="C57" s="310"/>
      <c r="D57" s="309" t="s">
        <v>159</v>
      </c>
      <c r="E57" s="310">
        <v>173936</v>
      </c>
      <c r="F57" s="310">
        <v>1408</v>
      </c>
      <c r="G57" s="310">
        <v>398</v>
      </c>
      <c r="H57" s="310">
        <v>1010</v>
      </c>
      <c r="I57" s="310">
        <v>0</v>
      </c>
    </row>
    <row r="58" spans="2:9">
      <c r="B58" s="309"/>
      <c r="C58" s="310"/>
      <c r="D58" s="309" t="s">
        <v>160</v>
      </c>
      <c r="E58" s="310">
        <v>153912</v>
      </c>
      <c r="F58" s="310">
        <v>0</v>
      </c>
      <c r="G58" s="310">
        <v>0</v>
      </c>
      <c r="H58" s="310">
        <v>0</v>
      </c>
      <c r="I58" s="310">
        <v>0</v>
      </c>
    </row>
    <row r="59" spans="2:9">
      <c r="B59" s="309"/>
      <c r="C59" s="310"/>
      <c r="D59" s="309" t="s">
        <v>161</v>
      </c>
      <c r="E59" s="310">
        <v>67440</v>
      </c>
      <c r="F59" s="310">
        <v>0</v>
      </c>
      <c r="G59" s="310">
        <v>0</v>
      </c>
      <c r="H59" s="310">
        <v>0</v>
      </c>
      <c r="I59" s="310">
        <v>0</v>
      </c>
    </row>
    <row r="60" spans="2:9">
      <c r="B60" s="309"/>
      <c r="C60" s="310"/>
      <c r="D60" s="309" t="s">
        <v>162</v>
      </c>
      <c r="E60" s="310">
        <v>95478</v>
      </c>
      <c r="F60" s="310">
        <v>894</v>
      </c>
      <c r="G60" s="310">
        <v>894</v>
      </c>
      <c r="H60" s="310">
        <v>0</v>
      </c>
      <c r="I60" s="310">
        <v>0</v>
      </c>
    </row>
    <row r="61" spans="2:9">
      <c r="B61" s="309"/>
      <c r="C61" s="310"/>
      <c r="D61" s="309" t="s">
        <v>163</v>
      </c>
      <c r="E61" s="310">
        <v>68184</v>
      </c>
      <c r="F61" s="310">
        <v>0</v>
      </c>
      <c r="G61" s="310">
        <v>0</v>
      </c>
      <c r="H61" s="310">
        <v>0</v>
      </c>
      <c r="I61" s="310">
        <v>0</v>
      </c>
    </row>
    <row r="62" spans="2:9">
      <c r="B62" s="309"/>
      <c r="C62" s="310"/>
      <c r="D62" s="309" t="s">
        <v>164</v>
      </c>
      <c r="E62" s="310">
        <v>33680</v>
      </c>
      <c r="F62" s="310">
        <v>0</v>
      </c>
      <c r="G62" s="310">
        <v>0</v>
      </c>
      <c r="H62" s="310">
        <v>0</v>
      </c>
      <c r="I62" s="310">
        <v>0</v>
      </c>
    </row>
    <row r="63" spans="2:9">
      <c r="B63" s="309"/>
      <c r="C63" s="310"/>
      <c r="D63" s="309" t="s">
        <v>165</v>
      </c>
      <c r="E63" s="310">
        <v>23104</v>
      </c>
      <c r="F63" s="310">
        <v>0</v>
      </c>
      <c r="G63" s="310">
        <v>0</v>
      </c>
      <c r="H63" s="310">
        <v>0</v>
      </c>
      <c r="I63" s="310">
        <v>0</v>
      </c>
    </row>
    <row r="64" spans="2:9">
      <c r="B64" s="309"/>
      <c r="C64" s="310"/>
      <c r="D64" s="309" t="s">
        <v>166</v>
      </c>
      <c r="E64" s="310">
        <v>40904</v>
      </c>
      <c r="F64" s="310">
        <v>0</v>
      </c>
      <c r="G64" s="310">
        <v>0</v>
      </c>
      <c r="H64" s="310">
        <v>0</v>
      </c>
      <c r="I64" s="310">
        <v>0</v>
      </c>
    </row>
    <row r="65" spans="2:9">
      <c r="B65" s="309"/>
      <c r="C65" s="310"/>
      <c r="D65" s="309" t="s">
        <v>167</v>
      </c>
      <c r="E65" s="310">
        <v>305400</v>
      </c>
      <c r="F65" s="310">
        <v>0</v>
      </c>
      <c r="G65" s="310">
        <v>0</v>
      </c>
      <c r="H65" s="310">
        <v>0</v>
      </c>
      <c r="I65" s="310">
        <v>0</v>
      </c>
    </row>
    <row r="66" spans="2:9">
      <c r="B66" s="309"/>
      <c r="C66" s="310"/>
      <c r="D66" s="309" t="s">
        <v>168</v>
      </c>
      <c r="E66" s="310">
        <v>106574</v>
      </c>
      <c r="F66" s="310">
        <v>446</v>
      </c>
      <c r="G66" s="310">
        <v>446</v>
      </c>
      <c r="H66" s="310">
        <v>0</v>
      </c>
      <c r="I66" s="310">
        <v>0</v>
      </c>
    </row>
    <row r="67" spans="2:9">
      <c r="B67" s="309"/>
      <c r="C67" s="310"/>
      <c r="D67" s="309" t="s">
        <v>169</v>
      </c>
      <c r="E67" s="310">
        <v>68840</v>
      </c>
      <c r="F67" s="310">
        <v>0</v>
      </c>
      <c r="G67" s="310">
        <v>0</v>
      </c>
      <c r="H67" s="310">
        <v>0</v>
      </c>
      <c r="I67" s="310">
        <v>0</v>
      </c>
    </row>
    <row r="68" spans="2:9">
      <c r="B68" s="309"/>
      <c r="C68" s="310"/>
      <c r="D68" s="309" t="s">
        <v>170</v>
      </c>
      <c r="E68" s="310">
        <v>84698</v>
      </c>
      <c r="F68" s="310">
        <v>402</v>
      </c>
      <c r="G68" s="310">
        <v>402</v>
      </c>
      <c r="H68" s="310">
        <v>0</v>
      </c>
      <c r="I68" s="310">
        <v>0</v>
      </c>
    </row>
    <row r="69" spans="2:9">
      <c r="B69" s="309"/>
      <c r="C69" s="310"/>
      <c r="D69" s="309" t="s">
        <v>171</v>
      </c>
      <c r="E69" s="310">
        <v>65208</v>
      </c>
      <c r="F69" s="310">
        <v>0</v>
      </c>
      <c r="G69" s="310">
        <v>0</v>
      </c>
      <c r="H69" s="310">
        <v>0</v>
      </c>
      <c r="I69" s="310">
        <v>0</v>
      </c>
    </row>
    <row r="70" spans="2:9">
      <c r="B70" s="309"/>
      <c r="C70" s="310"/>
      <c r="D70" s="309" t="s">
        <v>172</v>
      </c>
      <c r="E70" s="310">
        <v>146626</v>
      </c>
      <c r="F70" s="310">
        <v>714</v>
      </c>
      <c r="G70" s="310">
        <v>714</v>
      </c>
      <c r="H70" s="310">
        <v>0</v>
      </c>
      <c r="I70" s="310">
        <v>0</v>
      </c>
    </row>
    <row r="71" spans="2:9">
      <c r="B71" s="309"/>
      <c r="C71" s="310"/>
      <c r="D71" s="309" t="s">
        <v>173</v>
      </c>
      <c r="E71" s="310">
        <v>75176</v>
      </c>
      <c r="F71" s="310">
        <v>0</v>
      </c>
      <c r="G71" s="310">
        <v>0</v>
      </c>
      <c r="H71" s="310">
        <v>0</v>
      </c>
      <c r="I71" s="310">
        <v>0</v>
      </c>
    </row>
    <row r="72" spans="2:9">
      <c r="B72" s="309"/>
      <c r="C72" s="310"/>
      <c r="D72" s="309" t="s">
        <v>174</v>
      </c>
      <c r="E72" s="310">
        <v>42958</v>
      </c>
      <c r="F72" s="310">
        <v>446</v>
      </c>
      <c r="G72" s="310">
        <v>446</v>
      </c>
      <c r="H72" s="310">
        <v>0</v>
      </c>
      <c r="I72" s="310">
        <v>0</v>
      </c>
    </row>
    <row r="73" spans="2:9">
      <c r="B73" s="309"/>
      <c r="C73" s="310"/>
      <c r="D73" s="309" t="s">
        <v>175</v>
      </c>
      <c r="E73" s="310">
        <v>359046</v>
      </c>
      <c r="F73" s="310">
        <v>2278</v>
      </c>
      <c r="G73" s="310">
        <v>2278</v>
      </c>
      <c r="H73" s="310">
        <v>0</v>
      </c>
      <c r="I73" s="310">
        <v>0</v>
      </c>
    </row>
    <row r="74" spans="2:9">
      <c r="B74" s="309"/>
      <c r="C74" s="310"/>
      <c r="D74" s="309" t="s">
        <v>176</v>
      </c>
      <c r="E74" s="310">
        <v>74902</v>
      </c>
      <c r="F74" s="310">
        <v>446</v>
      </c>
      <c r="G74" s="310">
        <v>446</v>
      </c>
      <c r="H74" s="310">
        <v>0</v>
      </c>
      <c r="I74" s="310">
        <v>0</v>
      </c>
    </row>
    <row r="75" spans="2:9">
      <c r="B75" s="309"/>
      <c r="C75" s="310"/>
      <c r="D75" s="309" t="s">
        <v>177</v>
      </c>
      <c r="E75" s="310">
        <v>472322</v>
      </c>
      <c r="F75" s="310">
        <v>2234</v>
      </c>
      <c r="G75" s="310">
        <v>2234</v>
      </c>
      <c r="H75" s="310">
        <v>0</v>
      </c>
      <c r="I75" s="310">
        <v>0</v>
      </c>
    </row>
    <row r="76" spans="2:9">
      <c r="B76" s="309"/>
      <c r="C76" s="310"/>
      <c r="D76" s="309" t="s">
        <v>178</v>
      </c>
      <c r="E76" s="310">
        <v>154120</v>
      </c>
      <c r="F76" s="310">
        <v>0</v>
      </c>
      <c r="G76" s="310">
        <v>0</v>
      </c>
      <c r="H76" s="310">
        <v>0</v>
      </c>
      <c r="I76" s="310">
        <v>0</v>
      </c>
    </row>
    <row r="77" spans="2:9">
      <c r="B77" s="309"/>
      <c r="C77" s="310"/>
      <c r="D77" s="309" t="s">
        <v>179</v>
      </c>
      <c r="E77" s="310">
        <v>44960</v>
      </c>
      <c r="F77" s="310">
        <v>0</v>
      </c>
      <c r="G77" s="310">
        <v>0</v>
      </c>
      <c r="H77" s="310">
        <v>0</v>
      </c>
      <c r="I77" s="310">
        <v>0</v>
      </c>
    </row>
    <row r="78" spans="2:9">
      <c r="B78" s="309"/>
      <c r="C78" s="310"/>
      <c r="D78" s="309" t="s">
        <v>180</v>
      </c>
      <c r="E78" s="310">
        <v>234766</v>
      </c>
      <c r="F78" s="310">
        <v>446</v>
      </c>
      <c r="G78" s="310">
        <v>446</v>
      </c>
      <c r="H78" s="310">
        <v>0</v>
      </c>
      <c r="I78" s="310">
        <v>0</v>
      </c>
    </row>
    <row r="79" spans="2:9">
      <c r="B79" s="309"/>
      <c r="C79" s="310"/>
      <c r="D79" s="309" t="s">
        <v>181</v>
      </c>
      <c r="E79" s="310">
        <v>139072</v>
      </c>
      <c r="F79" s="310">
        <v>32</v>
      </c>
      <c r="G79" s="310">
        <v>32</v>
      </c>
      <c r="H79" s="310">
        <v>0</v>
      </c>
      <c r="I79" s="310">
        <v>0</v>
      </c>
    </row>
    <row r="80" spans="2:9">
      <c r="B80" s="309"/>
      <c r="C80" s="310"/>
      <c r="D80" s="309" t="s">
        <v>182</v>
      </c>
      <c r="E80" s="310">
        <v>22480</v>
      </c>
      <c r="F80" s="310">
        <v>0</v>
      </c>
      <c r="G80" s="310">
        <v>0</v>
      </c>
      <c r="H80" s="310">
        <v>0</v>
      </c>
      <c r="I80" s="310">
        <v>0</v>
      </c>
    </row>
    <row r="81" spans="2:9">
      <c r="B81" s="309"/>
      <c r="C81" s="310"/>
      <c r="D81" s="309" t="s">
        <v>183</v>
      </c>
      <c r="E81" s="310">
        <v>92432</v>
      </c>
      <c r="F81" s="310">
        <v>0</v>
      </c>
      <c r="G81" s="310">
        <v>0</v>
      </c>
      <c r="H81" s="310">
        <v>0</v>
      </c>
      <c r="I81" s="310">
        <v>0</v>
      </c>
    </row>
    <row r="82" spans="2:9">
      <c r="B82" s="309"/>
      <c r="C82" s="310"/>
      <c r="D82" s="309" t="s">
        <v>184</v>
      </c>
      <c r="E82" s="310">
        <v>369296</v>
      </c>
      <c r="F82" s="310">
        <v>0</v>
      </c>
      <c r="G82" s="310">
        <v>0</v>
      </c>
      <c r="H82" s="310">
        <v>0</v>
      </c>
      <c r="I82" s="310">
        <v>0</v>
      </c>
    </row>
    <row r="83" spans="2:9">
      <c r="B83" s="309"/>
      <c r="C83" s="310"/>
      <c r="D83" s="309" t="s">
        <v>185</v>
      </c>
      <c r="E83" s="310">
        <v>48472</v>
      </c>
      <c r="F83" s="310">
        <v>0</v>
      </c>
      <c r="G83" s="310">
        <v>0</v>
      </c>
      <c r="H83" s="310">
        <v>0</v>
      </c>
      <c r="I83" s="310">
        <v>0</v>
      </c>
    </row>
    <row r="84" spans="2:9">
      <c r="B84" s="309"/>
      <c r="C84" s="310"/>
      <c r="D84" s="309" t="s">
        <v>186</v>
      </c>
      <c r="E84" s="310">
        <v>362832</v>
      </c>
      <c r="F84" s="310">
        <v>496</v>
      </c>
      <c r="G84" s="310">
        <v>496</v>
      </c>
      <c r="H84" s="310">
        <v>0</v>
      </c>
      <c r="I84" s="310">
        <v>0</v>
      </c>
    </row>
    <row r="85" spans="2:9">
      <c r="B85" s="309"/>
      <c r="C85" s="310"/>
      <c r="D85" s="309" t="s">
        <v>187</v>
      </c>
      <c r="E85" s="310">
        <v>30904</v>
      </c>
      <c r="F85" s="310">
        <v>0</v>
      </c>
      <c r="G85" s="310">
        <v>0</v>
      </c>
      <c r="H85" s="310">
        <v>0</v>
      </c>
      <c r="I85" s="310">
        <v>0</v>
      </c>
    </row>
    <row r="86" spans="2:9">
      <c r="B86" s="309"/>
      <c r="C86" s="310"/>
      <c r="D86" s="309" t="s">
        <v>188</v>
      </c>
      <c r="E86" s="310">
        <v>20376</v>
      </c>
      <c r="F86" s="310">
        <v>0</v>
      </c>
      <c r="G86" s="310">
        <v>0</v>
      </c>
      <c r="H86" s="310">
        <v>0</v>
      </c>
      <c r="I86" s="310">
        <v>0</v>
      </c>
    </row>
    <row r="87" spans="2:9">
      <c r="B87" s="309"/>
      <c r="C87" s="310"/>
      <c r="D87" s="309" t="s">
        <v>189</v>
      </c>
      <c r="E87" s="310">
        <v>14752</v>
      </c>
      <c r="F87" s="310">
        <v>0</v>
      </c>
      <c r="G87" s="310">
        <v>0</v>
      </c>
      <c r="H87" s="310">
        <v>0</v>
      </c>
      <c r="I87" s="310">
        <v>0</v>
      </c>
    </row>
    <row r="88" spans="2:9">
      <c r="B88" s="309"/>
      <c r="C88" s="310"/>
      <c r="D88" s="309" t="s">
        <v>190</v>
      </c>
      <c r="E88" s="310">
        <v>33688</v>
      </c>
      <c r="F88" s="310">
        <v>0</v>
      </c>
      <c r="G88" s="310">
        <v>0</v>
      </c>
      <c r="H88" s="310">
        <v>0</v>
      </c>
      <c r="I88" s="310">
        <v>0</v>
      </c>
    </row>
    <row r="89" spans="2:9">
      <c r="B89" s="309"/>
      <c r="C89" s="310"/>
      <c r="D89" s="309" t="s">
        <v>191</v>
      </c>
      <c r="E89" s="310">
        <v>39276</v>
      </c>
      <c r="F89" s="310">
        <v>1340</v>
      </c>
      <c r="G89" s="310">
        <v>1340</v>
      </c>
      <c r="H89" s="310">
        <v>0</v>
      </c>
      <c r="I89" s="310">
        <v>0</v>
      </c>
    </row>
    <row r="90" spans="2:9">
      <c r="B90" s="309"/>
      <c r="C90" s="310"/>
      <c r="D90" s="309" t="s">
        <v>192</v>
      </c>
      <c r="E90" s="310">
        <v>526600</v>
      </c>
      <c r="F90" s="310">
        <v>1576</v>
      </c>
      <c r="G90" s="310">
        <v>1576</v>
      </c>
      <c r="H90" s="310">
        <v>0</v>
      </c>
      <c r="I90" s="310">
        <v>0</v>
      </c>
    </row>
    <row r="91" spans="2:9">
      <c r="B91" s="309"/>
      <c r="C91" s="310"/>
      <c r="D91" s="309" t="s">
        <v>193</v>
      </c>
      <c r="E91" s="310">
        <v>211896</v>
      </c>
      <c r="F91" s="310">
        <v>0</v>
      </c>
      <c r="G91" s="310">
        <v>0</v>
      </c>
      <c r="H91" s="310">
        <v>0</v>
      </c>
      <c r="I91" s="310">
        <v>0</v>
      </c>
    </row>
    <row r="92" spans="2:9">
      <c r="B92" s="309"/>
      <c r="C92" s="310"/>
      <c r="D92" s="309" t="s">
        <v>194</v>
      </c>
      <c r="E92" s="310">
        <v>226504</v>
      </c>
      <c r="F92" s="310">
        <v>0</v>
      </c>
      <c r="G92" s="310">
        <v>0</v>
      </c>
      <c r="H92" s="310">
        <v>0</v>
      </c>
      <c r="I92" s="310">
        <v>0</v>
      </c>
    </row>
    <row r="93" spans="2:9">
      <c r="B93" s="309"/>
      <c r="C93" s="310"/>
      <c r="D93" s="309" t="s">
        <v>195</v>
      </c>
      <c r="E93" s="310">
        <v>66558</v>
      </c>
      <c r="F93" s="310">
        <v>22</v>
      </c>
      <c r="G93" s="310">
        <v>22</v>
      </c>
      <c r="H93" s="310">
        <v>0</v>
      </c>
      <c r="I93" s="310">
        <v>0</v>
      </c>
    </row>
    <row r="94" spans="2:9">
      <c r="B94" s="309"/>
      <c r="C94" s="310"/>
      <c r="D94" s="309" t="s">
        <v>196</v>
      </c>
      <c r="E94" s="310">
        <v>40912</v>
      </c>
      <c r="F94" s="310">
        <v>0</v>
      </c>
      <c r="G94" s="310">
        <v>0</v>
      </c>
      <c r="H94" s="310">
        <v>0</v>
      </c>
      <c r="I94" s="310">
        <v>0</v>
      </c>
    </row>
    <row r="95" spans="2:9">
      <c r="B95" s="309"/>
      <c r="C95" s="310"/>
      <c r="D95" s="309" t="s">
        <v>197</v>
      </c>
      <c r="E95" s="310">
        <v>54088</v>
      </c>
      <c r="F95" s="310">
        <v>0</v>
      </c>
      <c r="G95" s="310">
        <v>0</v>
      </c>
      <c r="H95" s="310">
        <v>0</v>
      </c>
      <c r="I95" s="310">
        <v>0</v>
      </c>
    </row>
    <row r="96" spans="2:9">
      <c r="B96" s="309"/>
      <c r="C96" s="310"/>
      <c r="D96" s="309" t="s">
        <v>198</v>
      </c>
      <c r="E96" s="310">
        <v>124344</v>
      </c>
      <c r="F96" s="310">
        <v>0</v>
      </c>
      <c r="G96" s="310">
        <v>0</v>
      </c>
      <c r="H96" s="310">
        <v>0</v>
      </c>
      <c r="I96" s="310">
        <v>0</v>
      </c>
    </row>
    <row r="97" spans="2:9">
      <c r="B97" s="309"/>
      <c r="C97" s="310"/>
      <c r="D97" s="309" t="s">
        <v>199</v>
      </c>
      <c r="E97" s="310">
        <v>63686</v>
      </c>
      <c r="F97" s="310">
        <v>30</v>
      </c>
      <c r="G97" s="310">
        <v>30</v>
      </c>
      <c r="H97" s="310">
        <v>0</v>
      </c>
      <c r="I97" s="310">
        <v>0</v>
      </c>
    </row>
    <row r="98" spans="2:9">
      <c r="B98" s="309"/>
      <c r="C98" s="310"/>
      <c r="D98" s="309" t="s">
        <v>200</v>
      </c>
      <c r="E98" s="310">
        <v>132806</v>
      </c>
      <c r="F98" s="310">
        <v>446</v>
      </c>
      <c r="G98" s="310">
        <v>446</v>
      </c>
      <c r="H98" s="310">
        <v>0</v>
      </c>
      <c r="I98" s="310">
        <v>0</v>
      </c>
    </row>
    <row r="99" spans="2:9">
      <c r="B99" s="309"/>
      <c r="C99" s="310"/>
      <c r="D99" s="309" t="s">
        <v>201</v>
      </c>
      <c r="E99" s="310">
        <v>33720</v>
      </c>
      <c r="F99" s="310">
        <v>0</v>
      </c>
      <c r="G99" s="310">
        <v>0</v>
      </c>
      <c r="H99" s="310">
        <v>0</v>
      </c>
      <c r="I99" s="310">
        <v>0</v>
      </c>
    </row>
    <row r="100" spans="2:9">
      <c r="B100" s="309"/>
      <c r="C100" s="310"/>
      <c r="D100" s="309" t="s">
        <v>202</v>
      </c>
      <c r="E100" s="310">
        <v>242250</v>
      </c>
      <c r="F100" s="310">
        <v>34</v>
      </c>
      <c r="G100" s="310">
        <v>34</v>
      </c>
      <c r="H100" s="310">
        <v>0</v>
      </c>
      <c r="I100" s="310">
        <v>0</v>
      </c>
    </row>
    <row r="101" spans="2:9">
      <c r="B101" s="309"/>
      <c r="C101" s="310"/>
      <c r="D101" s="309" t="s">
        <v>203</v>
      </c>
      <c r="E101" s="310">
        <v>43240</v>
      </c>
      <c r="F101" s="310">
        <v>0</v>
      </c>
      <c r="G101" s="310">
        <v>0</v>
      </c>
      <c r="H101" s="310">
        <v>0</v>
      </c>
      <c r="I101" s="310">
        <v>0</v>
      </c>
    </row>
    <row r="102" spans="2:9">
      <c r="B102" s="309"/>
      <c r="C102" s="310"/>
      <c r="D102" s="309" t="s">
        <v>204</v>
      </c>
      <c r="E102" s="310">
        <v>39336</v>
      </c>
      <c r="F102" s="310">
        <v>0</v>
      </c>
      <c r="G102" s="310">
        <v>0</v>
      </c>
      <c r="H102" s="310">
        <v>0</v>
      </c>
      <c r="I102" s="310">
        <v>0</v>
      </c>
    </row>
    <row r="103" spans="2:9">
      <c r="B103" s="309"/>
      <c r="C103" s="310"/>
      <c r="D103" s="309" t="s">
        <v>205</v>
      </c>
      <c r="E103" s="310">
        <v>101144</v>
      </c>
      <c r="F103" s="310">
        <v>0</v>
      </c>
      <c r="G103" s="310">
        <v>0</v>
      </c>
      <c r="H103" s="310">
        <v>0</v>
      </c>
      <c r="I103" s="310">
        <v>0</v>
      </c>
    </row>
    <row r="104" spans="2:9">
      <c r="B104" s="309"/>
      <c r="C104" s="310"/>
      <c r="D104" s="309" t="s">
        <v>206</v>
      </c>
      <c r="E104" s="310">
        <v>22456</v>
      </c>
      <c r="F104" s="310">
        <v>0</v>
      </c>
      <c r="G104" s="310">
        <v>0</v>
      </c>
      <c r="H104" s="310">
        <v>0</v>
      </c>
      <c r="I104" s="310">
        <v>0</v>
      </c>
    </row>
    <row r="105" spans="2:9">
      <c r="B105" s="309"/>
      <c r="C105" s="310"/>
      <c r="D105" s="309" t="s">
        <v>207</v>
      </c>
      <c r="E105" s="310">
        <v>24024</v>
      </c>
      <c r="F105" s="310">
        <v>0</v>
      </c>
      <c r="G105" s="310">
        <v>0</v>
      </c>
      <c r="H105" s="310">
        <v>0</v>
      </c>
      <c r="I105" s="310">
        <v>0</v>
      </c>
    </row>
    <row r="106" spans="2:9">
      <c r="B106" s="309"/>
      <c r="C106" s="310"/>
      <c r="D106" s="309" t="s">
        <v>209</v>
      </c>
      <c r="E106" s="310">
        <v>51976</v>
      </c>
      <c r="F106" s="310">
        <v>0</v>
      </c>
      <c r="G106" s="310">
        <v>0</v>
      </c>
      <c r="H106" s="310">
        <v>0</v>
      </c>
      <c r="I106" s="310">
        <v>0</v>
      </c>
    </row>
    <row r="107" spans="2:9">
      <c r="B107" s="309"/>
      <c r="C107" s="310"/>
      <c r="D107" s="309" t="s">
        <v>210</v>
      </c>
      <c r="E107" s="310">
        <v>68136</v>
      </c>
      <c r="F107" s="310">
        <v>0</v>
      </c>
      <c r="G107" s="310">
        <v>0</v>
      </c>
      <c r="H107" s="310">
        <v>0</v>
      </c>
      <c r="I107" s="310">
        <v>0</v>
      </c>
    </row>
    <row r="108" spans="2:9">
      <c r="B108" s="309"/>
      <c r="C108" s="310"/>
      <c r="D108" s="309" t="s">
        <v>211</v>
      </c>
      <c r="E108" s="310">
        <v>42808</v>
      </c>
      <c r="F108" s="310">
        <v>0</v>
      </c>
      <c r="G108" s="310">
        <v>0</v>
      </c>
      <c r="H108" s="310">
        <v>0</v>
      </c>
      <c r="I108" s="310">
        <v>0</v>
      </c>
    </row>
    <row r="109" spans="2:9">
      <c r="B109" s="309"/>
      <c r="C109" s="310"/>
      <c r="D109" s="309" t="s">
        <v>212</v>
      </c>
      <c r="E109" s="310">
        <v>324984</v>
      </c>
      <c r="F109" s="310">
        <v>0</v>
      </c>
      <c r="G109" s="310">
        <v>0</v>
      </c>
      <c r="H109" s="310">
        <v>0</v>
      </c>
      <c r="I109" s="310">
        <v>0</v>
      </c>
    </row>
    <row r="110" spans="2:9">
      <c r="B110" s="309"/>
      <c r="C110" s="310"/>
      <c r="D110" s="309" t="s">
        <v>213</v>
      </c>
      <c r="E110" s="310">
        <v>320798</v>
      </c>
      <c r="F110" s="310">
        <v>1518</v>
      </c>
      <c r="G110" s="310">
        <v>1518</v>
      </c>
      <c r="H110" s="310">
        <v>0</v>
      </c>
      <c r="I110" s="310">
        <v>0</v>
      </c>
    </row>
    <row r="111" spans="2:9">
      <c r="B111" s="309"/>
      <c r="C111" s="310"/>
      <c r="D111" s="309" t="s">
        <v>214</v>
      </c>
      <c r="E111" s="310">
        <v>78816</v>
      </c>
      <c r="F111" s="310">
        <v>0</v>
      </c>
      <c r="G111" s="310">
        <v>0</v>
      </c>
      <c r="H111" s="310">
        <v>0</v>
      </c>
      <c r="I111" s="310">
        <v>0</v>
      </c>
    </row>
    <row r="112" spans="2:9">
      <c r="B112" s="309"/>
      <c r="C112" s="310"/>
      <c r="D112" s="309" t="s">
        <v>215</v>
      </c>
      <c r="E112" s="310">
        <v>29504</v>
      </c>
      <c r="F112" s="310">
        <v>0</v>
      </c>
      <c r="G112" s="310">
        <v>0</v>
      </c>
      <c r="H112" s="310">
        <v>0</v>
      </c>
      <c r="I112" s="310">
        <v>0</v>
      </c>
    </row>
    <row r="113" spans="2:9">
      <c r="B113" s="309"/>
      <c r="C113" s="310"/>
      <c r="D113" s="309" t="s">
        <v>216</v>
      </c>
      <c r="E113" s="310">
        <v>349044</v>
      </c>
      <c r="F113" s="310">
        <v>268</v>
      </c>
      <c r="G113" s="310">
        <v>268</v>
      </c>
      <c r="H113" s="310">
        <v>0</v>
      </c>
      <c r="I113" s="310">
        <v>0</v>
      </c>
    </row>
    <row r="114" spans="2:9">
      <c r="B114" s="309"/>
      <c r="C114" s="310"/>
      <c r="D114" s="309" t="s">
        <v>217</v>
      </c>
      <c r="E114" s="310">
        <v>64492</v>
      </c>
      <c r="F114" s="310">
        <v>324</v>
      </c>
      <c r="G114" s="310">
        <v>324</v>
      </c>
      <c r="H114" s="310">
        <v>0</v>
      </c>
      <c r="I114" s="310">
        <v>0</v>
      </c>
    </row>
    <row r="115" spans="2:9">
      <c r="B115" s="309"/>
      <c r="C115" s="310"/>
      <c r="D115" s="309" t="s">
        <v>218</v>
      </c>
      <c r="E115" s="310">
        <v>62874</v>
      </c>
      <c r="F115" s="310">
        <v>402</v>
      </c>
      <c r="G115" s="310">
        <v>402</v>
      </c>
      <c r="H115" s="310">
        <v>0</v>
      </c>
      <c r="I115" s="310">
        <v>0</v>
      </c>
    </row>
    <row r="116" spans="2:9">
      <c r="B116" s="309"/>
      <c r="C116" s="310"/>
      <c r="D116" s="309" t="s">
        <v>219</v>
      </c>
      <c r="E116" s="310">
        <v>192572</v>
      </c>
      <c r="F116" s="310">
        <v>1564</v>
      </c>
      <c r="G116" s="310">
        <v>1564</v>
      </c>
      <c r="H116" s="310">
        <v>0</v>
      </c>
      <c r="I116" s="310">
        <v>0</v>
      </c>
    </row>
    <row r="117" spans="2:9">
      <c r="B117" s="309"/>
      <c r="C117" s="310"/>
      <c r="D117" s="309" t="s">
        <v>220</v>
      </c>
      <c r="E117" s="310">
        <v>166430</v>
      </c>
      <c r="F117" s="310">
        <v>446</v>
      </c>
      <c r="G117" s="310">
        <v>446</v>
      </c>
      <c r="H117" s="310">
        <v>0</v>
      </c>
      <c r="I117" s="310">
        <v>0</v>
      </c>
    </row>
    <row r="118" spans="2:9">
      <c r="B118" s="309"/>
      <c r="C118" s="310"/>
      <c r="D118" s="309" t="s">
        <v>221</v>
      </c>
      <c r="E118" s="310">
        <v>30480</v>
      </c>
      <c r="F118" s="310">
        <v>0</v>
      </c>
      <c r="G118" s="310">
        <v>0</v>
      </c>
      <c r="H118" s="310">
        <v>0</v>
      </c>
      <c r="I118" s="310">
        <v>0</v>
      </c>
    </row>
    <row r="119" spans="2:9">
      <c r="B119" s="309"/>
      <c r="C119" s="310"/>
      <c r="D119" s="309" t="s">
        <v>222</v>
      </c>
      <c r="E119" s="310">
        <v>382276</v>
      </c>
      <c r="F119" s="310">
        <v>1652</v>
      </c>
      <c r="G119" s="310">
        <v>1652</v>
      </c>
      <c r="H119" s="310">
        <v>0</v>
      </c>
      <c r="I119" s="310">
        <v>0</v>
      </c>
    </row>
    <row r="120" spans="2:9">
      <c r="B120" s="309"/>
      <c r="C120" s="310"/>
      <c r="D120" s="309" t="s">
        <v>223</v>
      </c>
      <c r="E120" s="310">
        <v>49168</v>
      </c>
      <c r="F120" s="310">
        <v>0</v>
      </c>
      <c r="G120" s="310">
        <v>0</v>
      </c>
      <c r="H120" s="310">
        <v>0</v>
      </c>
      <c r="I120" s="310">
        <v>0</v>
      </c>
    </row>
    <row r="121" spans="2:9">
      <c r="B121" s="309"/>
      <c r="C121" s="310"/>
      <c r="D121" s="309" t="s">
        <v>224</v>
      </c>
      <c r="E121" s="310">
        <v>404068</v>
      </c>
      <c r="F121" s="310">
        <v>1956</v>
      </c>
      <c r="G121" s="310">
        <v>1956</v>
      </c>
      <c r="H121" s="310">
        <v>0</v>
      </c>
      <c r="I121" s="310">
        <v>0</v>
      </c>
    </row>
    <row r="122" spans="2:9">
      <c r="B122" s="309"/>
      <c r="C122" s="310"/>
      <c r="D122" s="309" t="s">
        <v>225</v>
      </c>
      <c r="E122" s="310">
        <v>27392</v>
      </c>
      <c r="F122" s="310">
        <v>0</v>
      </c>
      <c r="G122" s="310">
        <v>0</v>
      </c>
      <c r="H122" s="310">
        <v>0</v>
      </c>
      <c r="I122" s="310">
        <v>0</v>
      </c>
    </row>
    <row r="123" spans="2:9">
      <c r="B123" s="309"/>
      <c r="C123" s="310"/>
      <c r="D123" s="309" t="s">
        <v>226</v>
      </c>
      <c r="E123" s="310">
        <v>69810</v>
      </c>
      <c r="F123" s="310">
        <v>402</v>
      </c>
      <c r="G123" s="310">
        <v>402</v>
      </c>
      <c r="H123" s="310">
        <v>0</v>
      </c>
      <c r="I123" s="310">
        <v>0</v>
      </c>
    </row>
    <row r="124" spans="2:9">
      <c r="B124" s="309"/>
      <c r="C124" s="310"/>
      <c r="D124" s="309" t="s">
        <v>227</v>
      </c>
      <c r="E124" s="310">
        <v>37608</v>
      </c>
      <c r="F124" s="310">
        <v>1072</v>
      </c>
      <c r="G124" s="310">
        <v>1072</v>
      </c>
      <c r="H124" s="310">
        <v>0</v>
      </c>
      <c r="I124" s="310">
        <v>0</v>
      </c>
    </row>
    <row r="125" spans="2:9">
      <c r="B125" s="309"/>
      <c r="C125" s="310"/>
      <c r="D125" s="309" t="s">
        <v>228</v>
      </c>
      <c r="E125" s="310">
        <v>22014</v>
      </c>
      <c r="F125" s="310">
        <v>358</v>
      </c>
      <c r="G125" s="310">
        <v>358</v>
      </c>
      <c r="H125" s="310">
        <v>0</v>
      </c>
      <c r="I125" s="310">
        <v>0</v>
      </c>
    </row>
    <row r="126" spans="2:9">
      <c r="B126" s="309"/>
      <c r="C126" s="310"/>
      <c r="D126" s="309" t="s">
        <v>229</v>
      </c>
      <c r="E126" s="310">
        <v>59352</v>
      </c>
      <c r="F126" s="310">
        <v>0</v>
      </c>
      <c r="G126" s="310">
        <v>0</v>
      </c>
      <c r="H126" s="310">
        <v>0</v>
      </c>
      <c r="I126" s="310">
        <v>0</v>
      </c>
    </row>
    <row r="127" spans="2:9">
      <c r="B127" s="309"/>
      <c r="C127" s="310"/>
      <c r="D127" s="309" t="s">
        <v>230</v>
      </c>
      <c r="E127" s="310">
        <v>116094</v>
      </c>
      <c r="F127" s="310">
        <v>894</v>
      </c>
      <c r="G127" s="310">
        <v>894</v>
      </c>
      <c r="H127" s="310">
        <v>0</v>
      </c>
      <c r="I127" s="310">
        <v>0</v>
      </c>
    </row>
    <row r="128" spans="2:9">
      <c r="B128" s="309"/>
      <c r="C128" s="310"/>
      <c r="D128" s="309" t="s">
        <v>231</v>
      </c>
      <c r="E128" s="310">
        <v>146870</v>
      </c>
      <c r="F128" s="310">
        <v>894</v>
      </c>
      <c r="G128" s="310">
        <v>894</v>
      </c>
      <c r="H128" s="310">
        <v>0</v>
      </c>
      <c r="I128" s="310">
        <v>0</v>
      </c>
    </row>
    <row r="129" spans="2:9">
      <c r="B129" s="309"/>
      <c r="C129" s="310"/>
      <c r="D129" s="309" t="s">
        <v>232</v>
      </c>
      <c r="E129" s="310">
        <v>53744</v>
      </c>
      <c r="F129" s="310">
        <v>0</v>
      </c>
      <c r="G129" s="310">
        <v>0</v>
      </c>
      <c r="H129" s="310">
        <v>0</v>
      </c>
      <c r="I129" s="310">
        <v>0</v>
      </c>
    </row>
    <row r="130" spans="2:9">
      <c r="B130" s="309"/>
      <c r="C130" s="310"/>
      <c r="D130" s="309" t="s">
        <v>233</v>
      </c>
      <c r="E130" s="310">
        <v>43762</v>
      </c>
      <c r="F130" s="310">
        <v>242</v>
      </c>
      <c r="G130" s="310">
        <v>242</v>
      </c>
      <c r="H130" s="310">
        <v>0</v>
      </c>
      <c r="I130" s="310">
        <v>0</v>
      </c>
    </row>
    <row r="131" spans="2:9">
      <c r="B131" s="309"/>
      <c r="C131" s="310"/>
      <c r="D131" s="309" t="s">
        <v>234</v>
      </c>
      <c r="E131" s="310">
        <v>52680</v>
      </c>
      <c r="F131" s="310">
        <v>0</v>
      </c>
      <c r="G131" s="310">
        <v>0</v>
      </c>
      <c r="H131" s="310">
        <v>0</v>
      </c>
      <c r="I131" s="310">
        <v>0</v>
      </c>
    </row>
    <row r="132" spans="2:9">
      <c r="B132" s="419"/>
      <c r="C132" s="313"/>
      <c r="D132" s="309" t="s">
        <v>235</v>
      </c>
      <c r="E132" s="310">
        <v>21776</v>
      </c>
      <c r="F132" s="310">
        <v>0</v>
      </c>
      <c r="G132" s="310">
        <v>0</v>
      </c>
      <c r="H132" s="310">
        <v>0</v>
      </c>
      <c r="I132" s="310">
        <v>0</v>
      </c>
    </row>
    <row r="133" spans="2:9">
      <c r="B133" s="109"/>
      <c r="C133" s="109"/>
      <c r="D133" s="318" t="s">
        <v>116</v>
      </c>
      <c r="E133" s="314">
        <f>SUM(E15:E132)</f>
        <v>22937910</v>
      </c>
      <c r="F133" s="314">
        <f>SUM(F15:F132)</f>
        <v>65014</v>
      </c>
      <c r="G133" s="314">
        <f>SUM(G15:G132)</f>
        <v>58166</v>
      </c>
      <c r="H133" s="314">
        <f>SUM(H15:H132)</f>
        <v>6848</v>
      </c>
      <c r="I133" s="314">
        <f>SUM(I15:I132)</f>
        <v>0</v>
      </c>
    </row>
    <row r="134" spans="2:9">
      <c r="D134" s="315"/>
      <c r="E134" s="315"/>
      <c r="F134" s="315"/>
      <c r="G134" s="315"/>
      <c r="H134" s="315"/>
      <c r="I134" s="315"/>
    </row>
    <row r="135" spans="2:9" ht="15.75" customHeight="1">
      <c r="D135" s="2146" t="s">
        <v>285</v>
      </c>
      <c r="E135" s="2146"/>
      <c r="F135" s="2146"/>
      <c r="G135" s="2146"/>
      <c r="H135" s="2146"/>
      <c r="I135" s="2146"/>
    </row>
    <row r="136" spans="2:9" ht="31.5">
      <c r="D136" s="420" t="s">
        <v>109</v>
      </c>
      <c r="E136" s="2141" t="s">
        <v>110</v>
      </c>
      <c r="F136" s="2141"/>
      <c r="G136" s="2141"/>
      <c r="H136" s="2141"/>
      <c r="I136" s="2141"/>
    </row>
    <row r="137" spans="2:9">
      <c r="D137" s="418" t="s">
        <v>236</v>
      </c>
      <c r="E137" s="2142">
        <v>11468955</v>
      </c>
      <c r="F137" s="2142"/>
      <c r="G137" s="2142"/>
      <c r="H137" s="2142"/>
      <c r="I137" s="2142"/>
    </row>
    <row r="138" spans="2:9" ht="19.5" customHeight="1">
      <c r="D138" s="2143"/>
      <c r="E138" s="2143"/>
      <c r="F138" s="316"/>
      <c r="G138" s="316"/>
      <c r="H138" s="316"/>
      <c r="I138" s="316"/>
    </row>
    <row r="139" spans="2:9">
      <c r="D139" s="419" t="s">
        <v>237</v>
      </c>
      <c r="E139" s="2145">
        <f>E133+E137</f>
        <v>34406865</v>
      </c>
      <c r="F139" s="2145"/>
      <c r="G139" s="2145"/>
      <c r="H139" s="2145"/>
      <c r="I139" s="2145"/>
    </row>
    <row r="140" spans="2:9" ht="60" customHeight="1">
      <c r="B140" s="2144" t="s">
        <v>279</v>
      </c>
      <c r="C140" s="2144"/>
    </row>
  </sheetData>
  <mergeCells count="23">
    <mergeCell ref="D11:I11"/>
    <mergeCell ref="A1:C1"/>
    <mergeCell ref="A2:C2"/>
    <mergeCell ref="B3:C3"/>
    <mergeCell ref="D3:I3"/>
    <mergeCell ref="B6:C6"/>
    <mergeCell ref="D6:E6"/>
    <mergeCell ref="B7:C7"/>
    <mergeCell ref="B8:C8"/>
    <mergeCell ref="D8:I8"/>
    <mergeCell ref="B9:C9"/>
    <mergeCell ref="D9:I9"/>
    <mergeCell ref="D138:E138"/>
    <mergeCell ref="E139:I139"/>
    <mergeCell ref="B140:C140"/>
    <mergeCell ref="D12:D13"/>
    <mergeCell ref="E12:E13"/>
    <mergeCell ref="F12:I12"/>
    <mergeCell ref="D135:I135"/>
    <mergeCell ref="E136:I136"/>
    <mergeCell ref="E137:I137"/>
    <mergeCell ref="B12:B13"/>
    <mergeCell ref="C12:C13"/>
  </mergeCells>
  <pageMargins left="0.31496062992125984" right="0.27559055118110237" top="0.51" bottom="0.74803149606299213" header="0.31496062992125984" footer="0.31496062992125984"/>
  <pageSetup paperSize="9" scale="75" orientation="landscape" verticalDpi="0" r:id="rId1"/>
  <headerFooter>
    <oddFooter>&amp;L&amp;F&amp;C&amp;P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zoomScale="80" zoomScaleNormal="80" workbookViewId="0">
      <selection activeCell="A8" sqref="A8"/>
    </sheetView>
  </sheetViews>
  <sheetFormatPr defaultRowHeight="15"/>
  <cols>
    <col min="1" max="1" width="6.28515625" style="15" customWidth="1"/>
    <col min="2" max="2" width="58" style="32" customWidth="1"/>
    <col min="3" max="4" width="14.28515625" style="32" customWidth="1"/>
    <col min="5" max="5" width="51.140625" style="32" customWidth="1"/>
    <col min="6" max="7" width="14" style="32" customWidth="1"/>
    <col min="8" max="8" width="17.5703125" style="14" customWidth="1"/>
  </cols>
  <sheetData>
    <row r="1" spans="1:8" ht="15" customHeight="1">
      <c r="A1" s="1"/>
      <c r="B1" s="2"/>
      <c r="C1" s="2029" t="s">
        <v>0</v>
      </c>
      <c r="D1" s="2029" t="s">
        <v>1</v>
      </c>
      <c r="E1" s="3"/>
      <c r="F1" s="2029" t="s">
        <v>0</v>
      </c>
      <c r="G1" s="2029" t="s">
        <v>1</v>
      </c>
      <c r="H1" s="2024" t="s">
        <v>56</v>
      </c>
    </row>
    <row r="2" spans="1:8" ht="29.25" customHeight="1" thickBot="1">
      <c r="A2" s="1"/>
      <c r="B2" s="4"/>
      <c r="C2" s="2030"/>
      <c r="D2" s="2030"/>
      <c r="E2" s="5"/>
      <c r="F2" s="2030"/>
      <c r="G2" s="2030"/>
      <c r="H2" s="2025"/>
    </row>
    <row r="3" spans="1:8">
      <c r="A3" s="6"/>
      <c r="B3" s="7"/>
      <c r="C3" s="8"/>
      <c r="D3" s="9"/>
      <c r="E3" s="7"/>
      <c r="F3" s="10"/>
      <c r="G3" s="9"/>
      <c r="H3" s="11"/>
    </row>
    <row r="4" spans="1:8">
      <c r="A4" s="6"/>
      <c r="B4" s="101" t="s">
        <v>35</v>
      </c>
      <c r="C4" s="8"/>
      <c r="D4" s="9"/>
      <c r="E4" s="7"/>
      <c r="F4" s="10"/>
      <c r="G4" s="9"/>
      <c r="H4" s="11"/>
    </row>
    <row r="5" spans="1:8">
      <c r="A5" s="6"/>
      <c r="B5" s="7"/>
      <c r="C5" s="8"/>
      <c r="D5" s="9"/>
      <c r="E5" s="7"/>
      <c r="F5" s="10"/>
      <c r="G5" s="9"/>
      <c r="H5" s="11"/>
    </row>
    <row r="6" spans="1:8" s="32" customFormat="1" ht="12.75">
      <c r="A6" s="15"/>
      <c r="B6" s="332" t="s">
        <v>252</v>
      </c>
      <c r="C6" s="13"/>
      <c r="D6" s="332"/>
      <c r="H6" s="14"/>
    </row>
    <row r="7" spans="1:8" s="32" customFormat="1" ht="13.5" thickBot="1">
      <c r="A7" s="15"/>
      <c r="B7" s="13"/>
      <c r="C7" s="13"/>
      <c r="D7" s="332"/>
      <c r="H7" s="14"/>
    </row>
    <row r="8" spans="1:8" s="32" customFormat="1" ht="12.75">
      <c r="A8" s="1003">
        <f>'9piel'!A9+1</f>
        <v>78</v>
      </c>
      <c r="B8" s="998" t="s">
        <v>254</v>
      </c>
      <c r="C8" s="829"/>
      <c r="D8" s="829"/>
      <c r="H8" s="14" t="s">
        <v>58</v>
      </c>
    </row>
    <row r="9" spans="1:8" s="32" customFormat="1" ht="12.75">
      <c r="A9" s="15"/>
      <c r="B9" s="832"/>
      <c r="C9" s="831"/>
      <c r="D9" s="831"/>
      <c r="H9" s="14"/>
    </row>
    <row r="10" spans="1:8" s="32" customFormat="1" ht="31.5">
      <c r="A10" s="15"/>
      <c r="B10" s="999" t="s">
        <v>420</v>
      </c>
      <c r="C10" s="327">
        <v>8957</v>
      </c>
      <c r="D10" s="831"/>
      <c r="H10" s="14"/>
    </row>
    <row r="11" spans="1:8" s="32" customFormat="1" ht="13.5" thickBot="1">
      <c r="A11" s="15"/>
      <c r="B11" s="1000"/>
      <c r="C11" s="1001"/>
      <c r="D11" s="1002"/>
      <c r="H11" s="14"/>
    </row>
    <row r="12" spans="1:8" s="32" customFormat="1" ht="66.75" customHeight="1" thickBot="1">
      <c r="A12" s="15"/>
      <c r="B12" s="2176" t="s">
        <v>419</v>
      </c>
      <c r="C12" s="2177"/>
      <c r="D12" s="2178"/>
      <c r="H12" s="14"/>
    </row>
    <row r="23" spans="1:8" ht="18.75">
      <c r="B23" s="2179" t="s">
        <v>53</v>
      </c>
      <c r="C23" s="2179"/>
      <c r="D23" s="107"/>
      <c r="E23" s="328"/>
      <c r="G23" s="328" t="s">
        <v>54</v>
      </c>
    </row>
    <row r="24" spans="1:8">
      <c r="B24" s="108"/>
      <c r="C24" s="108"/>
      <c r="D24" s="109"/>
      <c r="E24" s="109"/>
    </row>
    <row r="25" spans="1:8">
      <c r="B25" s="108"/>
      <c r="C25" s="108"/>
      <c r="D25" s="109"/>
      <c r="E25" s="109"/>
    </row>
    <row r="26" spans="1:8">
      <c r="B26" s="108"/>
      <c r="C26" s="108"/>
      <c r="D26" s="109"/>
      <c r="E26" s="109"/>
    </row>
    <row r="27" spans="1:8">
      <c r="B27" s="108"/>
      <c r="C27" s="108"/>
      <c r="D27" s="109"/>
      <c r="E27" s="109"/>
    </row>
    <row r="28" spans="1:8" s="1476" customFormat="1">
      <c r="A28" s="1478"/>
      <c r="B28" s="1481" t="s">
        <v>473</v>
      </c>
      <c r="C28" s="1481"/>
      <c r="D28" s="1482"/>
      <c r="E28" s="1482"/>
      <c r="F28" s="1479"/>
      <c r="G28" s="1479"/>
      <c r="H28" s="1477"/>
    </row>
    <row r="29" spans="1:8" s="1491" customFormat="1">
      <c r="A29" s="1478"/>
      <c r="B29" s="1490" t="s">
        <v>474</v>
      </c>
      <c r="C29" s="1481"/>
      <c r="D29" s="1489"/>
      <c r="E29" s="1489"/>
      <c r="F29" s="1480"/>
      <c r="G29" s="1480"/>
      <c r="H29" s="1477"/>
    </row>
    <row r="30" spans="1:8">
      <c r="B30" s="329" t="s">
        <v>51</v>
      </c>
      <c r="C30" s="329"/>
      <c r="D30" s="109"/>
      <c r="E30" s="109"/>
    </row>
    <row r="31" spans="1:8">
      <c r="B31" s="1438" t="s">
        <v>52</v>
      </c>
      <c r="C31" s="329"/>
      <c r="D31" s="109"/>
      <c r="E31" s="109"/>
    </row>
  </sheetData>
  <mergeCells count="7">
    <mergeCell ref="H1:H2"/>
    <mergeCell ref="B12:D12"/>
    <mergeCell ref="B23:C23"/>
    <mergeCell ref="C1:C2"/>
    <mergeCell ref="D1:D2"/>
    <mergeCell ref="F1:F2"/>
    <mergeCell ref="G1:G2"/>
  </mergeCells>
  <hyperlinks>
    <hyperlink ref="B31" r:id="rId1"/>
    <hyperlink ref="B29" r:id="rId2"/>
  </hyperlinks>
  <pageMargins left="0.22" right="0.18" top="0.51181102362204722" bottom="0.46" header="0.31496062992125984" footer="0.25"/>
  <pageSetup paperSize="9" scale="75" fitToHeight="0" orientation="landscape" verticalDpi="0" r:id="rId3"/>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
  <sheetViews>
    <sheetView zoomScale="70" zoomScaleNormal="70" workbookViewId="0">
      <selection activeCell="E37" sqref="E37"/>
    </sheetView>
  </sheetViews>
  <sheetFormatPr defaultRowHeight="15"/>
  <cols>
    <col min="1" max="1" width="6.28515625" style="15" customWidth="1"/>
    <col min="2" max="2" width="58" style="32" customWidth="1"/>
    <col min="3" max="4" width="14.28515625" style="32" customWidth="1"/>
    <col min="5" max="5" width="51.140625" style="32" customWidth="1"/>
    <col min="6" max="7" width="14" style="32" customWidth="1"/>
    <col min="8" max="8" width="17.5703125" style="14" customWidth="1"/>
  </cols>
  <sheetData>
    <row r="1" spans="1:8" ht="15" customHeight="1">
      <c r="A1" s="1"/>
      <c r="B1" s="2"/>
      <c r="C1" s="2029" t="s">
        <v>0</v>
      </c>
      <c r="D1" s="2029" t="s">
        <v>1</v>
      </c>
      <c r="E1" s="3"/>
      <c r="F1" s="2029" t="s">
        <v>0</v>
      </c>
      <c r="G1" s="2029" t="s">
        <v>1</v>
      </c>
      <c r="H1" s="2024" t="s">
        <v>56</v>
      </c>
    </row>
    <row r="2" spans="1:8" ht="15.75" customHeight="1" thickBot="1">
      <c r="A2" s="1"/>
      <c r="B2" s="4"/>
      <c r="C2" s="2030"/>
      <c r="D2" s="2030"/>
      <c r="E2" s="5"/>
      <c r="F2" s="2030"/>
      <c r="G2" s="2030"/>
      <c r="H2" s="2025"/>
    </row>
    <row r="3" spans="1:8">
      <c r="A3" s="6"/>
      <c r="B3" s="7"/>
      <c r="C3" s="8"/>
      <c r="D3" s="9"/>
      <c r="E3" s="7"/>
      <c r="F3" s="10"/>
      <c r="G3" s="9"/>
      <c r="H3" s="11"/>
    </row>
    <row r="4" spans="1:8">
      <c r="A4" s="6"/>
      <c r="B4" s="101" t="s">
        <v>343</v>
      </c>
      <c r="C4" s="8"/>
      <c r="D4" s="9"/>
      <c r="E4" s="7"/>
      <c r="F4" s="10"/>
      <c r="G4" s="9"/>
      <c r="H4" s="11"/>
    </row>
    <row r="5" spans="1:8">
      <c r="A5" s="6"/>
      <c r="B5" s="7"/>
      <c r="C5" s="8"/>
      <c r="D5" s="9"/>
      <c r="E5" s="7"/>
      <c r="F5" s="10"/>
      <c r="G5" s="9"/>
      <c r="H5" s="11"/>
    </row>
    <row r="6" spans="1:8" s="32" customFormat="1" ht="12.75">
      <c r="A6" s="15"/>
      <c r="B6" s="332" t="s">
        <v>252</v>
      </c>
      <c r="C6" s="13"/>
      <c r="D6" s="332"/>
      <c r="H6" s="14"/>
    </row>
    <row r="7" spans="1:8" s="32" customFormat="1" ht="13.5" thickBot="1">
      <c r="A7" s="15"/>
      <c r="B7" s="13"/>
      <c r="C7" s="13"/>
      <c r="D7" s="332"/>
      <c r="H7" s="14"/>
    </row>
    <row r="8" spans="1:8" s="32" customFormat="1" ht="12.75">
      <c r="A8" s="15">
        <f>KNAB!A98+1</f>
        <v>3</v>
      </c>
      <c r="B8" s="828" t="s">
        <v>344</v>
      </c>
      <c r="C8" s="829"/>
      <c r="D8" s="829"/>
      <c r="H8" s="14" t="s">
        <v>58</v>
      </c>
    </row>
    <row r="9" spans="1:8" s="32" customFormat="1" ht="12.75">
      <c r="A9" s="15"/>
      <c r="B9" s="830" t="s">
        <v>44</v>
      </c>
      <c r="C9" s="831"/>
      <c r="D9" s="831"/>
      <c r="H9" s="14"/>
    </row>
    <row r="10" spans="1:8" s="32" customFormat="1" ht="13.5">
      <c r="A10" s="15"/>
      <c r="B10" s="1036" t="s">
        <v>345</v>
      </c>
      <c r="C10" s="1037"/>
      <c r="D10" s="1037"/>
      <c r="H10" s="14"/>
    </row>
    <row r="11" spans="1:8" s="32" customFormat="1" ht="12.75">
      <c r="A11" s="15"/>
      <c r="B11" s="832" t="s">
        <v>346</v>
      </c>
      <c r="C11" s="831"/>
      <c r="D11" s="831"/>
      <c r="H11" s="14"/>
    </row>
    <row r="12" spans="1:8" s="32" customFormat="1" ht="12.75">
      <c r="A12" s="15"/>
      <c r="B12" s="833" t="s">
        <v>64</v>
      </c>
      <c r="C12" s="831"/>
      <c r="D12" s="831"/>
      <c r="H12" s="14"/>
    </row>
    <row r="13" spans="1:8" s="32" customFormat="1" ht="12.75">
      <c r="A13" s="15"/>
      <c r="B13" s="834" t="s">
        <v>6</v>
      </c>
      <c r="C13" s="835">
        <v>96080</v>
      </c>
      <c r="D13" s="831">
        <v>-65000</v>
      </c>
      <c r="H13" s="14"/>
    </row>
    <row r="14" spans="1:8" s="32" customFormat="1" ht="12.75">
      <c r="A14" s="15"/>
      <c r="B14" s="834" t="s">
        <v>99</v>
      </c>
      <c r="C14" s="835">
        <v>96080</v>
      </c>
      <c r="D14" s="831">
        <v>-65000</v>
      </c>
      <c r="H14" s="14"/>
    </row>
    <row r="15" spans="1:8" s="32" customFormat="1" ht="12.75">
      <c r="A15" s="15"/>
      <c r="B15" s="834" t="s">
        <v>31</v>
      </c>
      <c r="C15" s="835">
        <v>96080</v>
      </c>
      <c r="D15" s="831">
        <v>-65000</v>
      </c>
      <c r="H15" s="14"/>
    </row>
    <row r="16" spans="1:8" s="32" customFormat="1" ht="12.75">
      <c r="A16" s="15"/>
      <c r="B16" s="834" t="s">
        <v>17</v>
      </c>
      <c r="C16" s="835">
        <v>96080</v>
      </c>
      <c r="D16" s="831">
        <v>-65000</v>
      </c>
      <c r="H16" s="14"/>
    </row>
    <row r="17" spans="1:8" s="32" customFormat="1" ht="25.5">
      <c r="A17" s="15"/>
      <c r="B17" s="834" t="s">
        <v>68</v>
      </c>
      <c r="C17" s="835">
        <v>96080</v>
      </c>
      <c r="D17" s="831">
        <v>-65000</v>
      </c>
      <c r="H17" s="14"/>
    </row>
    <row r="18" spans="1:8" s="32" customFormat="1" ht="12.75">
      <c r="A18" s="15"/>
      <c r="B18" s="834" t="s">
        <v>70</v>
      </c>
      <c r="C18" s="835">
        <v>96080</v>
      </c>
      <c r="D18" s="831">
        <v>-65000</v>
      </c>
      <c r="H18" s="14"/>
    </row>
    <row r="19" spans="1:8" s="32" customFormat="1" ht="12.75">
      <c r="A19" s="15"/>
      <c r="B19" s="836" t="s">
        <v>259</v>
      </c>
      <c r="C19" s="835"/>
      <c r="D19" s="831"/>
      <c r="H19" s="14"/>
    </row>
    <row r="20" spans="1:8" s="32" customFormat="1" ht="12.75">
      <c r="A20" s="15"/>
      <c r="B20" s="834" t="s">
        <v>6</v>
      </c>
      <c r="C20" s="835">
        <v>96080</v>
      </c>
      <c r="D20" s="831">
        <v>-65000</v>
      </c>
      <c r="H20" s="14"/>
    </row>
    <row r="21" spans="1:8" s="32" customFormat="1" ht="12.75">
      <c r="A21" s="15"/>
      <c r="B21" s="834" t="s">
        <v>99</v>
      </c>
      <c r="C21" s="835">
        <v>96080</v>
      </c>
      <c r="D21" s="831">
        <v>-65000</v>
      </c>
      <c r="H21" s="14"/>
    </row>
    <row r="22" spans="1:8" s="32" customFormat="1" ht="12.75">
      <c r="A22" s="15"/>
      <c r="B22" s="834" t="s">
        <v>31</v>
      </c>
      <c r="C22" s="835">
        <v>96080</v>
      </c>
      <c r="D22" s="831">
        <v>-65000</v>
      </c>
      <c r="H22" s="14"/>
    </row>
    <row r="23" spans="1:8" s="32" customFormat="1" ht="12.75">
      <c r="A23" s="15"/>
      <c r="B23" s="834" t="s">
        <v>17</v>
      </c>
      <c r="C23" s="835">
        <v>96080</v>
      </c>
      <c r="D23" s="831">
        <v>-65000</v>
      </c>
      <c r="H23" s="14"/>
    </row>
    <row r="24" spans="1:8" s="32" customFormat="1" ht="25.5">
      <c r="A24" s="15"/>
      <c r="B24" s="834" t="s">
        <v>68</v>
      </c>
      <c r="C24" s="835">
        <v>96080</v>
      </c>
      <c r="D24" s="831">
        <v>-65000</v>
      </c>
      <c r="H24" s="14"/>
    </row>
    <row r="25" spans="1:8" s="32" customFormat="1" ht="12.75">
      <c r="A25" s="15"/>
      <c r="B25" s="834" t="s">
        <v>70</v>
      </c>
      <c r="C25" s="835">
        <v>96080</v>
      </c>
      <c r="D25" s="831">
        <v>-65000</v>
      </c>
      <c r="H25" s="14"/>
    </row>
    <row r="26" spans="1:8" s="32" customFormat="1" ht="12.75">
      <c r="A26" s="15"/>
      <c r="B26" s="836" t="s">
        <v>260</v>
      </c>
      <c r="C26" s="837"/>
      <c r="D26" s="837"/>
      <c r="H26" s="14"/>
    </row>
    <row r="27" spans="1:8" s="32" customFormat="1" ht="12.75">
      <c r="A27" s="15"/>
      <c r="B27" s="834" t="s">
        <v>6</v>
      </c>
      <c r="C27" s="835">
        <v>96080</v>
      </c>
      <c r="D27" s="831">
        <v>-65000</v>
      </c>
      <c r="H27" s="14"/>
    </row>
    <row r="28" spans="1:8" s="32" customFormat="1" ht="12.75">
      <c r="A28" s="15"/>
      <c r="B28" s="834" t="s">
        <v>99</v>
      </c>
      <c r="C28" s="835">
        <v>96080</v>
      </c>
      <c r="D28" s="831">
        <v>-65000</v>
      </c>
      <c r="H28" s="14"/>
    </row>
    <row r="29" spans="1:8" s="32" customFormat="1" ht="12.75">
      <c r="A29" s="15"/>
      <c r="B29" s="834" t="s">
        <v>31</v>
      </c>
      <c r="C29" s="835">
        <v>96080</v>
      </c>
      <c r="D29" s="831">
        <v>-65000</v>
      </c>
      <c r="H29" s="14"/>
    </row>
    <row r="30" spans="1:8" s="32" customFormat="1" ht="12.75">
      <c r="A30" s="15"/>
      <c r="B30" s="834" t="s">
        <v>17</v>
      </c>
      <c r="C30" s="835">
        <v>96080</v>
      </c>
      <c r="D30" s="831">
        <v>-65000</v>
      </c>
      <c r="H30" s="14"/>
    </row>
    <row r="31" spans="1:8" s="32" customFormat="1" ht="25.5">
      <c r="A31" s="15"/>
      <c r="B31" s="834" t="s">
        <v>68</v>
      </c>
      <c r="C31" s="835">
        <v>96080</v>
      </c>
      <c r="D31" s="831">
        <v>-65000</v>
      </c>
      <c r="H31" s="14"/>
    </row>
    <row r="32" spans="1:8" s="32" customFormat="1" ht="12.75">
      <c r="A32" s="15"/>
      <c r="B32" s="834" t="s">
        <v>70</v>
      </c>
      <c r="C32" s="835">
        <v>96080</v>
      </c>
      <c r="D32" s="831">
        <v>-65000</v>
      </c>
      <c r="H32" s="14"/>
    </row>
    <row r="33" spans="1:8" s="32" customFormat="1" ht="12.75">
      <c r="A33" s="15"/>
      <c r="B33" s="833" t="s">
        <v>270</v>
      </c>
      <c r="C33" s="835"/>
      <c r="D33" s="831"/>
      <c r="H33" s="14"/>
    </row>
    <row r="34" spans="1:8" s="32" customFormat="1" ht="12.75">
      <c r="A34" s="15"/>
      <c r="B34" s="834" t="s">
        <v>6</v>
      </c>
      <c r="C34" s="835">
        <v>96080</v>
      </c>
      <c r="D34" s="831">
        <v>-65000</v>
      </c>
      <c r="H34" s="14"/>
    </row>
    <row r="35" spans="1:8" s="32" customFormat="1" ht="12.75">
      <c r="A35" s="15"/>
      <c r="B35" s="834" t="s">
        <v>99</v>
      </c>
      <c r="C35" s="835">
        <v>96080</v>
      </c>
      <c r="D35" s="831">
        <v>-65000</v>
      </c>
      <c r="H35" s="14"/>
    </row>
    <row r="36" spans="1:8" s="32" customFormat="1" ht="12.75">
      <c r="A36" s="15"/>
      <c r="B36" s="834" t="s">
        <v>31</v>
      </c>
      <c r="C36" s="835">
        <v>96080</v>
      </c>
      <c r="D36" s="831">
        <v>-65000</v>
      </c>
      <c r="H36" s="14"/>
    </row>
    <row r="37" spans="1:8" s="32" customFormat="1" ht="12.75">
      <c r="A37" s="15"/>
      <c r="B37" s="834" t="s">
        <v>17</v>
      </c>
      <c r="C37" s="835">
        <v>96080</v>
      </c>
      <c r="D37" s="831">
        <v>-65000</v>
      </c>
      <c r="H37" s="14"/>
    </row>
    <row r="38" spans="1:8" s="32" customFormat="1" ht="25.5">
      <c r="A38" s="15"/>
      <c r="B38" s="834" t="s">
        <v>68</v>
      </c>
      <c r="C38" s="835">
        <v>96080</v>
      </c>
      <c r="D38" s="831">
        <v>-65000</v>
      </c>
      <c r="H38" s="14"/>
    </row>
    <row r="39" spans="1:8" s="32" customFormat="1" ht="13.5" thickBot="1">
      <c r="A39" s="15"/>
      <c r="B39" s="838" t="s">
        <v>70</v>
      </c>
      <c r="C39" s="839">
        <v>96080</v>
      </c>
      <c r="D39" s="840">
        <v>-65000</v>
      </c>
      <c r="H39" s="14"/>
    </row>
    <row r="40" spans="1:8" s="32" customFormat="1" ht="73.5" customHeight="1" thickBot="1">
      <c r="A40" s="15"/>
      <c r="B40" s="2031" t="s">
        <v>436</v>
      </c>
      <c r="C40" s="2032"/>
      <c r="D40" s="2033"/>
      <c r="H40" s="14"/>
    </row>
  </sheetData>
  <mergeCells count="6">
    <mergeCell ref="H1:H2"/>
    <mergeCell ref="B40:D40"/>
    <mergeCell ref="C1:C2"/>
    <mergeCell ref="D1:D2"/>
    <mergeCell ref="F1:F2"/>
    <mergeCell ref="G1:G2"/>
  </mergeCells>
  <pageMargins left="0.23622047244094491" right="0.19685039370078741" top="0.51181102362204722" bottom="0.47244094488188981" header="0.31496062992125984" footer="0.23622047244094491"/>
  <pageSetup paperSize="9" scale="75" fitToHeight="0" orientation="landscape" verticalDpi="0" r:id="rId1"/>
  <headerFoot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2"/>
  <sheetViews>
    <sheetView topLeftCell="A268" zoomScale="70" zoomScaleNormal="70" workbookViewId="0">
      <selection activeCell="B135" sqref="B135"/>
    </sheetView>
  </sheetViews>
  <sheetFormatPr defaultRowHeight="15"/>
  <cols>
    <col min="1" max="1" width="6.28515625" style="15" customWidth="1"/>
    <col min="2" max="2" width="58" style="32" customWidth="1"/>
    <col min="3" max="4" width="14.28515625" style="32" customWidth="1"/>
    <col min="5" max="5" width="51.140625" style="32" customWidth="1"/>
    <col min="6" max="7" width="14" style="32" customWidth="1"/>
    <col min="8" max="8" width="16.140625" style="14" customWidth="1"/>
  </cols>
  <sheetData>
    <row r="1" spans="1:9" ht="15" customHeight="1">
      <c r="A1" s="1"/>
      <c r="B1" s="2"/>
      <c r="C1" s="2029" t="s">
        <v>0</v>
      </c>
      <c r="D1" s="2029" t="s">
        <v>1</v>
      </c>
      <c r="E1" s="3"/>
      <c r="F1" s="2029" t="s">
        <v>0</v>
      </c>
      <c r="G1" s="2029" t="s">
        <v>1</v>
      </c>
      <c r="H1" s="2024" t="s">
        <v>56</v>
      </c>
    </row>
    <row r="2" spans="1:9" ht="15.75" customHeight="1" thickBot="1">
      <c r="A2" s="1"/>
      <c r="B2" s="4"/>
      <c r="C2" s="2030"/>
      <c r="D2" s="2030"/>
      <c r="E2" s="5"/>
      <c r="F2" s="2030"/>
      <c r="G2" s="2030"/>
      <c r="H2" s="2025"/>
    </row>
    <row r="3" spans="1:9">
      <c r="A3" s="6"/>
      <c r="B3" s="7"/>
      <c r="C3" s="8"/>
      <c r="D3" s="9"/>
      <c r="E3" s="7"/>
      <c r="F3" s="10"/>
      <c r="G3" s="9"/>
      <c r="H3" s="11"/>
    </row>
    <row r="4" spans="1:9" s="105" customFormat="1">
      <c r="A4" s="6"/>
      <c r="B4" s="101" t="s">
        <v>3</v>
      </c>
      <c r="C4" s="102"/>
      <c r="D4" s="9"/>
      <c r="E4" s="103"/>
      <c r="F4" s="104"/>
      <c r="G4" s="9"/>
      <c r="H4" s="11"/>
    </row>
    <row r="5" spans="1:9" s="128" customFormat="1" ht="12.75">
      <c r="A5" s="126"/>
      <c r="B5" s="129" t="s">
        <v>394</v>
      </c>
      <c r="C5" s="126"/>
      <c r="D5" s="9"/>
      <c r="E5" s="129" t="s">
        <v>415</v>
      </c>
      <c r="F5" s="127"/>
      <c r="G5" s="9"/>
      <c r="H5" s="348"/>
    </row>
    <row r="6" spans="1:9" s="133" customFormat="1" ht="12.75">
      <c r="A6" s="166"/>
      <c r="B6" s="41" t="s">
        <v>29</v>
      </c>
      <c r="C6" s="83"/>
      <c r="D6" s="169"/>
      <c r="E6" s="41" t="s">
        <v>29</v>
      </c>
      <c r="F6" s="226"/>
      <c r="G6" s="144"/>
      <c r="H6" s="349"/>
    </row>
    <row r="7" spans="1:9" s="133" customFormat="1" ht="12.75">
      <c r="A7" s="166"/>
      <c r="B7" s="1014" t="s">
        <v>64</v>
      </c>
      <c r="C7" s="1015">
        <v>25227825</v>
      </c>
      <c r="D7" s="227">
        <f>D19+D92+G169+G238</f>
        <v>3180221</v>
      </c>
      <c r="E7" s="1014" t="s">
        <v>64</v>
      </c>
      <c r="F7" s="1015">
        <v>25227825</v>
      </c>
      <c r="G7" s="228">
        <f>D7</f>
        <v>3180221</v>
      </c>
      <c r="H7" s="350"/>
      <c r="I7" s="189"/>
    </row>
    <row r="8" spans="1:9" s="133" customFormat="1" ht="12.75">
      <c r="A8" s="166"/>
      <c r="B8" s="1014" t="s">
        <v>259</v>
      </c>
      <c r="C8" s="1015">
        <v>27833581</v>
      </c>
      <c r="D8" s="227"/>
      <c r="E8" s="1014" t="s">
        <v>259</v>
      </c>
      <c r="F8" s="1015">
        <v>27833581</v>
      </c>
      <c r="G8" s="228"/>
      <c r="H8" s="350"/>
      <c r="I8" s="189"/>
    </row>
    <row r="9" spans="1:9" s="133" customFormat="1" ht="12.75">
      <c r="A9" s="166"/>
      <c r="B9" s="1014" t="s">
        <v>260</v>
      </c>
      <c r="C9" s="1015">
        <v>27833581</v>
      </c>
      <c r="D9" s="167"/>
      <c r="E9" s="1014" t="s">
        <v>260</v>
      </c>
      <c r="F9" s="1015">
        <v>27833581</v>
      </c>
      <c r="G9" s="228"/>
      <c r="H9" s="350"/>
      <c r="I9" s="189"/>
    </row>
    <row r="10" spans="1:9" s="105" customFormat="1">
      <c r="A10" s="6"/>
      <c r="B10" s="101"/>
      <c r="C10" s="102"/>
      <c r="D10" s="9"/>
      <c r="E10" s="103"/>
      <c r="F10" s="104"/>
      <c r="G10" s="9"/>
      <c r="H10" s="11"/>
    </row>
    <row r="11" spans="1:9" s="105" customFormat="1">
      <c r="A11" s="6"/>
      <c r="B11" s="101" t="s">
        <v>252</v>
      </c>
      <c r="C11" s="102"/>
      <c r="D11" s="9"/>
      <c r="E11" s="103"/>
      <c r="F11" s="104"/>
      <c r="G11" s="9"/>
      <c r="H11" s="11"/>
    </row>
    <row r="12" spans="1:9" ht="15.75" thickBot="1">
      <c r="A12" s="6"/>
      <c r="B12" s="7"/>
      <c r="C12" s="8"/>
      <c r="D12" s="9"/>
      <c r="E12" s="7"/>
      <c r="F12" s="10"/>
      <c r="G12" s="9"/>
      <c r="H12" s="11"/>
    </row>
    <row r="13" spans="1:9" ht="27">
      <c r="A13" s="15">
        <f>SPRK!A8+1</f>
        <v>4</v>
      </c>
      <c r="B13" s="452" t="s">
        <v>30</v>
      </c>
      <c r="C13" s="480"/>
      <c r="D13" s="480"/>
      <c r="E13" s="17" t="s">
        <v>3</v>
      </c>
      <c r="F13" s="17"/>
      <c r="G13" s="18"/>
      <c r="H13" s="14" t="s">
        <v>58</v>
      </c>
    </row>
    <row r="14" spans="1:9">
      <c r="A14" s="12"/>
      <c r="B14" s="388" t="s">
        <v>4</v>
      </c>
      <c r="C14" s="481"/>
      <c r="D14" s="481"/>
      <c r="E14" s="490" t="s">
        <v>4</v>
      </c>
      <c r="F14" s="21"/>
      <c r="G14" s="22"/>
      <c r="H14" s="23"/>
    </row>
    <row r="15" spans="1:9">
      <c r="A15" s="12"/>
      <c r="B15" s="1008" t="s">
        <v>65</v>
      </c>
      <c r="C15" s="1009"/>
      <c r="D15" s="1010"/>
      <c r="E15" s="1011" t="s">
        <v>5</v>
      </c>
      <c r="F15" s="1012"/>
      <c r="G15" s="1013"/>
      <c r="H15" s="23"/>
    </row>
    <row r="16" spans="1:9">
      <c r="A16" s="12"/>
      <c r="B16" s="458" t="s">
        <v>6</v>
      </c>
      <c r="C16" s="439">
        <v>25227825</v>
      </c>
      <c r="D16" s="524">
        <v>-29483</v>
      </c>
      <c r="E16" s="491" t="s">
        <v>6</v>
      </c>
      <c r="F16" s="24">
        <v>39012271</v>
      </c>
      <c r="G16" s="25">
        <v>29483</v>
      </c>
    </row>
    <row r="17" spans="1:7" ht="26.25">
      <c r="A17" s="12"/>
      <c r="B17" s="454" t="s">
        <v>14</v>
      </c>
      <c r="C17" s="438">
        <v>25227825</v>
      </c>
      <c r="D17" s="438">
        <v>-29483</v>
      </c>
      <c r="E17" s="492" t="s">
        <v>7</v>
      </c>
      <c r="F17" s="26">
        <v>1421257</v>
      </c>
      <c r="G17" s="27"/>
    </row>
    <row r="18" spans="1:7">
      <c r="A18" s="12"/>
      <c r="B18" s="455" t="s">
        <v>15</v>
      </c>
      <c r="C18" s="26">
        <v>25227825</v>
      </c>
      <c r="D18" s="438">
        <v>-29483</v>
      </c>
      <c r="E18" s="492" t="s">
        <v>8</v>
      </c>
      <c r="F18" s="26">
        <v>549489</v>
      </c>
      <c r="G18" s="27"/>
    </row>
    <row r="19" spans="1:7">
      <c r="A19" s="12"/>
      <c r="B19" s="458" t="s">
        <v>16</v>
      </c>
      <c r="C19" s="439">
        <v>25227825</v>
      </c>
      <c r="D19" s="439">
        <v>-29483</v>
      </c>
      <c r="E19" s="478" t="s">
        <v>9</v>
      </c>
      <c r="F19" s="26">
        <v>549489</v>
      </c>
      <c r="G19" s="27"/>
    </row>
    <row r="20" spans="1:7">
      <c r="A20" s="12"/>
      <c r="B20" s="454" t="s">
        <v>17</v>
      </c>
      <c r="C20" s="438">
        <v>25227825</v>
      </c>
      <c r="D20" s="438">
        <v>-29483</v>
      </c>
      <c r="E20" s="493" t="s">
        <v>10</v>
      </c>
      <c r="F20" s="26">
        <v>549489</v>
      </c>
      <c r="G20" s="27"/>
    </row>
    <row r="21" spans="1:7" ht="26.25">
      <c r="A21" s="12"/>
      <c r="B21" s="455" t="s">
        <v>264</v>
      </c>
      <c r="C21" s="438">
        <v>25227825</v>
      </c>
      <c r="D21" s="438">
        <v>-29483</v>
      </c>
      <c r="E21" s="527" t="s">
        <v>11</v>
      </c>
      <c r="F21" s="26">
        <v>549489</v>
      </c>
      <c r="G21" s="27"/>
    </row>
    <row r="22" spans="1:7" ht="30" customHeight="1">
      <c r="A22" s="12"/>
      <c r="B22" s="456" t="s">
        <v>21</v>
      </c>
      <c r="C22" s="26">
        <v>25227825</v>
      </c>
      <c r="D22" s="438">
        <v>-29483</v>
      </c>
      <c r="E22" s="528" t="s">
        <v>12</v>
      </c>
      <c r="F22" s="26">
        <v>549489</v>
      </c>
      <c r="G22" s="27"/>
    </row>
    <row r="23" spans="1:7">
      <c r="A23" s="12"/>
      <c r="B23" s="522"/>
      <c r="C23" s="520"/>
      <c r="D23" s="525"/>
      <c r="E23" s="492" t="s">
        <v>14</v>
      </c>
      <c r="F23" s="26">
        <v>37041525</v>
      </c>
      <c r="G23" s="28">
        <v>29483</v>
      </c>
    </row>
    <row r="24" spans="1:7" ht="26.25">
      <c r="A24" s="12"/>
      <c r="B24" s="522"/>
      <c r="C24" s="520"/>
      <c r="D24" s="525"/>
      <c r="E24" s="478" t="s">
        <v>15</v>
      </c>
      <c r="F24" s="26">
        <v>37041525</v>
      </c>
      <c r="G24" s="28">
        <v>29483</v>
      </c>
    </row>
    <row r="25" spans="1:7">
      <c r="A25" s="12"/>
      <c r="B25" s="522"/>
      <c r="C25" s="520"/>
      <c r="D25" s="525"/>
      <c r="E25" s="491" t="s">
        <v>16</v>
      </c>
      <c r="F25" s="24">
        <v>39202271</v>
      </c>
      <c r="G25" s="25">
        <v>29483</v>
      </c>
    </row>
    <row r="26" spans="1:7">
      <c r="A26" s="12"/>
      <c r="B26" s="522"/>
      <c r="C26" s="520"/>
      <c r="D26" s="525"/>
      <c r="E26" s="492" t="s">
        <v>17</v>
      </c>
      <c r="F26" s="26">
        <v>38442722</v>
      </c>
      <c r="G26" s="28">
        <v>29483</v>
      </c>
    </row>
    <row r="27" spans="1:7">
      <c r="A27" s="12"/>
      <c r="B27" s="522"/>
      <c r="C27" s="520"/>
      <c r="D27" s="525"/>
      <c r="E27" s="478" t="s">
        <v>18</v>
      </c>
      <c r="F27" s="26">
        <v>38368341</v>
      </c>
      <c r="G27" s="28">
        <v>29483</v>
      </c>
    </row>
    <row r="28" spans="1:7">
      <c r="A28" s="12"/>
      <c r="B28" s="522"/>
      <c r="C28" s="520"/>
      <c r="D28" s="525"/>
      <c r="E28" s="493" t="s">
        <v>19</v>
      </c>
      <c r="F28" s="26">
        <v>19203104</v>
      </c>
      <c r="G28" s="27">
        <v>10067</v>
      </c>
    </row>
    <row r="29" spans="1:7">
      <c r="A29" s="12"/>
      <c r="B29" s="522"/>
      <c r="C29" s="520"/>
      <c r="D29" s="525"/>
      <c r="E29" s="493" t="s">
        <v>20</v>
      </c>
      <c r="F29" s="26">
        <v>19165237</v>
      </c>
      <c r="G29" s="27">
        <v>19416</v>
      </c>
    </row>
    <row r="30" spans="1:7">
      <c r="A30" s="12"/>
      <c r="B30" s="522"/>
      <c r="C30" s="520"/>
      <c r="D30" s="525"/>
      <c r="E30" s="478" t="s">
        <v>264</v>
      </c>
      <c r="F30" s="26">
        <v>57600</v>
      </c>
      <c r="G30" s="27"/>
    </row>
    <row r="31" spans="1:7">
      <c r="A31" s="12"/>
      <c r="B31" s="522"/>
      <c r="C31" s="520"/>
      <c r="D31" s="525"/>
      <c r="E31" s="493" t="s">
        <v>21</v>
      </c>
      <c r="F31" s="26">
        <v>57600</v>
      </c>
      <c r="G31" s="27"/>
    </row>
    <row r="32" spans="1:7" ht="26.25">
      <c r="A32" s="12"/>
      <c r="B32" s="522"/>
      <c r="C32" s="520"/>
      <c r="D32" s="525"/>
      <c r="E32" s="478" t="s">
        <v>37</v>
      </c>
      <c r="F32" s="26">
        <v>16781</v>
      </c>
      <c r="G32" s="27"/>
    </row>
    <row r="33" spans="1:8" ht="26.25">
      <c r="A33" s="12"/>
      <c r="B33" s="522"/>
      <c r="C33" s="520"/>
      <c r="D33" s="525"/>
      <c r="E33" s="493" t="s">
        <v>38</v>
      </c>
      <c r="F33" s="26">
        <v>16781</v>
      </c>
      <c r="G33" s="27"/>
    </row>
    <row r="34" spans="1:8" ht="26.25">
      <c r="A34" s="12"/>
      <c r="B34" s="522"/>
      <c r="C34" s="520"/>
      <c r="D34" s="525"/>
      <c r="E34" s="527" t="s">
        <v>22</v>
      </c>
      <c r="F34" s="26">
        <v>16781</v>
      </c>
      <c r="G34" s="27"/>
    </row>
    <row r="35" spans="1:8">
      <c r="A35" s="12"/>
      <c r="B35" s="522"/>
      <c r="C35" s="520"/>
      <c r="D35" s="525"/>
      <c r="E35" s="492" t="s">
        <v>23</v>
      </c>
      <c r="F35" s="26">
        <v>759549</v>
      </c>
      <c r="G35" s="27"/>
    </row>
    <row r="36" spans="1:8">
      <c r="A36" s="12"/>
      <c r="B36" s="522"/>
      <c r="C36" s="520"/>
      <c r="D36" s="525"/>
      <c r="E36" s="478" t="s">
        <v>24</v>
      </c>
      <c r="F36" s="26">
        <v>759549</v>
      </c>
      <c r="G36" s="27"/>
    </row>
    <row r="37" spans="1:8">
      <c r="A37" s="12"/>
      <c r="B37" s="522"/>
      <c r="C37" s="520"/>
      <c r="D37" s="525"/>
      <c r="E37" s="529" t="s">
        <v>25</v>
      </c>
      <c r="F37" s="26">
        <v>-190000</v>
      </c>
      <c r="G37" s="27"/>
    </row>
    <row r="38" spans="1:8">
      <c r="A38" s="12"/>
      <c r="B38" s="522"/>
      <c r="C38" s="520"/>
      <c r="D38" s="525"/>
      <c r="E38" s="529" t="s">
        <v>26</v>
      </c>
      <c r="F38" s="26">
        <v>190000</v>
      </c>
      <c r="G38" s="27"/>
    </row>
    <row r="39" spans="1:8">
      <c r="A39" s="12"/>
      <c r="B39" s="522"/>
      <c r="C39" s="520"/>
      <c r="D39" s="525"/>
      <c r="E39" s="492" t="s">
        <v>27</v>
      </c>
      <c r="F39" s="26">
        <v>190000</v>
      </c>
      <c r="G39" s="27"/>
    </row>
    <row r="40" spans="1:8" ht="39.75" thickBot="1">
      <c r="A40" s="12"/>
      <c r="B40" s="522"/>
      <c r="C40" s="523"/>
      <c r="D40" s="526"/>
      <c r="E40" s="530" t="s">
        <v>28</v>
      </c>
      <c r="F40" s="29">
        <v>190000</v>
      </c>
      <c r="G40" s="30"/>
    </row>
    <row r="41" spans="1:8" ht="45" customHeight="1" thickBot="1">
      <c r="A41" s="12"/>
      <c r="B41" s="2026" t="s">
        <v>300</v>
      </c>
      <c r="C41" s="2027"/>
      <c r="D41" s="2027"/>
      <c r="E41" s="2027"/>
      <c r="F41" s="2027"/>
      <c r="G41" s="2028"/>
    </row>
    <row r="42" spans="1:8">
      <c r="A42" s="12"/>
      <c r="B42" s="13"/>
      <c r="C42" s="13"/>
      <c r="D42" s="31"/>
      <c r="E42"/>
      <c r="F42"/>
      <c r="G42"/>
    </row>
    <row r="43" spans="1:8">
      <c r="B43" s="332" t="s">
        <v>253</v>
      </c>
      <c r="C43" s="13"/>
      <c r="D43" s="332"/>
      <c r="E43" s="332"/>
      <c r="F43"/>
      <c r="G43"/>
    </row>
    <row r="44" spans="1:8" ht="15.75" thickBot="1">
      <c r="B44" s="13"/>
      <c r="C44" s="13"/>
      <c r="D44" s="531"/>
      <c r="E44"/>
      <c r="F44"/>
      <c r="G44"/>
    </row>
    <row r="45" spans="1:8" ht="27">
      <c r="A45" s="15">
        <f>A13</f>
        <v>4</v>
      </c>
      <c r="B45" s="452" t="s">
        <v>30</v>
      </c>
      <c r="C45" s="537"/>
      <c r="D45" s="534"/>
      <c r="E45" s="16" t="s">
        <v>3</v>
      </c>
      <c r="F45" s="503"/>
      <c r="G45" s="495"/>
      <c r="H45" s="14" t="s">
        <v>58</v>
      </c>
    </row>
    <row r="46" spans="1:8">
      <c r="B46" s="20" t="s">
        <v>66</v>
      </c>
      <c r="C46" s="538"/>
      <c r="D46" s="535"/>
      <c r="E46" s="20" t="s">
        <v>66</v>
      </c>
      <c r="F46" s="504"/>
      <c r="G46" s="496"/>
    </row>
    <row r="47" spans="1:8">
      <c r="B47" s="1016" t="s">
        <v>67</v>
      </c>
      <c r="C47" s="1012"/>
      <c r="D47" s="1017"/>
      <c r="E47" s="1016" t="s">
        <v>67</v>
      </c>
      <c r="F47" s="1012"/>
      <c r="G47" s="1017"/>
    </row>
    <row r="48" spans="1:8">
      <c r="B48" s="1018" t="s">
        <v>73</v>
      </c>
      <c r="C48" s="1019"/>
      <c r="D48" s="1020"/>
      <c r="E48" s="1018" t="s">
        <v>73</v>
      </c>
      <c r="F48" s="1021"/>
      <c r="G48" s="1022"/>
    </row>
    <row r="49" spans="2:7">
      <c r="B49" s="458" t="s">
        <v>6</v>
      </c>
      <c r="C49" s="505">
        <v>54680004</v>
      </c>
      <c r="D49" s="471">
        <v>-29483</v>
      </c>
      <c r="E49" s="461" t="s">
        <v>6</v>
      </c>
      <c r="F49" s="176">
        <v>66049207</v>
      </c>
      <c r="G49" s="25">
        <v>29483</v>
      </c>
    </row>
    <row r="50" spans="2:7" ht="26.25">
      <c r="B50" s="454" t="s">
        <v>14</v>
      </c>
      <c r="C50" s="506">
        <v>54680004</v>
      </c>
      <c r="D50" s="472">
        <v>-29483</v>
      </c>
      <c r="E50" s="459" t="s">
        <v>7</v>
      </c>
      <c r="F50" s="183">
        <v>1626812</v>
      </c>
      <c r="G50" s="27"/>
    </row>
    <row r="51" spans="2:7">
      <c r="B51" s="455" t="s">
        <v>15</v>
      </c>
      <c r="C51" s="482">
        <v>54680004</v>
      </c>
      <c r="D51" s="472">
        <v>-29483</v>
      </c>
      <c r="E51" s="459" t="s">
        <v>8</v>
      </c>
      <c r="F51" s="183">
        <v>627486</v>
      </c>
      <c r="G51" s="27"/>
    </row>
    <row r="52" spans="2:7">
      <c r="B52" s="458" t="s">
        <v>16</v>
      </c>
      <c r="C52" s="505">
        <v>54680004</v>
      </c>
      <c r="D52" s="473">
        <v>-29483</v>
      </c>
      <c r="E52" s="460" t="s">
        <v>9</v>
      </c>
      <c r="F52" s="183">
        <v>627486</v>
      </c>
      <c r="G52" s="27"/>
    </row>
    <row r="53" spans="2:7">
      <c r="B53" s="454" t="s">
        <v>17</v>
      </c>
      <c r="C53" s="506">
        <v>54680004</v>
      </c>
      <c r="D53" s="472">
        <v>-29483</v>
      </c>
      <c r="E53" s="462" t="s">
        <v>10</v>
      </c>
      <c r="F53" s="183">
        <v>627486</v>
      </c>
      <c r="G53" s="27"/>
    </row>
    <row r="54" spans="2:7" ht="26.25">
      <c r="B54" s="455" t="s">
        <v>264</v>
      </c>
      <c r="C54" s="506">
        <v>54680004</v>
      </c>
      <c r="D54" s="472">
        <v>-29483</v>
      </c>
      <c r="E54" s="463" t="s">
        <v>11</v>
      </c>
      <c r="F54" s="183">
        <v>627486</v>
      </c>
      <c r="G54" s="27"/>
    </row>
    <row r="55" spans="2:7" ht="39">
      <c r="B55" s="456" t="s">
        <v>21</v>
      </c>
      <c r="C55" s="26">
        <v>54680004</v>
      </c>
      <c r="D55" s="472">
        <v>-29483</v>
      </c>
      <c r="E55" s="532" t="s">
        <v>12</v>
      </c>
      <c r="F55" s="183">
        <v>627486</v>
      </c>
      <c r="G55" s="27"/>
    </row>
    <row r="56" spans="2:7">
      <c r="B56" s="522"/>
      <c r="C56" s="520"/>
      <c r="D56" s="474"/>
      <c r="E56" s="459" t="s">
        <v>14</v>
      </c>
      <c r="F56" s="183">
        <v>63794909</v>
      </c>
      <c r="G56" s="28">
        <v>29483</v>
      </c>
    </row>
    <row r="57" spans="2:7" ht="26.25">
      <c r="B57" s="522"/>
      <c r="C57" s="520"/>
      <c r="D57" s="474"/>
      <c r="E57" s="460" t="s">
        <v>15</v>
      </c>
      <c r="F57" s="183">
        <v>63794909</v>
      </c>
      <c r="G57" s="28">
        <v>29483</v>
      </c>
    </row>
    <row r="58" spans="2:7">
      <c r="B58" s="522"/>
      <c r="C58" s="520"/>
      <c r="D58" s="474"/>
      <c r="E58" s="461" t="s">
        <v>16</v>
      </c>
      <c r="F58" s="176">
        <v>66289207</v>
      </c>
      <c r="G58" s="25">
        <v>29483</v>
      </c>
    </row>
    <row r="59" spans="2:7">
      <c r="B59" s="522"/>
      <c r="C59" s="520"/>
      <c r="D59" s="474"/>
      <c r="E59" s="459" t="s">
        <v>17</v>
      </c>
      <c r="F59" s="183">
        <v>65067929</v>
      </c>
      <c r="G59" s="28">
        <v>29483</v>
      </c>
    </row>
    <row r="60" spans="2:7">
      <c r="B60" s="522"/>
      <c r="C60" s="520"/>
      <c r="D60" s="474"/>
      <c r="E60" s="460" t="s">
        <v>18</v>
      </c>
      <c r="F60" s="183">
        <v>53669377</v>
      </c>
      <c r="G60" s="28">
        <v>29483</v>
      </c>
    </row>
    <row r="61" spans="2:7">
      <c r="B61" s="522"/>
      <c r="C61" s="520"/>
      <c r="D61" s="474"/>
      <c r="E61" s="462" t="s">
        <v>19</v>
      </c>
      <c r="F61" s="183">
        <v>28447077</v>
      </c>
      <c r="G61" s="27">
        <v>10067</v>
      </c>
    </row>
    <row r="62" spans="2:7">
      <c r="B62" s="522"/>
      <c r="C62" s="520"/>
      <c r="D62" s="474"/>
      <c r="E62" s="462" t="s">
        <v>20</v>
      </c>
      <c r="F62" s="183">
        <v>25222300</v>
      </c>
      <c r="G62" s="27">
        <v>19416</v>
      </c>
    </row>
    <row r="63" spans="2:7" ht="26.25">
      <c r="B63" s="522"/>
      <c r="C63" s="520"/>
      <c r="D63" s="474"/>
      <c r="E63" s="460" t="s">
        <v>264</v>
      </c>
      <c r="F63" s="183">
        <v>493594</v>
      </c>
      <c r="G63" s="473"/>
    </row>
    <row r="64" spans="2:7">
      <c r="B64" s="522"/>
      <c r="C64" s="520"/>
      <c r="D64" s="474"/>
      <c r="E64" s="462" t="s">
        <v>21</v>
      </c>
      <c r="F64" s="183">
        <v>479450</v>
      </c>
      <c r="G64" s="473"/>
    </row>
    <row r="65" spans="2:7">
      <c r="B65" s="522"/>
      <c r="C65" s="520"/>
      <c r="D65" s="474"/>
      <c r="E65" s="462" t="s">
        <v>257</v>
      </c>
      <c r="F65" s="183">
        <v>14144</v>
      </c>
      <c r="G65" s="473"/>
    </row>
    <row r="66" spans="2:7" ht="26.25">
      <c r="B66" s="522"/>
      <c r="C66" s="520"/>
      <c r="D66" s="474"/>
      <c r="E66" s="460" t="s">
        <v>68</v>
      </c>
      <c r="F66" s="183">
        <v>10793177</v>
      </c>
      <c r="G66" s="473"/>
    </row>
    <row r="67" spans="2:7">
      <c r="B67" s="522"/>
      <c r="C67" s="520"/>
      <c r="D67" s="474"/>
      <c r="E67" s="462" t="s">
        <v>69</v>
      </c>
      <c r="F67" s="183">
        <v>521201</v>
      </c>
      <c r="G67" s="473"/>
    </row>
    <row r="68" spans="2:7">
      <c r="B68" s="522"/>
      <c r="C68" s="520"/>
      <c r="D68" s="474"/>
      <c r="E68" s="462" t="s">
        <v>70</v>
      </c>
      <c r="F68" s="183">
        <v>10271976</v>
      </c>
      <c r="G68" s="473"/>
    </row>
    <row r="69" spans="2:7" ht="26.25">
      <c r="B69" s="522"/>
      <c r="C69" s="520"/>
      <c r="D69" s="474"/>
      <c r="E69" s="460" t="s">
        <v>37</v>
      </c>
      <c r="F69" s="183">
        <v>111781</v>
      </c>
      <c r="G69" s="473"/>
    </row>
    <row r="70" spans="2:7" ht="26.25">
      <c r="B70" s="522"/>
      <c r="C70" s="520"/>
      <c r="D70" s="474"/>
      <c r="E70" s="462" t="s">
        <v>38</v>
      </c>
      <c r="F70" s="183">
        <v>22781</v>
      </c>
      <c r="G70" s="473"/>
    </row>
    <row r="71" spans="2:7" ht="26.25">
      <c r="B71" s="522"/>
      <c r="C71" s="520"/>
      <c r="D71" s="474"/>
      <c r="E71" s="463" t="s">
        <v>22</v>
      </c>
      <c r="F71" s="183">
        <v>16781</v>
      </c>
      <c r="G71" s="473"/>
    </row>
    <row r="72" spans="2:7" ht="26.25">
      <c r="B72" s="522"/>
      <c r="C72" s="520"/>
      <c r="D72" s="474"/>
      <c r="E72" s="462" t="s">
        <v>39</v>
      </c>
      <c r="F72" s="183">
        <v>6000</v>
      </c>
      <c r="G72" s="473"/>
    </row>
    <row r="73" spans="2:7" ht="39">
      <c r="B73" s="522"/>
      <c r="C73" s="520"/>
      <c r="D73" s="474"/>
      <c r="E73" s="463" t="s">
        <v>40</v>
      </c>
      <c r="F73" s="183">
        <v>6000</v>
      </c>
      <c r="G73" s="472"/>
    </row>
    <row r="74" spans="2:7" ht="26.25">
      <c r="B74" s="522"/>
      <c r="C74" s="520"/>
      <c r="D74" s="474"/>
      <c r="E74" s="459" t="s">
        <v>49</v>
      </c>
      <c r="F74" s="183">
        <v>89000</v>
      </c>
      <c r="G74" s="472"/>
    </row>
    <row r="75" spans="2:7" ht="39">
      <c r="B75" s="522"/>
      <c r="C75" s="520"/>
      <c r="D75" s="474"/>
      <c r="E75" s="460" t="s">
        <v>50</v>
      </c>
      <c r="F75" s="183">
        <v>89000</v>
      </c>
      <c r="G75" s="472"/>
    </row>
    <row r="76" spans="2:7">
      <c r="B76" s="522"/>
      <c r="C76" s="520"/>
      <c r="D76" s="474"/>
      <c r="E76" s="460" t="s">
        <v>23</v>
      </c>
      <c r="F76" s="183">
        <v>1221278</v>
      </c>
      <c r="G76" s="497"/>
    </row>
    <row r="77" spans="2:7">
      <c r="B77" s="522"/>
      <c r="C77" s="520"/>
      <c r="D77" s="474"/>
      <c r="E77" s="462" t="s">
        <v>24</v>
      </c>
      <c r="F77" s="183">
        <v>1221278</v>
      </c>
      <c r="G77" s="497"/>
    </row>
    <row r="78" spans="2:7">
      <c r="B78" s="522"/>
      <c r="C78" s="520"/>
      <c r="D78" s="474"/>
      <c r="E78" s="463" t="s">
        <v>25</v>
      </c>
      <c r="F78" s="183">
        <v>-240000</v>
      </c>
      <c r="G78" s="497"/>
    </row>
    <row r="79" spans="2:7">
      <c r="B79" s="522"/>
      <c r="C79" s="520"/>
      <c r="D79" s="536"/>
      <c r="E79" s="465" t="s">
        <v>26</v>
      </c>
      <c r="F79" s="183">
        <v>240000</v>
      </c>
      <c r="G79" s="497"/>
    </row>
    <row r="80" spans="2:7">
      <c r="B80" s="522"/>
      <c r="C80" s="520"/>
      <c r="D80" s="536"/>
      <c r="E80" s="533" t="s">
        <v>27</v>
      </c>
      <c r="F80" s="183">
        <v>240000</v>
      </c>
      <c r="G80" s="497"/>
    </row>
    <row r="81" spans="1:8" ht="39.75" thickBot="1">
      <c r="B81" s="522"/>
      <c r="C81" s="523"/>
      <c r="D81" s="536"/>
      <c r="E81" s="459" t="s">
        <v>28</v>
      </c>
      <c r="F81" s="185">
        <v>240000</v>
      </c>
      <c r="G81" s="497"/>
    </row>
    <row r="82" spans="1:8" ht="48" customHeight="1" thickBot="1">
      <c r="B82" s="2026" t="s">
        <v>300</v>
      </c>
      <c r="C82" s="2027"/>
      <c r="D82" s="2027"/>
      <c r="E82" s="2027"/>
      <c r="F82" s="2027"/>
      <c r="G82" s="2028"/>
    </row>
    <row r="83" spans="1:8">
      <c r="B83" s="13"/>
      <c r="C83" s="13"/>
      <c r="D83" s="135"/>
      <c r="E83" s="136"/>
      <c r="F83" s="75"/>
      <c r="G83" s="75"/>
    </row>
    <row r="84" spans="1:8">
      <c r="A84" s="12"/>
      <c r="B84" s="332" t="s">
        <v>252</v>
      </c>
      <c r="C84" s="13"/>
      <c r="D84" s="332"/>
      <c r="E84" s="332"/>
      <c r="F84"/>
      <c r="G84"/>
    </row>
    <row r="85" spans="1:8" ht="15.75" thickBot="1">
      <c r="A85" s="12"/>
      <c r="B85" s="13"/>
      <c r="C85" s="13"/>
      <c r="D85" s="332"/>
      <c r="E85"/>
      <c r="F85"/>
      <c r="G85"/>
    </row>
    <row r="86" spans="1:8" ht="27">
      <c r="A86" s="96">
        <f>A45+1</f>
        <v>5</v>
      </c>
      <c r="B86" s="452" t="s">
        <v>30</v>
      </c>
      <c r="C86" s="480"/>
      <c r="D86" s="469"/>
      <c r="E86" s="16" t="s">
        <v>3</v>
      </c>
      <c r="F86" s="17"/>
      <c r="G86" s="18"/>
      <c r="H86" s="14" t="s">
        <v>58</v>
      </c>
    </row>
    <row r="87" spans="1:8">
      <c r="A87" s="96"/>
      <c r="B87" s="388" t="s">
        <v>4</v>
      </c>
      <c r="C87" s="481"/>
      <c r="D87" s="470"/>
      <c r="E87" s="507" t="s">
        <v>4</v>
      </c>
      <c r="F87" s="541"/>
      <c r="G87" s="539"/>
    </row>
    <row r="88" spans="1:8">
      <c r="A88" s="12"/>
      <c r="B88" s="1023" t="s">
        <v>65</v>
      </c>
      <c r="C88" s="1024"/>
      <c r="D88" s="1025"/>
      <c r="E88" s="1026" t="s">
        <v>71</v>
      </c>
      <c r="F88" s="1021"/>
      <c r="G88" s="1027"/>
    </row>
    <row r="89" spans="1:8">
      <c r="A89" s="12"/>
      <c r="B89" s="458" t="s">
        <v>6</v>
      </c>
      <c r="C89" s="439">
        <v>25227825</v>
      </c>
      <c r="D89" s="471">
        <v>-1211</v>
      </c>
      <c r="E89" s="458" t="s">
        <v>6</v>
      </c>
      <c r="F89" s="542">
        <v>15372708</v>
      </c>
      <c r="G89" s="488">
        <v>1211</v>
      </c>
    </row>
    <row r="90" spans="1:8" ht="26.25">
      <c r="A90" s="12"/>
      <c r="B90" s="454" t="s">
        <v>14</v>
      </c>
      <c r="C90" s="438">
        <v>25227825</v>
      </c>
      <c r="D90" s="472">
        <v>-1211</v>
      </c>
      <c r="E90" s="454" t="s">
        <v>7</v>
      </c>
      <c r="F90" s="543">
        <v>204346</v>
      </c>
      <c r="G90" s="27"/>
    </row>
    <row r="91" spans="1:8">
      <c r="A91" s="12"/>
      <c r="B91" s="455" t="s">
        <v>15</v>
      </c>
      <c r="C91" s="26">
        <v>25227825</v>
      </c>
      <c r="D91" s="472">
        <v>-1211</v>
      </c>
      <c r="E91" s="454" t="s">
        <v>8</v>
      </c>
      <c r="F91" s="543">
        <v>2997</v>
      </c>
      <c r="G91" s="27"/>
    </row>
    <row r="92" spans="1:8">
      <c r="A92" s="12"/>
      <c r="B92" s="458" t="s">
        <v>16</v>
      </c>
      <c r="C92" s="439">
        <v>25227825</v>
      </c>
      <c r="D92" s="473">
        <v>-1211</v>
      </c>
      <c r="E92" s="455" t="s">
        <v>9</v>
      </c>
      <c r="F92" s="543">
        <v>2997</v>
      </c>
      <c r="G92" s="27"/>
    </row>
    <row r="93" spans="1:8">
      <c r="A93" s="12"/>
      <c r="B93" s="454" t="s">
        <v>17</v>
      </c>
      <c r="C93" s="438">
        <v>25227825</v>
      </c>
      <c r="D93" s="472">
        <v>-1211</v>
      </c>
      <c r="E93" s="456" t="s">
        <v>10</v>
      </c>
      <c r="F93" s="186">
        <v>2997</v>
      </c>
      <c r="G93" s="540"/>
    </row>
    <row r="94" spans="1:8" ht="26.25">
      <c r="A94" s="12"/>
      <c r="B94" s="455" t="s">
        <v>264</v>
      </c>
      <c r="C94" s="438">
        <v>25227825</v>
      </c>
      <c r="D94" s="472">
        <v>-1211</v>
      </c>
      <c r="E94" s="467" t="s">
        <v>11</v>
      </c>
      <c r="F94" s="543">
        <v>2997</v>
      </c>
      <c r="G94" s="27"/>
    </row>
    <row r="95" spans="1:8" ht="39">
      <c r="A95" s="12"/>
      <c r="B95" s="456" t="s">
        <v>21</v>
      </c>
      <c r="C95" s="26">
        <v>25227825</v>
      </c>
      <c r="D95" s="472">
        <v>-1211</v>
      </c>
      <c r="E95" s="468" t="s">
        <v>12</v>
      </c>
      <c r="F95" s="543">
        <v>2997</v>
      </c>
      <c r="G95" s="27"/>
    </row>
    <row r="96" spans="1:8">
      <c r="A96" s="12"/>
      <c r="B96" s="522"/>
      <c r="C96" s="520"/>
      <c r="D96" s="474"/>
      <c r="E96" s="454" t="s">
        <v>14</v>
      </c>
      <c r="F96" s="543">
        <v>15165365</v>
      </c>
      <c r="G96" s="27">
        <v>1211</v>
      </c>
    </row>
    <row r="97" spans="1:7" ht="26.25">
      <c r="A97" s="12"/>
      <c r="B97" s="522"/>
      <c r="C97" s="520"/>
      <c r="D97" s="474"/>
      <c r="E97" s="455" t="s">
        <v>15</v>
      </c>
      <c r="F97" s="543">
        <v>15165365</v>
      </c>
      <c r="G97" s="27">
        <v>1211</v>
      </c>
    </row>
    <row r="98" spans="1:7">
      <c r="A98" s="12"/>
      <c r="B98" s="522"/>
      <c r="C98" s="520"/>
      <c r="D98" s="474"/>
      <c r="E98" s="458" t="s">
        <v>16</v>
      </c>
      <c r="F98" s="542">
        <v>15422708</v>
      </c>
      <c r="G98" s="488">
        <v>1211</v>
      </c>
    </row>
    <row r="99" spans="1:7">
      <c r="A99" s="12"/>
      <c r="B99" s="522"/>
      <c r="C99" s="520"/>
      <c r="D99" s="474"/>
      <c r="E99" s="454" t="s">
        <v>17</v>
      </c>
      <c r="F99" s="543">
        <v>14960979</v>
      </c>
      <c r="G99" s="27">
        <v>1211</v>
      </c>
    </row>
    <row r="100" spans="1:7">
      <c r="A100" s="12"/>
      <c r="B100" s="522"/>
      <c r="C100" s="520"/>
      <c r="D100" s="474"/>
      <c r="E100" s="454" t="s">
        <v>18</v>
      </c>
      <c r="F100" s="543">
        <v>14655358</v>
      </c>
      <c r="G100" s="27">
        <v>1211</v>
      </c>
    </row>
    <row r="101" spans="1:7">
      <c r="A101" s="12"/>
      <c r="B101" s="522"/>
      <c r="C101" s="520"/>
      <c r="D101" s="474"/>
      <c r="E101" s="454" t="s">
        <v>19</v>
      </c>
      <c r="F101" s="543">
        <v>9117410</v>
      </c>
      <c r="G101" s="27"/>
    </row>
    <row r="102" spans="1:7">
      <c r="A102" s="12"/>
      <c r="B102" s="522"/>
      <c r="C102" s="520"/>
      <c r="D102" s="474"/>
      <c r="E102" s="454" t="s">
        <v>20</v>
      </c>
      <c r="F102" s="543">
        <v>5537948</v>
      </c>
      <c r="G102" s="27">
        <v>1211</v>
      </c>
    </row>
    <row r="103" spans="1:7">
      <c r="A103" s="12"/>
      <c r="B103" s="522"/>
      <c r="C103" s="520"/>
      <c r="D103" s="474"/>
      <c r="E103" s="454" t="s">
        <v>264</v>
      </c>
      <c r="F103" s="543">
        <v>276621</v>
      </c>
      <c r="G103" s="27"/>
    </row>
    <row r="104" spans="1:7">
      <c r="A104" s="12"/>
      <c r="B104" s="522"/>
      <c r="C104" s="520"/>
      <c r="D104" s="474"/>
      <c r="E104" s="454" t="s">
        <v>21</v>
      </c>
      <c r="F104" s="543">
        <v>273621</v>
      </c>
      <c r="G104" s="27"/>
    </row>
    <row r="105" spans="1:7">
      <c r="A105" s="12"/>
      <c r="B105" s="522"/>
      <c r="C105" s="520"/>
      <c r="D105" s="474"/>
      <c r="E105" s="454" t="s">
        <v>257</v>
      </c>
      <c r="F105" s="543">
        <v>3000</v>
      </c>
      <c r="G105" s="27"/>
    </row>
    <row r="106" spans="1:7" ht="26.25">
      <c r="A106" s="12"/>
      <c r="B106" s="522"/>
      <c r="C106" s="520"/>
      <c r="D106" s="474"/>
      <c r="E106" s="454" t="s">
        <v>37</v>
      </c>
      <c r="F106" s="543">
        <v>29000</v>
      </c>
      <c r="G106" s="27"/>
    </row>
    <row r="107" spans="1:7">
      <c r="A107" s="12"/>
      <c r="B107" s="522"/>
      <c r="C107" s="520"/>
      <c r="D107" s="474"/>
      <c r="E107" s="454" t="s">
        <v>38</v>
      </c>
      <c r="F107" s="543">
        <v>6000</v>
      </c>
      <c r="G107" s="27"/>
    </row>
    <row r="108" spans="1:7" ht="26.25">
      <c r="A108" s="12"/>
      <c r="B108" s="522"/>
      <c r="C108" s="520"/>
      <c r="D108" s="474"/>
      <c r="E108" s="455" t="s">
        <v>39</v>
      </c>
      <c r="F108" s="543">
        <v>6000</v>
      </c>
      <c r="G108" s="27"/>
    </row>
    <row r="109" spans="1:7" ht="39">
      <c r="A109" s="12"/>
      <c r="B109" s="522"/>
      <c r="C109" s="520"/>
      <c r="D109" s="474"/>
      <c r="E109" s="456" t="s">
        <v>40</v>
      </c>
      <c r="F109" s="543">
        <v>6000</v>
      </c>
      <c r="G109" s="27"/>
    </row>
    <row r="110" spans="1:7" ht="26.25">
      <c r="A110" s="12"/>
      <c r="B110" s="522"/>
      <c r="C110" s="520"/>
      <c r="D110" s="474"/>
      <c r="E110" s="456" t="s">
        <v>49</v>
      </c>
      <c r="F110" s="543">
        <v>23000</v>
      </c>
      <c r="G110" s="27"/>
    </row>
    <row r="111" spans="1:7" ht="39">
      <c r="A111" s="12"/>
      <c r="B111" s="522"/>
      <c r="C111" s="520"/>
      <c r="D111" s="474"/>
      <c r="E111" s="455" t="s">
        <v>50</v>
      </c>
      <c r="F111" s="543">
        <v>23000</v>
      </c>
      <c r="G111" s="27"/>
    </row>
    <row r="112" spans="1:7">
      <c r="A112" s="12"/>
      <c r="B112" s="522"/>
      <c r="C112" s="520"/>
      <c r="D112" s="474"/>
      <c r="E112" s="456" t="s">
        <v>23</v>
      </c>
      <c r="F112" s="543">
        <v>461729</v>
      </c>
      <c r="G112" s="27"/>
    </row>
    <row r="113" spans="1:8">
      <c r="A113" s="12"/>
      <c r="B113" s="522"/>
      <c r="C113" s="520"/>
      <c r="D113" s="474"/>
      <c r="E113" s="456" t="s">
        <v>24</v>
      </c>
      <c r="F113" s="543">
        <v>461729</v>
      </c>
      <c r="G113" s="27"/>
    </row>
    <row r="114" spans="1:8">
      <c r="A114" s="12"/>
      <c r="B114" s="522"/>
      <c r="C114" s="520"/>
      <c r="D114" s="474"/>
      <c r="E114" s="455" t="s">
        <v>25</v>
      </c>
      <c r="F114" s="543">
        <v>-50000</v>
      </c>
      <c r="G114" s="27"/>
    </row>
    <row r="115" spans="1:8">
      <c r="A115" s="12"/>
      <c r="B115" s="522"/>
      <c r="C115" s="520"/>
      <c r="D115" s="474"/>
      <c r="E115" s="456" t="s">
        <v>26</v>
      </c>
      <c r="F115" s="543">
        <v>50000</v>
      </c>
      <c r="G115" s="27"/>
    </row>
    <row r="116" spans="1:8">
      <c r="A116" s="12"/>
      <c r="B116" s="522"/>
      <c r="C116" s="520"/>
      <c r="D116" s="474"/>
      <c r="E116" s="467" t="s">
        <v>27</v>
      </c>
      <c r="F116" s="543">
        <v>50000</v>
      </c>
      <c r="G116" s="27"/>
    </row>
    <row r="117" spans="1:8" ht="39.75" thickBot="1">
      <c r="A117" s="12"/>
      <c r="B117" s="522"/>
      <c r="C117" s="523"/>
      <c r="D117" s="474"/>
      <c r="E117" s="454" t="s">
        <v>28</v>
      </c>
      <c r="F117" s="544">
        <v>50000</v>
      </c>
      <c r="G117" s="27"/>
    </row>
    <row r="118" spans="1:8" ht="36.75" customHeight="1" thickBot="1">
      <c r="A118" s="12"/>
      <c r="B118" s="2026" t="s">
        <v>301</v>
      </c>
      <c r="C118" s="2027"/>
      <c r="D118" s="2027"/>
      <c r="E118" s="2027"/>
      <c r="F118" s="2027"/>
      <c r="G118" s="2028"/>
    </row>
    <row r="119" spans="1:8">
      <c r="A119" s="12"/>
      <c r="B119" s="13"/>
      <c r="C119" s="13"/>
      <c r="D119" s="31"/>
      <c r="E119"/>
      <c r="F119"/>
      <c r="G119"/>
    </row>
    <row r="120" spans="1:8">
      <c r="A120" s="12"/>
      <c r="B120" s="332" t="s">
        <v>253</v>
      </c>
      <c r="C120" s="13"/>
      <c r="D120" s="332"/>
      <c r="E120" s="332"/>
      <c r="F120"/>
      <c r="G120"/>
    </row>
    <row r="121" spans="1:8" ht="15.75" thickBot="1">
      <c r="A121" s="12"/>
      <c r="B121" s="13"/>
      <c r="C121" s="13"/>
      <c r="D121" s="531"/>
      <c r="E121"/>
      <c r="F121"/>
      <c r="G121"/>
    </row>
    <row r="122" spans="1:8" ht="27">
      <c r="A122" s="96">
        <f>A86</f>
        <v>5</v>
      </c>
      <c r="B122" s="452" t="s">
        <v>30</v>
      </c>
      <c r="C122" s="537"/>
      <c r="D122" s="534"/>
      <c r="E122" s="16" t="s">
        <v>3</v>
      </c>
      <c r="F122" s="503"/>
      <c r="G122" s="495"/>
      <c r="H122" s="14" t="s">
        <v>58</v>
      </c>
    </row>
    <row r="123" spans="1:8">
      <c r="A123" s="96"/>
      <c r="B123" s="20" t="s">
        <v>66</v>
      </c>
      <c r="C123" s="538"/>
      <c r="D123" s="535"/>
      <c r="E123" s="20" t="s">
        <v>66</v>
      </c>
      <c r="F123" s="504"/>
      <c r="G123" s="496"/>
    </row>
    <row r="124" spans="1:8">
      <c r="A124" s="12"/>
      <c r="B124" s="1016" t="s">
        <v>67</v>
      </c>
      <c r="C124" s="1012"/>
      <c r="D124" s="1017"/>
      <c r="E124" s="1016" t="s">
        <v>67</v>
      </c>
      <c r="F124" s="1012"/>
      <c r="G124" s="1017"/>
    </row>
    <row r="125" spans="1:8">
      <c r="A125" s="12"/>
      <c r="B125" s="1018" t="s">
        <v>73</v>
      </c>
      <c r="C125" s="1019"/>
      <c r="D125" s="1020"/>
      <c r="E125" s="1018" t="s">
        <v>73</v>
      </c>
      <c r="F125" s="1021"/>
      <c r="G125" s="1022"/>
    </row>
    <row r="126" spans="1:8">
      <c r="A126" s="12"/>
      <c r="B126" s="458" t="s">
        <v>6</v>
      </c>
      <c r="C126" s="505">
        <v>54680004</v>
      </c>
      <c r="D126" s="471">
        <v>-1211</v>
      </c>
      <c r="E126" s="461" t="s">
        <v>6</v>
      </c>
      <c r="F126" s="176">
        <v>66049207</v>
      </c>
      <c r="G126" s="488">
        <v>1211</v>
      </c>
    </row>
    <row r="127" spans="1:8" ht="26.25">
      <c r="A127" s="12"/>
      <c r="B127" s="454" t="s">
        <v>14</v>
      </c>
      <c r="C127" s="506">
        <v>54680004</v>
      </c>
      <c r="D127" s="472">
        <v>-1211</v>
      </c>
      <c r="E127" s="459" t="s">
        <v>7</v>
      </c>
      <c r="F127" s="183">
        <v>1626812</v>
      </c>
      <c r="G127" s="27"/>
    </row>
    <row r="128" spans="1:8">
      <c r="A128" s="12"/>
      <c r="B128" s="455" t="s">
        <v>15</v>
      </c>
      <c r="C128" s="482">
        <v>54680004</v>
      </c>
      <c r="D128" s="472">
        <v>-1211</v>
      </c>
      <c r="E128" s="459" t="s">
        <v>8</v>
      </c>
      <c r="F128" s="183">
        <v>627486</v>
      </c>
      <c r="G128" s="27"/>
    </row>
    <row r="129" spans="1:7">
      <c r="A129" s="12"/>
      <c r="B129" s="458" t="s">
        <v>16</v>
      </c>
      <c r="C129" s="505">
        <v>54680004</v>
      </c>
      <c r="D129" s="473">
        <v>-1211</v>
      </c>
      <c r="E129" s="460" t="s">
        <v>9</v>
      </c>
      <c r="F129" s="183">
        <v>627486</v>
      </c>
      <c r="G129" s="27"/>
    </row>
    <row r="130" spans="1:7">
      <c r="A130" s="12"/>
      <c r="B130" s="454" t="s">
        <v>17</v>
      </c>
      <c r="C130" s="506">
        <v>54680004</v>
      </c>
      <c r="D130" s="472">
        <v>-1211</v>
      </c>
      <c r="E130" s="462" t="s">
        <v>10</v>
      </c>
      <c r="F130" s="183">
        <v>627486</v>
      </c>
      <c r="G130" s="540"/>
    </row>
    <row r="131" spans="1:7" ht="26.25">
      <c r="A131" s="12"/>
      <c r="B131" s="455" t="s">
        <v>264</v>
      </c>
      <c r="C131" s="506">
        <v>54680004</v>
      </c>
      <c r="D131" s="472">
        <v>-1211</v>
      </c>
      <c r="E131" s="463" t="s">
        <v>11</v>
      </c>
      <c r="F131" s="183">
        <v>627486</v>
      </c>
      <c r="G131" s="27"/>
    </row>
    <row r="132" spans="1:7" ht="39">
      <c r="A132" s="12"/>
      <c r="B132" s="456" t="s">
        <v>21</v>
      </c>
      <c r="C132" s="26">
        <v>54680004</v>
      </c>
      <c r="D132" s="472">
        <v>-1211</v>
      </c>
      <c r="E132" s="532" t="s">
        <v>12</v>
      </c>
      <c r="F132" s="183">
        <v>627486</v>
      </c>
      <c r="G132" s="27"/>
    </row>
    <row r="133" spans="1:7">
      <c r="A133" s="12"/>
      <c r="B133" s="522"/>
      <c r="C133" s="520"/>
      <c r="D133" s="474"/>
      <c r="E133" s="459" t="s">
        <v>14</v>
      </c>
      <c r="F133" s="183">
        <v>63794909</v>
      </c>
      <c r="G133" s="27">
        <v>1211</v>
      </c>
    </row>
    <row r="134" spans="1:7" ht="26.25">
      <c r="A134" s="12"/>
      <c r="B134" s="522"/>
      <c r="C134" s="520"/>
      <c r="D134" s="474"/>
      <c r="E134" s="460" t="s">
        <v>15</v>
      </c>
      <c r="F134" s="183">
        <v>63794909</v>
      </c>
      <c r="G134" s="27">
        <v>1211</v>
      </c>
    </row>
    <row r="135" spans="1:7">
      <c r="A135" s="12"/>
      <c r="B135" s="522"/>
      <c r="C135" s="520"/>
      <c r="D135" s="474"/>
      <c r="E135" s="461" t="s">
        <v>16</v>
      </c>
      <c r="F135" s="176">
        <v>66289207</v>
      </c>
      <c r="G135" s="488">
        <v>1211</v>
      </c>
    </row>
    <row r="136" spans="1:7">
      <c r="A136" s="12"/>
      <c r="B136" s="522"/>
      <c r="C136" s="520"/>
      <c r="D136" s="474"/>
      <c r="E136" s="459" t="s">
        <v>17</v>
      </c>
      <c r="F136" s="183">
        <v>65067929</v>
      </c>
      <c r="G136" s="27">
        <v>1211</v>
      </c>
    </row>
    <row r="137" spans="1:7">
      <c r="A137" s="12"/>
      <c r="B137" s="522"/>
      <c r="C137" s="520"/>
      <c r="D137" s="474"/>
      <c r="E137" s="460" t="s">
        <v>18</v>
      </c>
      <c r="F137" s="183">
        <v>53669377</v>
      </c>
      <c r="G137" s="27">
        <v>1211</v>
      </c>
    </row>
    <row r="138" spans="1:7">
      <c r="A138" s="12"/>
      <c r="B138" s="522"/>
      <c r="C138" s="520"/>
      <c r="D138" s="474"/>
      <c r="E138" s="462" t="s">
        <v>19</v>
      </c>
      <c r="F138" s="183">
        <v>28447077</v>
      </c>
      <c r="G138" s="27"/>
    </row>
    <row r="139" spans="1:7">
      <c r="A139" s="12"/>
      <c r="B139" s="522"/>
      <c r="C139" s="520"/>
      <c r="D139" s="474"/>
      <c r="E139" s="462" t="s">
        <v>20</v>
      </c>
      <c r="F139" s="183">
        <v>25222300</v>
      </c>
      <c r="G139" s="27">
        <v>1211</v>
      </c>
    </row>
    <row r="140" spans="1:7" ht="26.25">
      <c r="A140" s="12"/>
      <c r="B140" s="522"/>
      <c r="C140" s="520"/>
      <c r="D140" s="474"/>
      <c r="E140" s="460" t="s">
        <v>264</v>
      </c>
      <c r="F140" s="183">
        <v>493594</v>
      </c>
      <c r="G140" s="473"/>
    </row>
    <row r="141" spans="1:7">
      <c r="A141" s="12"/>
      <c r="B141" s="522"/>
      <c r="C141" s="520"/>
      <c r="D141" s="474"/>
      <c r="E141" s="462" t="s">
        <v>21</v>
      </c>
      <c r="F141" s="183">
        <v>479450</v>
      </c>
      <c r="G141" s="473"/>
    </row>
    <row r="142" spans="1:7">
      <c r="A142" s="12"/>
      <c r="B142" s="522"/>
      <c r="C142" s="520"/>
      <c r="D142" s="474"/>
      <c r="E142" s="462" t="s">
        <v>257</v>
      </c>
      <c r="F142" s="183">
        <v>14144</v>
      </c>
      <c r="G142" s="473"/>
    </row>
    <row r="143" spans="1:7" ht="26.25">
      <c r="A143" s="12"/>
      <c r="B143" s="522"/>
      <c r="C143" s="520"/>
      <c r="D143" s="474"/>
      <c r="E143" s="460" t="s">
        <v>68</v>
      </c>
      <c r="F143" s="183">
        <v>10793177</v>
      </c>
      <c r="G143" s="473"/>
    </row>
    <row r="144" spans="1:7">
      <c r="A144" s="12"/>
      <c r="B144" s="522"/>
      <c r="C144" s="520"/>
      <c r="D144" s="474"/>
      <c r="E144" s="462" t="s">
        <v>69</v>
      </c>
      <c r="F144" s="183">
        <v>521201</v>
      </c>
      <c r="G144" s="473"/>
    </row>
    <row r="145" spans="1:7">
      <c r="A145" s="12"/>
      <c r="B145" s="522"/>
      <c r="C145" s="520"/>
      <c r="D145" s="474"/>
      <c r="E145" s="462" t="s">
        <v>70</v>
      </c>
      <c r="F145" s="183">
        <v>10271976</v>
      </c>
      <c r="G145" s="473"/>
    </row>
    <row r="146" spans="1:7" ht="26.25">
      <c r="A146" s="12"/>
      <c r="B146" s="522"/>
      <c r="C146" s="520"/>
      <c r="D146" s="474"/>
      <c r="E146" s="460" t="s">
        <v>37</v>
      </c>
      <c r="F146" s="183">
        <v>111781</v>
      </c>
      <c r="G146" s="473"/>
    </row>
    <row r="147" spans="1:7" ht="26.25">
      <c r="A147" s="12"/>
      <c r="B147" s="522"/>
      <c r="C147" s="520"/>
      <c r="D147" s="474"/>
      <c r="E147" s="462" t="s">
        <v>38</v>
      </c>
      <c r="F147" s="183">
        <v>22781</v>
      </c>
      <c r="G147" s="473"/>
    </row>
    <row r="148" spans="1:7" ht="26.25">
      <c r="A148" s="12"/>
      <c r="B148" s="522"/>
      <c r="C148" s="520"/>
      <c r="D148" s="474"/>
      <c r="E148" s="463" t="s">
        <v>22</v>
      </c>
      <c r="F148" s="183">
        <v>16781</v>
      </c>
      <c r="G148" s="473"/>
    </row>
    <row r="149" spans="1:7" ht="26.25">
      <c r="A149" s="12"/>
      <c r="B149" s="522"/>
      <c r="C149" s="520"/>
      <c r="D149" s="474"/>
      <c r="E149" s="462" t="s">
        <v>39</v>
      </c>
      <c r="F149" s="183">
        <v>6000</v>
      </c>
      <c r="G149" s="473"/>
    </row>
    <row r="150" spans="1:7" ht="39">
      <c r="A150" s="12"/>
      <c r="B150" s="522"/>
      <c r="C150" s="520"/>
      <c r="D150" s="474"/>
      <c r="E150" s="463" t="s">
        <v>40</v>
      </c>
      <c r="F150" s="183">
        <v>6000</v>
      </c>
      <c r="G150" s="472"/>
    </row>
    <row r="151" spans="1:7" ht="26.25">
      <c r="A151" s="12"/>
      <c r="B151" s="522"/>
      <c r="C151" s="520"/>
      <c r="D151" s="474"/>
      <c r="E151" s="459" t="s">
        <v>49</v>
      </c>
      <c r="F151" s="183">
        <v>89000</v>
      </c>
      <c r="G151" s="472"/>
    </row>
    <row r="152" spans="1:7" ht="39">
      <c r="A152" s="12"/>
      <c r="B152" s="522"/>
      <c r="C152" s="520"/>
      <c r="D152" s="474"/>
      <c r="E152" s="460" t="s">
        <v>50</v>
      </c>
      <c r="F152" s="183">
        <v>89000</v>
      </c>
      <c r="G152" s="472"/>
    </row>
    <row r="153" spans="1:7">
      <c r="A153" s="12"/>
      <c r="B153" s="522"/>
      <c r="C153" s="520"/>
      <c r="D153" s="474"/>
      <c r="E153" s="460" t="s">
        <v>23</v>
      </c>
      <c r="F153" s="183">
        <v>1221278</v>
      </c>
      <c r="G153" s="497"/>
    </row>
    <row r="154" spans="1:7">
      <c r="A154" s="12"/>
      <c r="B154" s="522"/>
      <c r="C154" s="520"/>
      <c r="D154" s="474"/>
      <c r="E154" s="462" t="s">
        <v>24</v>
      </c>
      <c r="F154" s="183">
        <v>1221278</v>
      </c>
      <c r="G154" s="497"/>
    </row>
    <row r="155" spans="1:7">
      <c r="A155" s="12"/>
      <c r="B155" s="522"/>
      <c r="C155" s="520"/>
      <c r="D155" s="474"/>
      <c r="E155" s="463" t="s">
        <v>25</v>
      </c>
      <c r="F155" s="183">
        <v>-240000</v>
      </c>
      <c r="G155" s="497"/>
    </row>
    <row r="156" spans="1:7">
      <c r="A156" s="12"/>
      <c r="B156" s="522"/>
      <c r="C156" s="520"/>
      <c r="D156" s="536"/>
      <c r="E156" s="465" t="s">
        <v>26</v>
      </c>
      <c r="F156" s="183">
        <v>240000</v>
      </c>
      <c r="G156" s="497"/>
    </row>
    <row r="157" spans="1:7">
      <c r="A157" s="12"/>
      <c r="B157" s="522"/>
      <c r="C157" s="520"/>
      <c r="D157" s="536"/>
      <c r="E157" s="533" t="s">
        <v>27</v>
      </c>
      <c r="F157" s="183">
        <v>240000</v>
      </c>
      <c r="G157" s="497"/>
    </row>
    <row r="158" spans="1:7" ht="39.75" thickBot="1">
      <c r="A158" s="12"/>
      <c r="B158" s="522"/>
      <c r="C158" s="523"/>
      <c r="D158" s="536"/>
      <c r="E158" s="459" t="s">
        <v>28</v>
      </c>
      <c r="F158" s="185">
        <v>240000</v>
      </c>
      <c r="G158" s="497"/>
    </row>
    <row r="159" spans="1:7" ht="34.5" customHeight="1" thickBot="1">
      <c r="A159" s="12"/>
      <c r="B159" s="2026" t="s">
        <v>301</v>
      </c>
      <c r="C159" s="2027"/>
      <c r="D159" s="2027"/>
      <c r="E159" s="2027"/>
      <c r="F159" s="2027"/>
      <c r="G159" s="2028"/>
    </row>
    <row r="161" spans="1:8" s="19" customFormat="1">
      <c r="A161" s="12"/>
      <c r="B161" s="332" t="s">
        <v>252</v>
      </c>
      <c r="C161" s="13"/>
      <c r="D161" s="332"/>
      <c r="E161" s="332"/>
      <c r="F161"/>
      <c r="G161"/>
    </row>
    <row r="162" spans="1:8" s="19" customFormat="1" ht="15.75" thickBot="1">
      <c r="A162" s="12"/>
      <c r="B162" s="13"/>
      <c r="C162" s="13"/>
      <c r="D162" s="332"/>
      <c r="E162"/>
      <c r="F162"/>
      <c r="G162"/>
    </row>
    <row r="163" spans="1:8" s="19" customFormat="1" ht="27">
      <c r="A163" s="15">
        <f>A86+1</f>
        <v>6</v>
      </c>
      <c r="B163" s="848" t="s">
        <v>3</v>
      </c>
      <c r="C163" s="1326"/>
      <c r="D163" s="1327"/>
      <c r="E163" s="452" t="s">
        <v>30</v>
      </c>
      <c r="F163" s="1328"/>
      <c r="G163" s="1329"/>
      <c r="H163" s="14" t="s">
        <v>58</v>
      </c>
    </row>
    <row r="164" spans="1:8" s="19" customFormat="1" ht="12.75">
      <c r="A164" s="12"/>
      <c r="B164" s="862" t="s">
        <v>4</v>
      </c>
      <c r="C164" s="1330"/>
      <c r="D164" s="1331"/>
      <c r="E164" s="388" t="s">
        <v>4</v>
      </c>
      <c r="F164" s="1332"/>
      <c r="G164" s="1333"/>
    </row>
    <row r="165" spans="1:8" s="19" customFormat="1" ht="12.75">
      <c r="A165" s="12"/>
      <c r="B165" s="1334" t="s">
        <v>447</v>
      </c>
      <c r="C165" s="1335"/>
      <c r="D165" s="1336"/>
      <c r="E165" s="1337" t="s">
        <v>65</v>
      </c>
      <c r="F165" s="1338"/>
      <c r="G165" s="1339"/>
    </row>
    <row r="166" spans="1:8" s="19" customFormat="1" ht="12.75">
      <c r="A166" s="12"/>
      <c r="B166" s="458" t="s">
        <v>6</v>
      </c>
      <c r="C166" s="1340">
        <f>C167</f>
        <v>10793177</v>
      </c>
      <c r="D166" s="1341">
        <f>D167</f>
        <v>-1630091</v>
      </c>
      <c r="E166" s="1342" t="s">
        <v>6</v>
      </c>
      <c r="F166" s="1343">
        <v>25227825</v>
      </c>
      <c r="G166" s="453">
        <f>G167</f>
        <v>1630091</v>
      </c>
    </row>
    <row r="167" spans="1:8" s="19" customFormat="1" ht="12.75">
      <c r="A167" s="12"/>
      <c r="B167" s="454" t="s">
        <v>14</v>
      </c>
      <c r="C167" s="1344">
        <f>C168</f>
        <v>10793177</v>
      </c>
      <c r="D167" s="1345">
        <f>D168</f>
        <v>-1630091</v>
      </c>
      <c r="E167" s="454" t="s">
        <v>14</v>
      </c>
      <c r="F167" s="1346">
        <v>25227825</v>
      </c>
      <c r="G167" s="1347">
        <f>G168</f>
        <v>1630091</v>
      </c>
    </row>
    <row r="168" spans="1:8" s="19" customFormat="1" ht="25.5">
      <c r="A168" s="12"/>
      <c r="B168" s="455" t="s">
        <v>15</v>
      </c>
      <c r="C168" s="1344">
        <v>10793177</v>
      </c>
      <c r="D168" s="1345">
        <v>-1630091</v>
      </c>
      <c r="E168" s="455" t="s">
        <v>15</v>
      </c>
      <c r="F168" s="1344">
        <v>25227825</v>
      </c>
      <c r="G168" s="1347">
        <f>G169</f>
        <v>1630091</v>
      </c>
    </row>
    <row r="169" spans="1:8" s="19" customFormat="1" ht="12.75">
      <c r="A169" s="12"/>
      <c r="B169" s="458" t="s">
        <v>16</v>
      </c>
      <c r="C169" s="1340">
        <f>C170</f>
        <v>10793177</v>
      </c>
      <c r="D169" s="1341">
        <f>D170</f>
        <v>-1630091</v>
      </c>
      <c r="E169" s="1342" t="s">
        <v>16</v>
      </c>
      <c r="F169" s="1343">
        <v>25227825</v>
      </c>
      <c r="G169" s="1348">
        <f>G170</f>
        <v>1630091</v>
      </c>
    </row>
    <row r="170" spans="1:8" s="19" customFormat="1" ht="12.75">
      <c r="A170" s="12"/>
      <c r="B170" s="454" t="s">
        <v>17</v>
      </c>
      <c r="C170" s="1344">
        <f>C171</f>
        <v>10793177</v>
      </c>
      <c r="D170" s="1349">
        <f>D171</f>
        <v>-1630091</v>
      </c>
      <c r="E170" s="454" t="s">
        <v>17</v>
      </c>
      <c r="F170" s="1346">
        <v>25227825</v>
      </c>
      <c r="G170" s="1347">
        <v>1630091</v>
      </c>
    </row>
    <row r="171" spans="1:8" s="19" customFormat="1" ht="25.5">
      <c r="A171" s="12"/>
      <c r="B171" s="460" t="s">
        <v>68</v>
      </c>
      <c r="C171" s="1350">
        <v>10793177</v>
      </c>
      <c r="D171" s="1349">
        <v>-1630091</v>
      </c>
      <c r="E171" s="455" t="s">
        <v>264</v>
      </c>
      <c r="F171" s="1346">
        <v>25227825</v>
      </c>
      <c r="G171" s="1347">
        <f>G172</f>
        <v>1630091</v>
      </c>
    </row>
    <row r="172" spans="1:8" s="19" customFormat="1" ht="12.75">
      <c r="A172" s="12"/>
      <c r="B172" s="462" t="s">
        <v>69</v>
      </c>
      <c r="C172" s="1350">
        <v>521201</v>
      </c>
      <c r="D172" s="1349"/>
      <c r="E172" s="456" t="s">
        <v>21</v>
      </c>
      <c r="F172" s="1344">
        <v>25227825</v>
      </c>
      <c r="G172" s="1347">
        <v>1630091</v>
      </c>
    </row>
    <row r="173" spans="1:8" s="19" customFormat="1" ht="13.5" thickBot="1">
      <c r="A173" s="12"/>
      <c r="B173" s="1351" t="s">
        <v>70</v>
      </c>
      <c r="C173" s="1352">
        <v>10271976</v>
      </c>
      <c r="D173" s="1353">
        <v>-1630091</v>
      </c>
      <c r="E173" s="1354"/>
      <c r="F173" s="1355"/>
      <c r="G173" s="1356"/>
    </row>
    <row r="174" spans="1:8" s="19" customFormat="1" ht="13.5">
      <c r="A174" s="12"/>
      <c r="B174" s="848" t="s">
        <v>3</v>
      </c>
      <c r="C174" s="1357"/>
      <c r="D174" s="1358"/>
      <c r="E174" s="1359"/>
      <c r="F174" s="1360"/>
      <c r="G174" s="1361"/>
    </row>
    <row r="175" spans="1:8" s="19" customFormat="1" ht="12.75">
      <c r="A175" s="12"/>
      <c r="B175" s="901" t="s">
        <v>448</v>
      </c>
      <c r="C175" s="1350"/>
      <c r="D175" s="1345"/>
      <c r="E175" s="1362"/>
      <c r="F175" s="792"/>
      <c r="G175" s="1363"/>
    </row>
    <row r="176" spans="1:8" s="19" customFormat="1" ht="12.75">
      <c r="A176" s="12"/>
      <c r="B176" s="1364" t="s">
        <v>447</v>
      </c>
      <c r="C176" s="1350"/>
      <c r="D176" s="1345"/>
      <c r="E176" s="1362"/>
      <c r="F176" s="792"/>
      <c r="G176" s="1363"/>
    </row>
    <row r="177" spans="1:8" s="19" customFormat="1" ht="25.5">
      <c r="A177" s="12"/>
      <c r="B177" s="1364" t="s">
        <v>449</v>
      </c>
      <c r="C177" s="1350"/>
      <c r="D177" s="1345"/>
      <c r="E177" s="1362"/>
      <c r="F177" s="792"/>
      <c r="G177" s="1363"/>
    </row>
    <row r="178" spans="1:8" s="19" customFormat="1" ht="12.75">
      <c r="A178" s="12"/>
      <c r="B178" s="1364" t="s">
        <v>73</v>
      </c>
      <c r="C178" s="1350"/>
      <c r="D178" s="1345"/>
      <c r="E178" s="1362"/>
      <c r="F178" s="792"/>
      <c r="G178" s="1363"/>
    </row>
    <row r="179" spans="1:8" s="19" customFormat="1" ht="12.75">
      <c r="A179" s="12"/>
      <c r="B179" s="1342" t="s">
        <v>6</v>
      </c>
      <c r="C179" s="1340">
        <f>C180</f>
        <v>10793177</v>
      </c>
      <c r="D179" s="1341">
        <f>D180</f>
        <v>-1630091</v>
      </c>
      <c r="E179" s="1362"/>
      <c r="F179" s="792"/>
      <c r="G179" s="1363"/>
    </row>
    <row r="180" spans="1:8" s="19" customFormat="1" ht="12.75">
      <c r="A180" s="12"/>
      <c r="B180" s="1365" t="s">
        <v>14</v>
      </c>
      <c r="C180" s="1344">
        <f>C181</f>
        <v>10793177</v>
      </c>
      <c r="D180" s="1345">
        <f>D181</f>
        <v>-1630091</v>
      </c>
      <c r="E180" s="1362"/>
      <c r="F180" s="792"/>
      <c r="G180" s="1363"/>
    </row>
    <row r="181" spans="1:8" s="19" customFormat="1" ht="12.75">
      <c r="A181" s="12"/>
      <c r="B181" s="1366" t="s">
        <v>15</v>
      </c>
      <c r="C181" s="1344">
        <v>10793177</v>
      </c>
      <c r="D181" s="1345">
        <v>-1630091</v>
      </c>
      <c r="E181" s="1362"/>
      <c r="F181" s="792"/>
      <c r="G181" s="1363"/>
    </row>
    <row r="182" spans="1:8" s="19" customFormat="1" ht="12.75">
      <c r="A182" s="12"/>
      <c r="B182" s="1342" t="s">
        <v>16</v>
      </c>
      <c r="C182" s="1340">
        <f>C183</f>
        <v>10793177</v>
      </c>
      <c r="D182" s="1341">
        <f>D183</f>
        <v>-1630091</v>
      </c>
      <c r="E182" s="1362"/>
      <c r="F182" s="792"/>
      <c r="G182" s="1363"/>
    </row>
    <row r="183" spans="1:8" s="19" customFormat="1" ht="12.75">
      <c r="A183" s="12"/>
      <c r="B183" s="1365" t="s">
        <v>17</v>
      </c>
      <c r="C183" s="1344">
        <f>C184</f>
        <v>10793177</v>
      </c>
      <c r="D183" s="1349">
        <f>D184</f>
        <v>-1630091</v>
      </c>
      <c r="E183" s="1362"/>
      <c r="F183" s="792"/>
      <c r="G183" s="1363"/>
    </row>
    <row r="184" spans="1:8" s="19" customFormat="1" ht="25.5">
      <c r="A184" s="12"/>
      <c r="B184" s="1367" t="s">
        <v>68</v>
      </c>
      <c r="C184" s="1350">
        <v>10793177</v>
      </c>
      <c r="D184" s="1349">
        <v>-1630091</v>
      </c>
      <c r="E184" s="1362"/>
      <c r="F184" s="792"/>
      <c r="G184" s="1363"/>
    </row>
    <row r="185" spans="1:8" s="19" customFormat="1" ht="12.75">
      <c r="A185" s="12"/>
      <c r="B185" s="1368" t="s">
        <v>69</v>
      </c>
      <c r="C185" s="1350">
        <v>521201</v>
      </c>
      <c r="D185" s="1349"/>
      <c r="E185" s="1362"/>
      <c r="F185" s="792"/>
      <c r="G185" s="1363"/>
    </row>
    <row r="186" spans="1:8" s="19" customFormat="1" ht="13.5" thickBot="1">
      <c r="A186" s="12"/>
      <c r="B186" s="1369" t="s">
        <v>70</v>
      </c>
      <c r="C186" s="1352">
        <v>10271976</v>
      </c>
      <c r="D186" s="1353">
        <v>-1630091</v>
      </c>
      <c r="E186" s="1370"/>
      <c r="F186" s="1371"/>
      <c r="G186" s="1372"/>
    </row>
    <row r="187" spans="1:8" s="1413" customFormat="1" ht="42.75" customHeight="1" thickBot="1">
      <c r="A187" s="1195"/>
      <c r="B187" s="2026" t="s">
        <v>450</v>
      </c>
      <c r="C187" s="2034"/>
      <c r="D187" s="2034"/>
      <c r="E187" s="2034"/>
      <c r="F187" s="2034"/>
      <c r="G187" s="2035"/>
    </row>
    <row r="188" spans="1:8" s="19" customFormat="1">
      <c r="A188" s="12"/>
      <c r="B188" s="13"/>
      <c r="C188" s="13"/>
      <c r="D188" s="31"/>
      <c r="E188"/>
      <c r="F188"/>
      <c r="G188"/>
    </row>
    <row r="189" spans="1:8" s="19" customFormat="1">
      <c r="A189" s="12"/>
      <c r="B189" s="332" t="s">
        <v>253</v>
      </c>
      <c r="C189" s="13"/>
      <c r="D189" s="332"/>
      <c r="E189" s="332"/>
      <c r="F189"/>
      <c r="G189"/>
    </row>
    <row r="190" spans="1:8" s="19" customFormat="1" ht="15.75" thickBot="1">
      <c r="A190" s="12"/>
      <c r="B190" s="13"/>
      <c r="C190" s="13"/>
      <c r="D190" s="531"/>
      <c r="E190"/>
      <c r="F190"/>
      <c r="G190"/>
    </row>
    <row r="191" spans="1:8" s="19" customFormat="1" ht="27">
      <c r="A191" s="96">
        <f>A163</f>
        <v>6</v>
      </c>
      <c r="B191" s="848" t="s">
        <v>3</v>
      </c>
      <c r="C191" s="860"/>
      <c r="D191" s="1373"/>
      <c r="E191" s="1374" t="s">
        <v>30</v>
      </c>
      <c r="F191" s="1375"/>
      <c r="G191" s="1376"/>
      <c r="H191" s="14" t="s">
        <v>58</v>
      </c>
    </row>
    <row r="192" spans="1:8" s="19" customFormat="1" ht="12.75">
      <c r="A192" s="12"/>
      <c r="B192" s="862" t="s">
        <v>66</v>
      </c>
      <c r="C192" s="1377"/>
      <c r="D192" s="1378"/>
      <c r="E192" s="862" t="s">
        <v>66</v>
      </c>
      <c r="F192" s="1379"/>
      <c r="G192" s="1380"/>
    </row>
    <row r="193" spans="1:9" s="19" customFormat="1" ht="13.5">
      <c r="A193" s="12"/>
      <c r="B193" s="1381" t="s">
        <v>67</v>
      </c>
      <c r="C193" s="1382"/>
      <c r="D193" s="1383"/>
      <c r="E193" s="1381" t="s">
        <v>67</v>
      </c>
      <c r="F193" s="1382"/>
      <c r="G193" s="1383"/>
    </row>
    <row r="194" spans="1:9" s="19" customFormat="1" ht="12.75">
      <c r="A194" s="12"/>
      <c r="B194" s="1384" t="s">
        <v>73</v>
      </c>
      <c r="C194" s="1385"/>
      <c r="D194" s="1378"/>
      <c r="E194" s="1384" t="s">
        <v>73</v>
      </c>
      <c r="F194" s="1386"/>
      <c r="G194" s="1387"/>
    </row>
    <row r="195" spans="1:9" s="19" customFormat="1" ht="12.75">
      <c r="A195" s="12"/>
      <c r="B195" s="1388" t="s">
        <v>6</v>
      </c>
      <c r="C195" s="1389">
        <v>66049207</v>
      </c>
      <c r="D195" s="1341">
        <f>D202</f>
        <v>-1630091</v>
      </c>
      <c r="E195" s="1342" t="s">
        <v>6</v>
      </c>
      <c r="F195" s="1390">
        <v>54680004</v>
      </c>
      <c r="G195" s="453">
        <f>G196</f>
        <v>1630091</v>
      </c>
    </row>
    <row r="196" spans="1:9" s="19" customFormat="1" ht="12.75">
      <c r="A196" s="12"/>
      <c r="B196" s="459" t="s">
        <v>7</v>
      </c>
      <c r="C196" s="1350">
        <v>1626812</v>
      </c>
      <c r="D196" s="1349"/>
      <c r="E196" s="1365" t="s">
        <v>14</v>
      </c>
      <c r="F196" s="1391">
        <v>54680004</v>
      </c>
      <c r="G196" s="1347">
        <f>G197</f>
        <v>1630091</v>
      </c>
    </row>
    <row r="197" spans="1:9" s="19" customFormat="1" ht="25.5">
      <c r="A197" s="12"/>
      <c r="B197" s="459" t="s">
        <v>8</v>
      </c>
      <c r="C197" s="1350">
        <v>627486</v>
      </c>
      <c r="D197" s="1349"/>
      <c r="E197" s="1366" t="s">
        <v>15</v>
      </c>
      <c r="F197" s="457">
        <v>54680004</v>
      </c>
      <c r="G197" s="1347">
        <f>G198</f>
        <v>1630091</v>
      </c>
    </row>
    <row r="198" spans="1:9" s="19" customFormat="1" ht="12.75">
      <c r="A198" s="12"/>
      <c r="B198" s="460" t="s">
        <v>9</v>
      </c>
      <c r="C198" s="1350">
        <v>627486</v>
      </c>
      <c r="D198" s="1349"/>
      <c r="E198" s="1342" t="s">
        <v>16</v>
      </c>
      <c r="F198" s="1390">
        <v>54680004</v>
      </c>
      <c r="G198" s="1348">
        <f>G199</f>
        <v>1630091</v>
      </c>
    </row>
    <row r="199" spans="1:9" s="19" customFormat="1" ht="12.75">
      <c r="A199" s="12"/>
      <c r="B199" s="462" t="s">
        <v>10</v>
      </c>
      <c r="C199" s="1350">
        <v>627486</v>
      </c>
      <c r="D199" s="1349"/>
      <c r="E199" s="1365" t="s">
        <v>17</v>
      </c>
      <c r="F199" s="1391">
        <v>54680004</v>
      </c>
      <c r="G199" s="1347">
        <v>1630091</v>
      </c>
    </row>
    <row r="200" spans="1:9" s="19" customFormat="1" ht="25.5">
      <c r="A200" s="12"/>
      <c r="B200" s="463" t="s">
        <v>11</v>
      </c>
      <c r="C200" s="1350">
        <v>627486</v>
      </c>
      <c r="D200" s="1349"/>
      <c r="E200" s="1366" t="s">
        <v>264</v>
      </c>
      <c r="F200" s="1391">
        <v>54680004</v>
      </c>
      <c r="G200" s="1347">
        <f>G201</f>
        <v>1630091</v>
      </c>
    </row>
    <row r="201" spans="1:9" s="19" customFormat="1" ht="25.5">
      <c r="A201" s="12"/>
      <c r="B201" s="532" t="s">
        <v>12</v>
      </c>
      <c r="C201" s="1350">
        <v>627486</v>
      </c>
      <c r="D201" s="1349"/>
      <c r="E201" s="1392" t="s">
        <v>21</v>
      </c>
      <c r="F201" s="1344">
        <v>54680004</v>
      </c>
      <c r="G201" s="1347">
        <v>1630091</v>
      </c>
    </row>
    <row r="202" spans="1:9" s="19" customFormat="1" ht="12.75">
      <c r="A202" s="12"/>
      <c r="B202" s="459" t="s">
        <v>14</v>
      </c>
      <c r="C202" s="1350">
        <v>63794909</v>
      </c>
      <c r="D202" s="1345">
        <f>D203</f>
        <v>-1630091</v>
      </c>
      <c r="E202" s="1393"/>
      <c r="F202" s="1386"/>
      <c r="G202" s="1387"/>
    </row>
    <row r="203" spans="1:9" s="19" customFormat="1" ht="12.75">
      <c r="A203" s="12"/>
      <c r="B203" s="460" t="s">
        <v>15</v>
      </c>
      <c r="C203" s="1350">
        <v>63794909</v>
      </c>
      <c r="D203" s="1349">
        <v>-1630091</v>
      </c>
      <c r="E203" s="1393"/>
      <c r="F203" s="1386"/>
      <c r="G203" s="1387"/>
    </row>
    <row r="204" spans="1:9" s="19" customFormat="1" ht="12.75">
      <c r="A204" s="12"/>
      <c r="B204" s="461" t="s">
        <v>16</v>
      </c>
      <c r="C204" s="1389">
        <v>66289207</v>
      </c>
      <c r="D204" s="1341">
        <f>D205</f>
        <v>-1630091</v>
      </c>
      <c r="E204" s="1393"/>
      <c r="F204" s="1386"/>
      <c r="G204" s="1387"/>
    </row>
    <row r="205" spans="1:9" s="19" customFormat="1" ht="12.75">
      <c r="A205" s="12"/>
      <c r="B205" s="459" t="s">
        <v>17</v>
      </c>
      <c r="C205" s="1350">
        <v>65067929</v>
      </c>
      <c r="D205" s="1345">
        <f>D212</f>
        <v>-1630091</v>
      </c>
      <c r="E205" s="1393"/>
      <c r="F205" s="1386"/>
      <c r="G205" s="1387"/>
    </row>
    <row r="206" spans="1:9" s="19" customFormat="1" ht="12.75">
      <c r="A206" s="12"/>
      <c r="B206" s="460" t="s">
        <v>18</v>
      </c>
      <c r="C206" s="1350">
        <v>53669377</v>
      </c>
      <c r="D206" s="1345"/>
      <c r="E206" s="1393"/>
      <c r="F206" s="1386"/>
      <c r="G206" s="1387"/>
      <c r="I206" s="1394"/>
    </row>
    <row r="207" spans="1:9" s="19" customFormat="1" ht="12.75">
      <c r="A207" s="12"/>
      <c r="B207" s="462" t="s">
        <v>19</v>
      </c>
      <c r="C207" s="1350">
        <v>28447077</v>
      </c>
      <c r="D207" s="1349"/>
      <c r="E207" s="1393"/>
      <c r="F207" s="1386"/>
      <c r="G207" s="1387"/>
    </row>
    <row r="208" spans="1:9" s="19" customFormat="1" ht="12.75">
      <c r="A208" s="12"/>
      <c r="B208" s="462" t="s">
        <v>20</v>
      </c>
      <c r="C208" s="1350">
        <v>25222300</v>
      </c>
      <c r="D208" s="1349"/>
      <c r="E208" s="1393"/>
      <c r="F208" s="1386"/>
      <c r="G208" s="1387"/>
    </row>
    <row r="209" spans="1:7" s="19" customFormat="1" ht="12.75">
      <c r="A209" s="12"/>
      <c r="B209" s="460" t="s">
        <v>264</v>
      </c>
      <c r="C209" s="1350">
        <v>493594</v>
      </c>
      <c r="D209" s="1348"/>
      <c r="E209" s="1393"/>
      <c r="F209" s="1386"/>
      <c r="G209" s="1387"/>
    </row>
    <row r="210" spans="1:7" s="19" customFormat="1" ht="12.75">
      <c r="A210" s="12"/>
      <c r="B210" s="462" t="s">
        <v>21</v>
      </c>
      <c r="C210" s="1350">
        <v>479450</v>
      </c>
      <c r="D210" s="1348"/>
      <c r="E210" s="1393"/>
      <c r="F210" s="1386"/>
      <c r="G210" s="1387"/>
    </row>
    <row r="211" spans="1:7" s="19" customFormat="1" ht="12.75">
      <c r="A211" s="12"/>
      <c r="B211" s="462" t="s">
        <v>257</v>
      </c>
      <c r="C211" s="1350">
        <v>14144</v>
      </c>
      <c r="D211" s="1348"/>
      <c r="E211" s="1393"/>
      <c r="F211" s="1386"/>
      <c r="G211" s="1387"/>
    </row>
    <row r="212" spans="1:7" s="19" customFormat="1" ht="25.5">
      <c r="A212" s="12"/>
      <c r="B212" s="460" t="s">
        <v>68</v>
      </c>
      <c r="C212" s="1350">
        <v>10793177</v>
      </c>
      <c r="D212" s="1349">
        <v>-1630091</v>
      </c>
      <c r="E212" s="1393"/>
      <c r="F212" s="1386"/>
      <c r="G212" s="1387"/>
    </row>
    <row r="213" spans="1:7" s="19" customFormat="1" ht="12.75">
      <c r="A213" s="12"/>
      <c r="B213" s="462" t="s">
        <v>69</v>
      </c>
      <c r="C213" s="1350">
        <v>521201</v>
      </c>
      <c r="D213" s="1349"/>
      <c r="E213" s="1393"/>
      <c r="F213" s="1386"/>
      <c r="G213" s="1387"/>
    </row>
    <row r="214" spans="1:7" s="19" customFormat="1" ht="12.75">
      <c r="A214" s="12"/>
      <c r="B214" s="462" t="s">
        <v>70</v>
      </c>
      <c r="C214" s="1350">
        <v>10271976</v>
      </c>
      <c r="D214" s="1345">
        <v>-1630091</v>
      </c>
      <c r="E214" s="1393"/>
      <c r="F214" s="1386"/>
      <c r="G214" s="1387"/>
    </row>
    <row r="215" spans="1:7" s="19" customFormat="1" ht="25.5">
      <c r="A215" s="12"/>
      <c r="B215" s="460" t="s">
        <v>37</v>
      </c>
      <c r="C215" s="1350">
        <v>111781</v>
      </c>
      <c r="D215" s="1348"/>
      <c r="E215" s="1393"/>
      <c r="F215" s="1386"/>
      <c r="G215" s="1387"/>
    </row>
    <row r="216" spans="1:7" s="19" customFormat="1" ht="12.75">
      <c r="A216" s="12"/>
      <c r="B216" s="462" t="s">
        <v>38</v>
      </c>
      <c r="C216" s="1350">
        <v>22781</v>
      </c>
      <c r="D216" s="1348"/>
      <c r="E216" s="1393"/>
      <c r="F216" s="1386"/>
      <c r="G216" s="1387"/>
    </row>
    <row r="217" spans="1:7" s="19" customFormat="1" ht="25.5">
      <c r="A217" s="12"/>
      <c r="B217" s="463" t="s">
        <v>22</v>
      </c>
      <c r="C217" s="1350">
        <v>16781</v>
      </c>
      <c r="D217" s="1348"/>
      <c r="E217" s="1393"/>
      <c r="F217" s="1386"/>
      <c r="G217" s="1387"/>
    </row>
    <row r="218" spans="1:7" s="19" customFormat="1" ht="25.5">
      <c r="A218" s="12"/>
      <c r="B218" s="462" t="s">
        <v>39</v>
      </c>
      <c r="C218" s="1350">
        <v>6000</v>
      </c>
      <c r="D218" s="1348"/>
      <c r="E218" s="1393"/>
      <c r="F218" s="1386"/>
      <c r="G218" s="1387"/>
    </row>
    <row r="219" spans="1:7" s="19" customFormat="1" ht="25.5">
      <c r="A219" s="12"/>
      <c r="B219" s="463" t="s">
        <v>40</v>
      </c>
      <c r="C219" s="1350">
        <v>6000</v>
      </c>
      <c r="D219" s="1347"/>
      <c r="E219" s="1393"/>
      <c r="F219" s="1386"/>
      <c r="G219" s="1387"/>
    </row>
    <row r="220" spans="1:7" s="19" customFormat="1" ht="25.5">
      <c r="A220" s="12"/>
      <c r="B220" s="459" t="s">
        <v>49</v>
      </c>
      <c r="C220" s="1350">
        <v>89000</v>
      </c>
      <c r="D220" s="1347"/>
      <c r="E220" s="1393"/>
      <c r="F220" s="1386"/>
      <c r="G220" s="1387"/>
    </row>
    <row r="221" spans="1:7" s="19" customFormat="1" ht="38.25">
      <c r="A221" s="12"/>
      <c r="B221" s="460" t="s">
        <v>50</v>
      </c>
      <c r="C221" s="1350">
        <v>89000</v>
      </c>
      <c r="D221" s="1347"/>
      <c r="E221" s="1393"/>
      <c r="F221" s="1386"/>
      <c r="G221" s="1387"/>
    </row>
    <row r="222" spans="1:7" s="19" customFormat="1" ht="12.75">
      <c r="A222" s="12"/>
      <c r="B222" s="460" t="s">
        <v>23</v>
      </c>
      <c r="C222" s="1350">
        <v>1221278</v>
      </c>
      <c r="D222" s="464"/>
      <c r="E222" s="1393"/>
      <c r="F222" s="1386"/>
      <c r="G222" s="1387"/>
    </row>
    <row r="223" spans="1:7" s="19" customFormat="1" ht="12.75">
      <c r="A223" s="12"/>
      <c r="B223" s="462" t="s">
        <v>24</v>
      </c>
      <c r="C223" s="1350">
        <v>1221278</v>
      </c>
      <c r="D223" s="464"/>
      <c r="E223" s="1393"/>
      <c r="F223" s="1386"/>
      <c r="G223" s="1387"/>
    </row>
    <row r="224" spans="1:7" s="19" customFormat="1" ht="12.75">
      <c r="A224" s="12"/>
      <c r="B224" s="463" t="s">
        <v>25</v>
      </c>
      <c r="C224" s="1350">
        <v>-240000</v>
      </c>
      <c r="D224" s="464"/>
      <c r="E224" s="1393"/>
      <c r="F224" s="1386"/>
      <c r="G224" s="1387"/>
    </row>
    <row r="225" spans="1:8" s="19" customFormat="1" ht="12.75">
      <c r="A225" s="12"/>
      <c r="B225" s="465" t="s">
        <v>26</v>
      </c>
      <c r="C225" s="1350">
        <v>240000</v>
      </c>
      <c r="D225" s="464"/>
      <c r="E225" s="1393"/>
      <c r="F225" s="1386"/>
      <c r="G225" s="1395"/>
    </row>
    <row r="226" spans="1:8" s="19" customFormat="1" ht="12.75">
      <c r="A226" s="12"/>
      <c r="B226" s="533" t="s">
        <v>27</v>
      </c>
      <c r="C226" s="1350">
        <v>240000</v>
      </c>
      <c r="D226" s="464"/>
      <c r="E226" s="1393"/>
      <c r="F226" s="1386"/>
      <c r="G226" s="1395"/>
    </row>
    <row r="227" spans="1:8" s="19" customFormat="1" ht="26.25" thickBot="1">
      <c r="A227" s="12"/>
      <c r="B227" s="459" t="s">
        <v>28</v>
      </c>
      <c r="C227" s="1350">
        <v>240000</v>
      </c>
      <c r="D227" s="464"/>
      <c r="E227" s="1393"/>
      <c r="F227" s="1386"/>
      <c r="G227" s="1395"/>
    </row>
    <row r="228" spans="1:8" s="1413" customFormat="1" ht="35.25" customHeight="1" thickBot="1">
      <c r="A228" s="1195"/>
      <c r="B228" s="2026" t="s">
        <v>450</v>
      </c>
      <c r="C228" s="2034"/>
      <c r="D228" s="2034"/>
      <c r="E228" s="2034"/>
      <c r="F228" s="2034"/>
      <c r="G228" s="2035"/>
    </row>
    <row r="229" spans="1:8" s="19" customFormat="1" ht="12.75">
      <c r="A229" s="12"/>
      <c r="B229" s="13"/>
      <c r="C229" s="13"/>
      <c r="D229" s="135"/>
      <c r="E229" s="136"/>
      <c r="F229" s="75"/>
      <c r="G229" s="75"/>
    </row>
    <row r="230" spans="1:8" s="105" customFormat="1">
      <c r="A230" s="6"/>
      <c r="B230" s="101" t="s">
        <v>252</v>
      </c>
      <c r="C230" s="102"/>
      <c r="D230" s="9"/>
      <c r="E230" s="103"/>
      <c r="F230" s="104"/>
      <c r="G230" s="9"/>
    </row>
    <row r="231" spans="1:8" s="105" customFormat="1" ht="15.75" thickBot="1">
      <c r="A231" s="6"/>
      <c r="B231" s="101"/>
      <c r="C231" s="102"/>
      <c r="D231" s="9"/>
      <c r="E231" s="103"/>
      <c r="F231" s="104"/>
      <c r="G231" s="9"/>
    </row>
    <row r="232" spans="1:8" ht="27">
      <c r="A232" s="15">
        <f>A163+1</f>
        <v>7</v>
      </c>
      <c r="B232" s="16" t="s">
        <v>3</v>
      </c>
      <c r="C232" s="17"/>
      <c r="D232" s="1396"/>
      <c r="E232" s="452" t="s">
        <v>30</v>
      </c>
      <c r="F232" s="480"/>
      <c r="G232" s="480"/>
      <c r="H232" s="14" t="s">
        <v>58</v>
      </c>
    </row>
    <row r="233" spans="1:8">
      <c r="A233" s="12"/>
      <c r="B233" s="20" t="s">
        <v>4</v>
      </c>
      <c r="C233" s="21"/>
      <c r="D233" s="21"/>
      <c r="E233" s="388" t="s">
        <v>4</v>
      </c>
      <c r="F233" s="481"/>
      <c r="G233" s="481"/>
      <c r="H233"/>
    </row>
    <row r="234" spans="1:8">
      <c r="A234" s="12"/>
      <c r="B234" s="1397" t="s">
        <v>5</v>
      </c>
      <c r="C234" s="1398"/>
      <c r="D234" s="1399"/>
      <c r="E234" s="1337" t="s">
        <v>65</v>
      </c>
      <c r="F234" s="1400"/>
      <c r="G234" s="1401"/>
      <c r="H234"/>
    </row>
    <row r="235" spans="1:8">
      <c r="A235" s="12"/>
      <c r="B235" s="458" t="s">
        <v>6</v>
      </c>
      <c r="C235" s="24">
        <v>39012271</v>
      </c>
      <c r="D235" s="24">
        <f>D242</f>
        <v>-1580824</v>
      </c>
      <c r="E235" s="458" t="s">
        <v>6</v>
      </c>
      <c r="F235" s="439">
        <v>25227825</v>
      </c>
      <c r="G235" s="524">
        <f>G236</f>
        <v>1580824</v>
      </c>
      <c r="H235"/>
    </row>
    <row r="236" spans="1:8" ht="29.25" customHeight="1">
      <c r="A236" s="12"/>
      <c r="B236" s="454" t="s">
        <v>7</v>
      </c>
      <c r="C236" s="26">
        <v>1421257</v>
      </c>
      <c r="D236" s="543"/>
      <c r="E236" s="454" t="s">
        <v>14</v>
      </c>
      <c r="F236" s="438">
        <v>25227825</v>
      </c>
      <c r="G236" s="438">
        <f>G237</f>
        <v>1580824</v>
      </c>
      <c r="H236"/>
    </row>
    <row r="237" spans="1:8" ht="26.25">
      <c r="A237" s="12"/>
      <c r="B237" s="454" t="s">
        <v>8</v>
      </c>
      <c r="C237" s="26">
        <v>549489</v>
      </c>
      <c r="D237" s="543"/>
      <c r="E237" s="455" t="s">
        <v>15</v>
      </c>
      <c r="F237" s="26">
        <v>25227825</v>
      </c>
      <c r="G237" s="438">
        <v>1580824</v>
      </c>
      <c r="H237"/>
    </row>
    <row r="238" spans="1:8" s="14" customFormat="1" ht="12.75">
      <c r="A238" s="12"/>
      <c r="B238" s="455" t="s">
        <v>9</v>
      </c>
      <c r="C238" s="26">
        <v>549489</v>
      </c>
      <c r="D238" s="543"/>
      <c r="E238" s="458" t="s">
        <v>16</v>
      </c>
      <c r="F238" s="439">
        <v>25227825</v>
      </c>
      <c r="G238" s="439">
        <f>G239</f>
        <v>1580824</v>
      </c>
    </row>
    <row r="239" spans="1:8" s="14" customFormat="1" ht="12.75">
      <c r="A239" s="12"/>
      <c r="B239" s="456" t="s">
        <v>10</v>
      </c>
      <c r="C239" s="26">
        <v>549489</v>
      </c>
      <c r="D239" s="543"/>
      <c r="E239" s="454" t="s">
        <v>17</v>
      </c>
      <c r="F239" s="438">
        <v>25227825</v>
      </c>
      <c r="G239" s="438">
        <f>G240</f>
        <v>1580824</v>
      </c>
    </row>
    <row r="240" spans="1:8" s="14" customFormat="1" ht="25.5">
      <c r="A240" s="12"/>
      <c r="B240" s="467" t="s">
        <v>11</v>
      </c>
      <c r="C240" s="26">
        <v>549489</v>
      </c>
      <c r="D240" s="543"/>
      <c r="E240" s="455" t="s">
        <v>264</v>
      </c>
      <c r="F240" s="438">
        <v>25227825</v>
      </c>
      <c r="G240" s="438">
        <f>G241</f>
        <v>1580824</v>
      </c>
    </row>
    <row r="241" spans="1:7" s="14" customFormat="1" ht="25.5">
      <c r="A241" s="12"/>
      <c r="B241" s="468" t="s">
        <v>12</v>
      </c>
      <c r="C241" s="26">
        <v>549489</v>
      </c>
      <c r="D241" s="543"/>
      <c r="E241" s="456" t="s">
        <v>21</v>
      </c>
      <c r="F241" s="26">
        <v>25227825</v>
      </c>
      <c r="G241" s="438">
        <v>1580824</v>
      </c>
    </row>
    <row r="242" spans="1:7" s="14" customFormat="1" ht="12.75">
      <c r="A242" s="12"/>
      <c r="B242" s="454" t="s">
        <v>14</v>
      </c>
      <c r="C242" s="26">
        <v>37041525</v>
      </c>
      <c r="D242" s="26">
        <f>D243</f>
        <v>-1580824</v>
      </c>
      <c r="E242" s="522"/>
      <c r="F242" s="520"/>
      <c r="G242" s="525"/>
    </row>
    <row r="243" spans="1:7" s="14" customFormat="1" ht="12.75">
      <c r="A243" s="12"/>
      <c r="B243" s="455" t="s">
        <v>15</v>
      </c>
      <c r="C243" s="26">
        <v>37041525</v>
      </c>
      <c r="D243" s="26">
        <v>-1580824</v>
      </c>
      <c r="E243" s="522"/>
      <c r="F243" s="520"/>
      <c r="G243" s="525"/>
    </row>
    <row r="244" spans="1:7" s="14" customFormat="1" ht="12.75">
      <c r="A244" s="12"/>
      <c r="B244" s="458" t="s">
        <v>16</v>
      </c>
      <c r="C244" s="24">
        <v>39202271</v>
      </c>
      <c r="D244" s="24">
        <f>D245+D254</f>
        <v>-1580824</v>
      </c>
      <c r="E244" s="522"/>
      <c r="F244" s="520"/>
      <c r="G244" s="525"/>
    </row>
    <row r="245" spans="1:7" s="14" customFormat="1" ht="12.75">
      <c r="A245" s="12"/>
      <c r="B245" s="454" t="s">
        <v>17</v>
      </c>
      <c r="C245" s="26">
        <v>38442722</v>
      </c>
      <c r="D245" s="26">
        <f>D246</f>
        <v>-1519961</v>
      </c>
      <c r="E245" s="522"/>
      <c r="F245" s="520"/>
      <c r="G245" s="525"/>
    </row>
    <row r="246" spans="1:7" s="14" customFormat="1" ht="12.75">
      <c r="A246" s="12"/>
      <c r="B246" s="455" t="s">
        <v>18</v>
      </c>
      <c r="C246" s="26">
        <v>38368341</v>
      </c>
      <c r="D246" s="26">
        <f>D247+D248</f>
        <v>-1519961</v>
      </c>
      <c r="E246" s="522"/>
      <c r="F246" s="520"/>
      <c r="G246" s="525"/>
    </row>
    <row r="247" spans="1:7" s="14" customFormat="1" ht="12.75">
      <c r="A247" s="12"/>
      <c r="B247" s="456" t="s">
        <v>19</v>
      </c>
      <c r="C247" s="26">
        <v>19203104</v>
      </c>
      <c r="D247" s="543">
        <v>-172606</v>
      </c>
      <c r="E247" s="522"/>
      <c r="F247" s="520"/>
      <c r="G247" s="525"/>
    </row>
    <row r="248" spans="1:7" s="14" customFormat="1" ht="12.75">
      <c r="A248" s="12"/>
      <c r="B248" s="456" t="s">
        <v>20</v>
      </c>
      <c r="C248" s="26">
        <v>19165237</v>
      </c>
      <c r="D248" s="543">
        <v>-1347355</v>
      </c>
      <c r="E248" s="522"/>
      <c r="F248" s="520"/>
      <c r="G248" s="525"/>
    </row>
    <row r="249" spans="1:7" s="14" customFormat="1" ht="12.75">
      <c r="A249" s="12"/>
      <c r="B249" s="455" t="s">
        <v>264</v>
      </c>
      <c r="C249" s="26">
        <v>57600</v>
      </c>
      <c r="D249" s="543"/>
      <c r="E249" s="522"/>
      <c r="F249" s="520"/>
      <c r="G249" s="525"/>
    </row>
    <row r="250" spans="1:7" s="14" customFormat="1" ht="12.75">
      <c r="A250" s="12"/>
      <c r="B250" s="456" t="s">
        <v>21</v>
      </c>
      <c r="C250" s="26">
        <v>57600</v>
      </c>
      <c r="D250" s="543"/>
      <c r="E250" s="522"/>
      <c r="F250" s="520"/>
      <c r="G250" s="525"/>
    </row>
    <row r="251" spans="1:7" s="14" customFormat="1" ht="25.5">
      <c r="A251" s="12"/>
      <c r="B251" s="455" t="s">
        <v>37</v>
      </c>
      <c r="C251" s="26">
        <v>16781</v>
      </c>
      <c r="D251" s="543"/>
      <c r="E251" s="522"/>
      <c r="F251" s="520"/>
      <c r="G251" s="525"/>
    </row>
    <row r="252" spans="1:7" s="14" customFormat="1" ht="12.75">
      <c r="A252" s="12"/>
      <c r="B252" s="456" t="s">
        <v>38</v>
      </c>
      <c r="C252" s="26">
        <v>16781</v>
      </c>
      <c r="D252" s="543"/>
      <c r="E252" s="522"/>
      <c r="F252" s="520"/>
      <c r="G252" s="525"/>
    </row>
    <row r="253" spans="1:7" s="14" customFormat="1" ht="25.5">
      <c r="A253" s="12"/>
      <c r="B253" s="467" t="s">
        <v>22</v>
      </c>
      <c r="C253" s="26">
        <v>16781</v>
      </c>
      <c r="D253" s="543"/>
      <c r="E253" s="522"/>
      <c r="F253" s="520"/>
      <c r="G253" s="525"/>
    </row>
    <row r="254" spans="1:7" s="14" customFormat="1" ht="12.75">
      <c r="A254" s="12"/>
      <c r="B254" s="454" t="s">
        <v>23</v>
      </c>
      <c r="C254" s="26">
        <v>759549</v>
      </c>
      <c r="D254" s="543">
        <f>D255</f>
        <v>-60863</v>
      </c>
      <c r="E254" s="522"/>
      <c r="F254" s="520"/>
      <c r="G254" s="525"/>
    </row>
    <row r="255" spans="1:7" s="14" customFormat="1" ht="12.75">
      <c r="A255" s="12"/>
      <c r="B255" s="455" t="s">
        <v>24</v>
      </c>
      <c r="C255" s="26">
        <v>759549</v>
      </c>
      <c r="D255" s="543">
        <f>-160863+100000</f>
        <v>-60863</v>
      </c>
      <c r="E255" s="522"/>
      <c r="F255" s="520"/>
      <c r="G255" s="525"/>
    </row>
    <row r="256" spans="1:7" s="14" customFormat="1" ht="12.75">
      <c r="A256" s="12"/>
      <c r="B256" s="1402" t="s">
        <v>25</v>
      </c>
      <c r="C256" s="26">
        <v>-190000</v>
      </c>
      <c r="D256" s="543"/>
      <c r="E256" s="522"/>
      <c r="F256" s="520"/>
      <c r="G256" s="525"/>
    </row>
    <row r="257" spans="1:8" s="14" customFormat="1" ht="12.75">
      <c r="A257" s="12"/>
      <c r="B257" s="1402" t="s">
        <v>26</v>
      </c>
      <c r="C257" s="26">
        <v>190000</v>
      </c>
      <c r="D257" s="543"/>
      <c r="E257" s="522"/>
      <c r="F257" s="520"/>
      <c r="G257" s="525"/>
    </row>
    <row r="258" spans="1:8" s="14" customFormat="1" ht="12.75">
      <c r="A258" s="12"/>
      <c r="B258" s="454" t="s">
        <v>27</v>
      </c>
      <c r="C258" s="26">
        <v>190000</v>
      </c>
      <c r="D258" s="543"/>
      <c r="E258" s="522"/>
      <c r="F258" s="520"/>
      <c r="G258" s="525"/>
    </row>
    <row r="259" spans="1:8" s="14" customFormat="1" ht="26.25" thickBot="1">
      <c r="A259" s="12"/>
      <c r="B259" s="1403" t="s">
        <v>28</v>
      </c>
      <c r="C259" s="29">
        <v>190000</v>
      </c>
      <c r="D259" s="544"/>
      <c r="E259" s="522"/>
      <c r="F259" s="520"/>
      <c r="G259" s="525"/>
    </row>
    <row r="260" spans="1:8" s="14" customFormat="1" ht="66" customHeight="1" thickBot="1">
      <c r="A260" s="1195"/>
      <c r="B260" s="2026" t="s">
        <v>451</v>
      </c>
      <c r="C260" s="2034"/>
      <c r="D260" s="2034"/>
      <c r="E260" s="2034"/>
      <c r="F260" s="2034"/>
      <c r="G260" s="2035"/>
    </row>
    <row r="261" spans="1:8" s="14" customFormat="1" ht="12.75">
      <c r="A261" s="15"/>
      <c r="B261" s="32"/>
      <c r="C261" s="32"/>
      <c r="D261" s="32"/>
      <c r="E261" s="19"/>
      <c r="F261" s="19"/>
      <c r="G261" s="19"/>
    </row>
    <row r="262" spans="1:8" s="14" customFormat="1" ht="15.75">
      <c r="A262" s="15"/>
      <c r="B262" s="332" t="s">
        <v>253</v>
      </c>
      <c r="C262" s="333"/>
      <c r="D262" s="333"/>
      <c r="E262" s="330"/>
      <c r="F262" s="32"/>
      <c r="G262" s="32"/>
    </row>
    <row r="263" spans="1:8" s="14" customFormat="1" ht="13.5" thickBot="1">
      <c r="A263" s="15"/>
      <c r="B263" s="32"/>
      <c r="C263" s="32"/>
      <c r="D263" s="32"/>
      <c r="E263" s="32"/>
      <c r="F263" s="32"/>
      <c r="G263" s="32"/>
    </row>
    <row r="264" spans="1:8" s="14" customFormat="1" ht="27">
      <c r="A264" s="15">
        <f>A232</f>
        <v>7</v>
      </c>
      <c r="B264" s="17" t="s">
        <v>3</v>
      </c>
      <c r="C264" s="503"/>
      <c r="D264" s="1404"/>
      <c r="E264" s="452" t="s">
        <v>30</v>
      </c>
      <c r="F264" s="503"/>
      <c r="G264" s="1404"/>
      <c r="H264" s="14" t="s">
        <v>58</v>
      </c>
    </row>
    <row r="265" spans="1:8" s="14" customFormat="1" ht="12.75">
      <c r="A265" s="15"/>
      <c r="B265" s="490" t="s">
        <v>66</v>
      </c>
      <c r="C265" s="504"/>
      <c r="D265" s="1405"/>
      <c r="E265" s="20" t="s">
        <v>66</v>
      </c>
      <c r="F265" s="504"/>
      <c r="G265" s="1405"/>
    </row>
    <row r="266" spans="1:8" s="14" customFormat="1" ht="13.5">
      <c r="A266" s="15"/>
      <c r="B266" s="1031" t="s">
        <v>67</v>
      </c>
      <c r="C266" s="1012"/>
      <c r="D266" s="1406"/>
      <c r="E266" s="1016" t="s">
        <v>67</v>
      </c>
      <c r="F266" s="1012"/>
      <c r="G266" s="1406"/>
    </row>
    <row r="267" spans="1:8" s="14" customFormat="1" ht="12.75">
      <c r="A267" s="15"/>
      <c r="B267" s="1032" t="s">
        <v>73</v>
      </c>
      <c r="C267" s="1021"/>
      <c r="D267" s="1407"/>
      <c r="E267" s="1018" t="s">
        <v>73</v>
      </c>
      <c r="F267" s="1021"/>
      <c r="G267" s="1407"/>
    </row>
    <row r="268" spans="1:8" s="14" customFormat="1" ht="12.75">
      <c r="A268" s="15"/>
      <c r="B268" s="175" t="s">
        <v>6</v>
      </c>
      <c r="C268" s="176">
        <v>66049207</v>
      </c>
      <c r="D268" s="24">
        <f>D275</f>
        <v>-1580824</v>
      </c>
      <c r="E268" s="458" t="s">
        <v>6</v>
      </c>
      <c r="F268" s="505">
        <v>54680004</v>
      </c>
      <c r="G268" s="524">
        <f t="shared" ref="G268:G273" si="0">G269</f>
        <v>1580824</v>
      </c>
    </row>
    <row r="269" spans="1:8" s="14" customFormat="1" ht="12.75">
      <c r="A269" s="15"/>
      <c r="B269" s="498" t="s">
        <v>7</v>
      </c>
      <c r="C269" s="183">
        <v>1626812</v>
      </c>
      <c r="D269" s="543"/>
      <c r="E269" s="454" t="s">
        <v>14</v>
      </c>
      <c r="F269" s="506">
        <v>54680004</v>
      </c>
      <c r="G269" s="438">
        <f t="shared" si="0"/>
        <v>1580824</v>
      </c>
    </row>
    <row r="270" spans="1:8" s="14" customFormat="1" ht="25.5">
      <c r="A270" s="15"/>
      <c r="B270" s="498" t="s">
        <v>8</v>
      </c>
      <c r="C270" s="183">
        <v>627486</v>
      </c>
      <c r="D270" s="543"/>
      <c r="E270" s="455" t="s">
        <v>15</v>
      </c>
      <c r="F270" s="482">
        <v>54680004</v>
      </c>
      <c r="G270" s="438">
        <f t="shared" si="0"/>
        <v>1580824</v>
      </c>
    </row>
    <row r="271" spans="1:8" s="14" customFormat="1" ht="12.75">
      <c r="A271" s="15"/>
      <c r="B271" s="499" t="s">
        <v>9</v>
      </c>
      <c r="C271" s="183">
        <v>627486</v>
      </c>
      <c r="D271" s="543"/>
      <c r="E271" s="458" t="s">
        <v>16</v>
      </c>
      <c r="F271" s="505">
        <v>54680004</v>
      </c>
      <c r="G271" s="439">
        <f t="shared" si="0"/>
        <v>1580824</v>
      </c>
    </row>
    <row r="272" spans="1:8" s="14" customFormat="1" ht="12.75">
      <c r="A272" s="15"/>
      <c r="B272" s="500" t="s">
        <v>10</v>
      </c>
      <c r="C272" s="183">
        <v>627486</v>
      </c>
      <c r="D272" s="543"/>
      <c r="E272" s="454" t="s">
        <v>17</v>
      </c>
      <c r="F272" s="506">
        <v>54680004</v>
      </c>
      <c r="G272" s="438">
        <f t="shared" si="0"/>
        <v>1580824</v>
      </c>
    </row>
    <row r="273" spans="1:7" s="14" customFormat="1" ht="25.5">
      <c r="A273" s="15"/>
      <c r="B273" s="501" t="s">
        <v>11</v>
      </c>
      <c r="C273" s="183">
        <v>627486</v>
      </c>
      <c r="D273" s="543"/>
      <c r="E273" s="455" t="s">
        <v>264</v>
      </c>
      <c r="F273" s="506">
        <v>54680004</v>
      </c>
      <c r="G273" s="438">
        <f t="shared" si="0"/>
        <v>1580824</v>
      </c>
    </row>
    <row r="274" spans="1:7" s="14" customFormat="1" ht="25.5">
      <c r="A274" s="15"/>
      <c r="B274" s="1408" t="s">
        <v>12</v>
      </c>
      <c r="C274" s="183">
        <v>627486</v>
      </c>
      <c r="D274" s="543"/>
      <c r="E274" s="456" t="s">
        <v>21</v>
      </c>
      <c r="F274" s="26">
        <v>54680004</v>
      </c>
      <c r="G274" s="438">
        <v>1580824</v>
      </c>
    </row>
    <row r="275" spans="1:7" s="14" customFormat="1" ht="12.75">
      <c r="A275" s="15"/>
      <c r="B275" s="498" t="s">
        <v>14</v>
      </c>
      <c r="C275" s="183">
        <v>63794909</v>
      </c>
      <c r="D275" s="26">
        <f>D276</f>
        <v>-1580824</v>
      </c>
      <c r="E275" s="522"/>
      <c r="F275" s="520"/>
      <c r="G275" s="525"/>
    </row>
    <row r="276" spans="1:7" s="14" customFormat="1" ht="12.75">
      <c r="A276" s="15"/>
      <c r="B276" s="499" t="s">
        <v>15</v>
      </c>
      <c r="C276" s="183">
        <v>63794909</v>
      </c>
      <c r="D276" s="543">
        <v>-1580824</v>
      </c>
      <c r="E276" s="522"/>
      <c r="F276" s="520"/>
      <c r="G276" s="525"/>
    </row>
    <row r="277" spans="1:7" s="14" customFormat="1" ht="12.75">
      <c r="A277" s="15"/>
      <c r="B277" s="175" t="s">
        <v>16</v>
      </c>
      <c r="C277" s="176">
        <v>66289207</v>
      </c>
      <c r="D277" s="24">
        <f>D278+D295</f>
        <v>-1580824</v>
      </c>
      <c r="E277" s="522"/>
      <c r="F277" s="520"/>
      <c r="G277" s="525"/>
    </row>
    <row r="278" spans="1:7" s="14" customFormat="1" ht="12.75">
      <c r="A278" s="15"/>
      <c r="B278" s="498" t="s">
        <v>17</v>
      </c>
      <c r="C278" s="183">
        <v>65067929</v>
      </c>
      <c r="D278" s="26">
        <f>D279</f>
        <v>-1519961</v>
      </c>
      <c r="E278" s="522"/>
      <c r="F278" s="520"/>
      <c r="G278" s="525"/>
    </row>
    <row r="279" spans="1:7" s="14" customFormat="1" ht="12.75">
      <c r="A279" s="15"/>
      <c r="B279" s="499" t="s">
        <v>18</v>
      </c>
      <c r="C279" s="183">
        <v>53669377</v>
      </c>
      <c r="D279" s="26">
        <f>D280+D281</f>
        <v>-1519961</v>
      </c>
      <c r="E279" s="522"/>
      <c r="F279" s="520"/>
      <c r="G279" s="525"/>
    </row>
    <row r="280" spans="1:7" s="14" customFormat="1" ht="12.75">
      <c r="A280" s="15"/>
      <c r="B280" s="500" t="s">
        <v>19</v>
      </c>
      <c r="C280" s="183">
        <v>28447077</v>
      </c>
      <c r="D280" s="543">
        <v>-172606</v>
      </c>
      <c r="E280" s="522"/>
      <c r="F280" s="520"/>
      <c r="G280" s="525"/>
    </row>
    <row r="281" spans="1:7" s="14" customFormat="1" ht="12.75">
      <c r="A281" s="15"/>
      <c r="B281" s="500" t="s">
        <v>20</v>
      </c>
      <c r="C281" s="183">
        <v>25222300</v>
      </c>
      <c r="D281" s="543">
        <f>-1247355-100000</f>
        <v>-1347355</v>
      </c>
      <c r="E281" s="522"/>
      <c r="F281" s="520"/>
      <c r="G281" s="525"/>
    </row>
    <row r="282" spans="1:7" s="14" customFormat="1" ht="12.75">
      <c r="A282" s="15"/>
      <c r="B282" s="499" t="s">
        <v>264</v>
      </c>
      <c r="C282" s="183">
        <v>493594</v>
      </c>
      <c r="D282" s="439"/>
      <c r="E282" s="522"/>
      <c r="F282" s="520"/>
      <c r="G282" s="525"/>
    </row>
    <row r="283" spans="1:7" s="14" customFormat="1" ht="12.75">
      <c r="A283" s="15"/>
      <c r="B283" s="500" t="s">
        <v>21</v>
      </c>
      <c r="C283" s="183">
        <v>479450</v>
      </c>
      <c r="D283" s="439"/>
      <c r="E283" s="522"/>
      <c r="F283" s="520"/>
      <c r="G283" s="525"/>
    </row>
    <row r="284" spans="1:7" s="14" customFormat="1" ht="12.75">
      <c r="A284" s="15"/>
      <c r="B284" s="500" t="s">
        <v>257</v>
      </c>
      <c r="C284" s="183">
        <v>14144</v>
      </c>
      <c r="D284" s="439"/>
      <c r="E284" s="522"/>
      <c r="F284" s="520"/>
      <c r="G284" s="525"/>
    </row>
    <row r="285" spans="1:7" s="14" customFormat="1" ht="25.5">
      <c r="A285" s="15"/>
      <c r="B285" s="499" t="s">
        <v>68</v>
      </c>
      <c r="C285" s="183">
        <v>10793177</v>
      </c>
      <c r="D285" s="543"/>
      <c r="E285" s="522"/>
      <c r="F285" s="520"/>
      <c r="G285" s="525"/>
    </row>
    <row r="286" spans="1:7" s="14" customFormat="1" ht="12.75">
      <c r="A286" s="15"/>
      <c r="B286" s="500" t="s">
        <v>69</v>
      </c>
      <c r="C286" s="183">
        <v>521201</v>
      </c>
      <c r="D286" s="543"/>
      <c r="E286" s="522"/>
      <c r="F286" s="520"/>
      <c r="G286" s="525"/>
    </row>
    <row r="287" spans="1:7" s="14" customFormat="1" ht="12.75">
      <c r="A287" s="15"/>
      <c r="B287" s="500" t="s">
        <v>70</v>
      </c>
      <c r="C287" s="183">
        <v>10271976</v>
      </c>
      <c r="D287" s="26"/>
      <c r="E287" s="522"/>
      <c r="F287" s="520"/>
      <c r="G287" s="525"/>
    </row>
    <row r="288" spans="1:7" s="14" customFormat="1" ht="25.5">
      <c r="A288" s="15"/>
      <c r="B288" s="499" t="s">
        <v>37</v>
      </c>
      <c r="C288" s="183">
        <v>111781</v>
      </c>
      <c r="D288" s="439"/>
      <c r="E288" s="522"/>
      <c r="F288" s="520"/>
      <c r="G288" s="525"/>
    </row>
    <row r="289" spans="1:8" s="14" customFormat="1" ht="12.75">
      <c r="A289" s="15"/>
      <c r="B289" s="500" t="s">
        <v>38</v>
      </c>
      <c r="C289" s="183">
        <v>22781</v>
      </c>
      <c r="D289" s="439"/>
      <c r="E289" s="522"/>
      <c r="F289" s="520"/>
      <c r="G289" s="525"/>
    </row>
    <row r="290" spans="1:8" s="14" customFormat="1" ht="25.5">
      <c r="A290" s="15"/>
      <c r="B290" s="501" t="s">
        <v>22</v>
      </c>
      <c r="C290" s="183">
        <v>16781</v>
      </c>
      <c r="D290" s="439"/>
      <c r="E290" s="522"/>
      <c r="F290" s="520"/>
      <c r="G290" s="525"/>
    </row>
    <row r="291" spans="1:8" s="14" customFormat="1" ht="25.5">
      <c r="A291" s="15"/>
      <c r="B291" s="500" t="s">
        <v>39</v>
      </c>
      <c r="C291" s="183">
        <v>6000</v>
      </c>
      <c r="D291" s="439"/>
      <c r="E291" s="522"/>
      <c r="F291" s="520"/>
      <c r="G291" s="525"/>
    </row>
    <row r="292" spans="1:8" s="14" customFormat="1" ht="25.5">
      <c r="A292" s="15"/>
      <c r="B292" s="501" t="s">
        <v>40</v>
      </c>
      <c r="C292" s="183">
        <v>6000</v>
      </c>
      <c r="D292" s="438"/>
      <c r="E292" s="522"/>
      <c r="F292" s="520"/>
      <c r="G292" s="525"/>
    </row>
    <row r="293" spans="1:8" s="14" customFormat="1" ht="25.5">
      <c r="A293" s="15"/>
      <c r="B293" s="498" t="s">
        <v>49</v>
      </c>
      <c r="C293" s="183">
        <v>89000</v>
      </c>
      <c r="D293" s="438"/>
      <c r="E293" s="522"/>
      <c r="F293" s="520"/>
      <c r="G293" s="525"/>
    </row>
    <row r="294" spans="1:8" s="14" customFormat="1" ht="38.25">
      <c r="A294" s="15"/>
      <c r="B294" s="499" t="s">
        <v>50</v>
      </c>
      <c r="C294" s="183">
        <v>89000</v>
      </c>
      <c r="D294" s="438"/>
      <c r="E294" s="522"/>
      <c r="F294" s="520"/>
      <c r="G294" s="525"/>
    </row>
    <row r="295" spans="1:8" s="14" customFormat="1" ht="12.75">
      <c r="A295" s="15"/>
      <c r="B295" s="499" t="s">
        <v>23</v>
      </c>
      <c r="C295" s="183">
        <v>1221278</v>
      </c>
      <c r="D295" s="543">
        <f>D296</f>
        <v>-60863</v>
      </c>
      <c r="E295" s="522"/>
      <c r="F295" s="520"/>
      <c r="G295" s="525"/>
    </row>
    <row r="296" spans="1:8" s="14" customFormat="1" ht="12.75">
      <c r="A296" s="15"/>
      <c r="B296" s="500" t="s">
        <v>24</v>
      </c>
      <c r="C296" s="183">
        <v>1221278</v>
      </c>
      <c r="D296" s="543">
        <f>-160863+100000</f>
        <v>-60863</v>
      </c>
      <c r="E296" s="522"/>
      <c r="F296" s="520"/>
      <c r="G296" s="525"/>
    </row>
    <row r="297" spans="1:8" s="14" customFormat="1" ht="12.75">
      <c r="A297" s="15"/>
      <c r="B297" s="501" t="s">
        <v>25</v>
      </c>
      <c r="C297" s="183">
        <v>-240000</v>
      </c>
      <c r="D297" s="1409"/>
      <c r="E297" s="522"/>
      <c r="F297" s="520"/>
      <c r="G297" s="525"/>
    </row>
    <row r="298" spans="1:8" s="14" customFormat="1" ht="12.75">
      <c r="A298" s="15"/>
      <c r="B298" s="1410" t="s">
        <v>26</v>
      </c>
      <c r="C298" s="183">
        <v>240000</v>
      </c>
      <c r="D298" s="1409"/>
      <c r="E298" s="522"/>
      <c r="F298" s="520"/>
      <c r="G298" s="1411"/>
    </row>
    <row r="299" spans="1:8" s="14" customFormat="1" ht="12.75">
      <c r="A299" s="15"/>
      <c r="B299" s="1412" t="s">
        <v>27</v>
      </c>
      <c r="C299" s="183">
        <v>240000</v>
      </c>
      <c r="D299" s="1409"/>
      <c r="E299" s="522"/>
      <c r="F299" s="520"/>
      <c r="G299" s="1411"/>
    </row>
    <row r="300" spans="1:8" s="14" customFormat="1" ht="26.25" thickBot="1">
      <c r="A300" s="15"/>
      <c r="B300" s="498" t="s">
        <v>28</v>
      </c>
      <c r="C300" s="183">
        <v>240000</v>
      </c>
      <c r="D300" s="1409"/>
      <c r="E300" s="522"/>
      <c r="F300" s="520"/>
      <c r="G300" s="1411"/>
    </row>
    <row r="301" spans="1:8" s="14" customFormat="1" ht="68.25" customHeight="1" thickBot="1">
      <c r="A301" s="844"/>
      <c r="B301" s="2026" t="s">
        <v>451</v>
      </c>
      <c r="C301" s="2034"/>
      <c r="D301" s="2034"/>
      <c r="E301" s="2034"/>
      <c r="F301" s="2034"/>
      <c r="G301" s="2035"/>
    </row>
    <row r="302" spans="1:8" ht="15.75" customHeight="1">
      <c r="H302"/>
    </row>
  </sheetData>
  <mergeCells count="13">
    <mergeCell ref="B187:G187"/>
    <mergeCell ref="B228:G228"/>
    <mergeCell ref="B260:G260"/>
    <mergeCell ref="B301:G301"/>
    <mergeCell ref="B82:G82"/>
    <mergeCell ref="B118:G118"/>
    <mergeCell ref="B159:G159"/>
    <mergeCell ref="B41:G41"/>
    <mergeCell ref="H1:H2"/>
    <mergeCell ref="C1:C2"/>
    <mergeCell ref="D1:D2"/>
    <mergeCell ref="F1:F2"/>
    <mergeCell ref="G1:G2"/>
  </mergeCells>
  <pageMargins left="0.31496062992125984" right="0.19685039370078741" top="0.51181102362204722" bottom="0.51181102362204722" header="0.31496062992125984" footer="0.31496062992125984"/>
  <pageSetup paperSize="9" scale="75" fitToHeight="0" orientation="landscape" r:id="rId1"/>
  <headerFooter>
    <oddFooter>&amp;L&amp;F&amp;C&amp;P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0"/>
  <sheetViews>
    <sheetView zoomScale="70" zoomScaleNormal="70" workbookViewId="0">
      <selection activeCell="A9" sqref="A9"/>
    </sheetView>
  </sheetViews>
  <sheetFormatPr defaultRowHeight="15"/>
  <cols>
    <col min="1" max="1" width="5.5703125" style="33" customWidth="1"/>
    <col min="2" max="2" width="51.5703125" style="52" customWidth="1"/>
    <col min="3" max="3" width="14.7109375" style="50" customWidth="1"/>
    <col min="4" max="4" width="13.140625" style="50" customWidth="1"/>
    <col min="5" max="5" width="54.7109375" style="51" customWidth="1"/>
    <col min="6" max="6" width="14.7109375" style="51" customWidth="1"/>
    <col min="7" max="7" width="13.5703125" style="51" customWidth="1"/>
    <col min="8" max="8" width="17.140625" style="40" customWidth="1"/>
  </cols>
  <sheetData>
    <row r="1" spans="1:8">
      <c r="B1" s="34"/>
      <c r="C1" s="2029" t="s">
        <v>0</v>
      </c>
      <c r="D1" s="2029" t="s">
        <v>1</v>
      </c>
      <c r="E1" s="3"/>
      <c r="F1" s="2029" t="s">
        <v>0</v>
      </c>
      <c r="G1" s="2029" t="s">
        <v>1</v>
      </c>
      <c r="H1" s="2024" t="s">
        <v>56</v>
      </c>
    </row>
    <row r="2" spans="1:8" ht="15.75" thickBot="1">
      <c r="B2" s="35"/>
      <c r="C2" s="2030"/>
      <c r="D2" s="2030"/>
      <c r="E2" s="5"/>
      <c r="F2" s="2030"/>
      <c r="G2" s="2030"/>
      <c r="H2" s="2025"/>
    </row>
    <row r="3" spans="1:8">
      <c r="A3" s="36"/>
      <c r="B3" s="37"/>
      <c r="C3" s="38"/>
      <c r="D3" s="38"/>
      <c r="E3" s="39"/>
      <c r="F3" s="38"/>
      <c r="G3" s="38"/>
    </row>
    <row r="4" spans="1:8" ht="15.75">
      <c r="A4" s="36"/>
      <c r="B4" s="106" t="s">
        <v>35</v>
      </c>
      <c r="C4" s="43"/>
      <c r="D4" s="43"/>
      <c r="E4" s="43"/>
      <c r="F4" s="43"/>
      <c r="G4" s="43"/>
    </row>
    <row r="5" spans="1:8" s="105" customFormat="1">
      <c r="A5" s="6"/>
      <c r="B5" s="101"/>
      <c r="C5" s="102"/>
      <c r="D5" s="9"/>
      <c r="E5" s="103"/>
      <c r="F5" s="104"/>
      <c r="G5" s="9"/>
      <c r="H5" s="11"/>
    </row>
    <row r="6" spans="1:8" s="105" customFormat="1">
      <c r="A6" s="6"/>
      <c r="B6" s="101" t="s">
        <v>252</v>
      </c>
      <c r="C6" s="102"/>
      <c r="D6" s="9"/>
      <c r="E6" s="103"/>
      <c r="F6" s="104"/>
      <c r="G6" s="9"/>
      <c r="H6" s="11"/>
    </row>
    <row r="7" spans="1:8" s="105" customFormat="1" ht="15.75" thickBot="1">
      <c r="A7" s="6"/>
      <c r="B7" s="101"/>
      <c r="C7" s="102"/>
      <c r="D7" s="9"/>
      <c r="E7" s="103"/>
      <c r="F7" s="104"/>
      <c r="G7" s="9"/>
      <c r="H7" s="11"/>
    </row>
    <row r="8" spans="1:8" ht="15.75">
      <c r="A8" s="110">
        <f>ĀM!A232+1</f>
        <v>8</v>
      </c>
      <c r="B8" s="88" t="s">
        <v>266</v>
      </c>
      <c r="C8" s="353"/>
      <c r="D8" s="354"/>
      <c r="E8" s="330"/>
      <c r="F8" s="32"/>
      <c r="G8" s="32"/>
      <c r="H8" s="14" t="s">
        <v>58</v>
      </c>
    </row>
    <row r="9" spans="1:8" ht="15.75">
      <c r="A9" s="15"/>
      <c r="B9" s="355" t="s">
        <v>44</v>
      </c>
      <c r="C9" s="356"/>
      <c r="D9" s="355"/>
      <c r="E9" s="330"/>
      <c r="F9" s="32"/>
      <c r="G9" s="32"/>
      <c r="H9" s="14"/>
    </row>
    <row r="10" spans="1:8" ht="31.5" customHeight="1">
      <c r="A10" s="15"/>
      <c r="B10" s="1038" t="s">
        <v>267</v>
      </c>
      <c r="C10" s="1039"/>
      <c r="D10" s="1040"/>
      <c r="E10" s="330"/>
      <c r="F10" s="32"/>
      <c r="G10" s="32"/>
      <c r="H10" s="14"/>
    </row>
    <row r="11" spans="1:8">
      <c r="B11" s="357" t="s">
        <v>268</v>
      </c>
      <c r="C11" s="358"/>
      <c r="D11" s="357"/>
    </row>
    <row r="12" spans="1:8">
      <c r="B12" s="359" t="s">
        <v>64</v>
      </c>
      <c r="C12" s="358"/>
      <c r="D12" s="357"/>
    </row>
    <row r="13" spans="1:8">
      <c r="B13" s="360" t="s">
        <v>6</v>
      </c>
      <c r="C13" s="361">
        <v>5591901</v>
      </c>
      <c r="D13" s="357">
        <v>957201</v>
      </c>
    </row>
    <row r="14" spans="1:8">
      <c r="B14" s="362" t="s">
        <v>14</v>
      </c>
      <c r="C14" s="363">
        <v>5591901</v>
      </c>
      <c r="D14" s="355">
        <v>957201</v>
      </c>
    </row>
    <row r="15" spans="1:8">
      <c r="B15" s="362" t="s">
        <v>15</v>
      </c>
      <c r="C15" s="363">
        <v>5591901</v>
      </c>
      <c r="D15" s="355">
        <v>957201</v>
      </c>
    </row>
    <row r="16" spans="1:8">
      <c r="B16" s="360" t="s">
        <v>16</v>
      </c>
      <c r="C16" s="361">
        <v>5591901</v>
      </c>
      <c r="D16" s="357">
        <v>957201</v>
      </c>
    </row>
    <row r="17" spans="2:4">
      <c r="B17" s="362" t="s">
        <v>17</v>
      </c>
      <c r="C17" s="363">
        <v>5591901</v>
      </c>
      <c r="D17" s="355">
        <v>957201</v>
      </c>
    </row>
    <row r="18" spans="2:4">
      <c r="B18" s="362" t="s">
        <v>18</v>
      </c>
      <c r="C18" s="363">
        <v>5591901</v>
      </c>
      <c r="D18" s="355">
        <v>957201</v>
      </c>
    </row>
    <row r="19" spans="2:4">
      <c r="B19" s="362" t="s">
        <v>20</v>
      </c>
      <c r="C19" s="363">
        <v>5591901</v>
      </c>
      <c r="D19" s="355">
        <v>957201</v>
      </c>
    </row>
    <row r="20" spans="2:4">
      <c r="B20" s="364" t="s">
        <v>45</v>
      </c>
      <c r="C20" s="356"/>
      <c r="D20" s="355"/>
    </row>
    <row r="21" spans="2:4" ht="27">
      <c r="B21" s="365" t="s">
        <v>269</v>
      </c>
      <c r="C21" s="356"/>
      <c r="D21" s="355"/>
    </row>
    <row r="22" spans="2:4">
      <c r="B22" s="357" t="s">
        <v>6</v>
      </c>
      <c r="C22" s="358">
        <v>5591901</v>
      </c>
      <c r="D22" s="357">
        <v>957201</v>
      </c>
    </row>
    <row r="23" spans="2:4">
      <c r="B23" s="355" t="s">
        <v>14</v>
      </c>
      <c r="C23" s="356">
        <v>5591901</v>
      </c>
      <c r="D23" s="355">
        <v>957201</v>
      </c>
    </row>
    <row r="24" spans="2:4">
      <c r="B24" s="355" t="s">
        <v>15</v>
      </c>
      <c r="C24" s="356">
        <v>5591901</v>
      </c>
      <c r="D24" s="355">
        <v>957201</v>
      </c>
    </row>
    <row r="25" spans="2:4">
      <c r="B25" s="357" t="s">
        <v>16</v>
      </c>
      <c r="C25" s="358">
        <v>5591901</v>
      </c>
      <c r="D25" s="357">
        <v>957201</v>
      </c>
    </row>
    <row r="26" spans="2:4">
      <c r="B26" s="355" t="s">
        <v>17</v>
      </c>
      <c r="C26" s="356">
        <v>5591901</v>
      </c>
      <c r="D26" s="355">
        <v>957201</v>
      </c>
    </row>
    <row r="27" spans="2:4">
      <c r="B27" s="355" t="s">
        <v>18</v>
      </c>
      <c r="C27" s="356">
        <v>5591901</v>
      </c>
      <c r="D27" s="355">
        <v>957201</v>
      </c>
    </row>
    <row r="28" spans="2:4">
      <c r="B28" s="355" t="s">
        <v>20</v>
      </c>
      <c r="C28" s="356">
        <v>5591901</v>
      </c>
      <c r="D28" s="355">
        <v>957201</v>
      </c>
    </row>
    <row r="29" spans="2:4">
      <c r="B29" s="359" t="s">
        <v>259</v>
      </c>
      <c r="C29" s="356"/>
      <c r="D29" s="355"/>
    </row>
    <row r="30" spans="2:4">
      <c r="B30" s="360" t="s">
        <v>6</v>
      </c>
      <c r="C30" s="361">
        <v>5591901</v>
      </c>
      <c r="D30" s="357">
        <v>957201</v>
      </c>
    </row>
    <row r="31" spans="2:4">
      <c r="B31" s="362" t="s">
        <v>14</v>
      </c>
      <c r="C31" s="363">
        <v>5591901</v>
      </c>
      <c r="D31" s="355">
        <v>957201</v>
      </c>
    </row>
    <row r="32" spans="2:4">
      <c r="B32" s="362" t="s">
        <v>15</v>
      </c>
      <c r="C32" s="363">
        <v>5591901</v>
      </c>
      <c r="D32" s="355">
        <v>957201</v>
      </c>
    </row>
    <row r="33" spans="2:4">
      <c r="B33" s="360" t="s">
        <v>16</v>
      </c>
      <c r="C33" s="361">
        <v>5591901</v>
      </c>
      <c r="D33" s="357">
        <v>957201</v>
      </c>
    </row>
    <row r="34" spans="2:4">
      <c r="B34" s="362" t="s">
        <v>17</v>
      </c>
      <c r="C34" s="363">
        <v>5591901</v>
      </c>
      <c r="D34" s="355">
        <v>957201</v>
      </c>
    </row>
    <row r="35" spans="2:4">
      <c r="B35" s="362" t="s">
        <v>18</v>
      </c>
      <c r="C35" s="363">
        <v>5591901</v>
      </c>
      <c r="D35" s="355">
        <v>957201</v>
      </c>
    </row>
    <row r="36" spans="2:4">
      <c r="B36" s="362" t="s">
        <v>20</v>
      </c>
      <c r="C36" s="363">
        <v>5591901</v>
      </c>
      <c r="D36" s="355">
        <v>957201</v>
      </c>
    </row>
    <row r="37" spans="2:4">
      <c r="B37" s="364" t="s">
        <v>45</v>
      </c>
      <c r="C37" s="356"/>
      <c r="D37" s="355"/>
    </row>
    <row r="38" spans="2:4" ht="27">
      <c r="B38" s="365" t="s">
        <v>269</v>
      </c>
      <c r="C38" s="356"/>
      <c r="D38" s="355"/>
    </row>
    <row r="39" spans="2:4">
      <c r="B39" s="357" t="s">
        <v>6</v>
      </c>
      <c r="C39" s="358">
        <v>5591901</v>
      </c>
      <c r="D39" s="357">
        <v>957201</v>
      </c>
    </row>
    <row r="40" spans="2:4">
      <c r="B40" s="355" t="s">
        <v>14</v>
      </c>
      <c r="C40" s="356">
        <v>5591901</v>
      </c>
      <c r="D40" s="355">
        <v>957201</v>
      </c>
    </row>
    <row r="41" spans="2:4">
      <c r="B41" s="355" t="s">
        <v>15</v>
      </c>
      <c r="C41" s="356">
        <v>5591901</v>
      </c>
      <c r="D41" s="355">
        <v>957201</v>
      </c>
    </row>
    <row r="42" spans="2:4">
      <c r="B42" s="357" t="s">
        <v>16</v>
      </c>
      <c r="C42" s="358">
        <v>5591901</v>
      </c>
      <c r="D42" s="357">
        <v>957201</v>
      </c>
    </row>
    <row r="43" spans="2:4">
      <c r="B43" s="355" t="s">
        <v>17</v>
      </c>
      <c r="C43" s="356">
        <v>5591901</v>
      </c>
      <c r="D43" s="355">
        <v>957201</v>
      </c>
    </row>
    <row r="44" spans="2:4">
      <c r="B44" s="355" t="s">
        <v>18</v>
      </c>
      <c r="C44" s="356">
        <v>5591901</v>
      </c>
      <c r="D44" s="355">
        <v>957201</v>
      </c>
    </row>
    <row r="45" spans="2:4">
      <c r="B45" s="355" t="s">
        <v>20</v>
      </c>
      <c r="C45" s="356">
        <v>5591901</v>
      </c>
      <c r="D45" s="355">
        <v>957201</v>
      </c>
    </row>
    <row r="46" spans="2:4">
      <c r="B46" s="359" t="s">
        <v>260</v>
      </c>
      <c r="C46" s="356"/>
      <c r="D46" s="355"/>
    </row>
    <row r="47" spans="2:4">
      <c r="B47" s="360" t="s">
        <v>6</v>
      </c>
      <c r="C47" s="361">
        <v>5591901</v>
      </c>
      <c r="D47" s="357">
        <v>957201</v>
      </c>
    </row>
    <row r="48" spans="2:4">
      <c r="B48" s="362" t="s">
        <v>14</v>
      </c>
      <c r="C48" s="363">
        <v>5591901</v>
      </c>
      <c r="D48" s="355">
        <v>957201</v>
      </c>
    </row>
    <row r="49" spans="2:4">
      <c r="B49" s="362" t="s">
        <v>15</v>
      </c>
      <c r="C49" s="363">
        <v>5591901</v>
      </c>
      <c r="D49" s="355">
        <v>957201</v>
      </c>
    </row>
    <row r="50" spans="2:4">
      <c r="B50" s="360" t="s">
        <v>16</v>
      </c>
      <c r="C50" s="361">
        <v>5591901</v>
      </c>
      <c r="D50" s="357">
        <v>957201</v>
      </c>
    </row>
    <row r="51" spans="2:4">
      <c r="B51" s="362" t="s">
        <v>17</v>
      </c>
      <c r="C51" s="363">
        <v>5591901</v>
      </c>
      <c r="D51" s="355">
        <v>957201</v>
      </c>
    </row>
    <row r="52" spans="2:4">
      <c r="B52" s="362" t="s">
        <v>18</v>
      </c>
      <c r="C52" s="363">
        <v>5591901</v>
      </c>
      <c r="D52" s="355">
        <v>957201</v>
      </c>
    </row>
    <row r="53" spans="2:4">
      <c r="B53" s="362" t="s">
        <v>20</v>
      </c>
      <c r="C53" s="363">
        <v>5591901</v>
      </c>
      <c r="D53" s="355">
        <v>957201</v>
      </c>
    </row>
    <row r="54" spans="2:4">
      <c r="B54" s="364" t="s">
        <v>45</v>
      </c>
      <c r="C54" s="356"/>
      <c r="D54" s="355"/>
    </row>
    <row r="55" spans="2:4" ht="27">
      <c r="B55" s="365" t="s">
        <v>269</v>
      </c>
      <c r="C55" s="356"/>
      <c r="D55" s="355"/>
    </row>
    <row r="56" spans="2:4">
      <c r="B56" s="357" t="s">
        <v>6</v>
      </c>
      <c r="C56" s="358">
        <v>5591901</v>
      </c>
      <c r="D56" s="357">
        <v>957201</v>
      </c>
    </row>
    <row r="57" spans="2:4">
      <c r="B57" s="355" t="s">
        <v>14</v>
      </c>
      <c r="C57" s="356">
        <v>5591901</v>
      </c>
      <c r="D57" s="355">
        <v>957201</v>
      </c>
    </row>
    <row r="58" spans="2:4">
      <c r="B58" s="355" t="s">
        <v>15</v>
      </c>
      <c r="C58" s="356">
        <v>5591901</v>
      </c>
      <c r="D58" s="355">
        <v>957201</v>
      </c>
    </row>
    <row r="59" spans="2:4">
      <c r="B59" s="357" t="s">
        <v>16</v>
      </c>
      <c r="C59" s="358">
        <v>5591901</v>
      </c>
      <c r="D59" s="357">
        <v>957201</v>
      </c>
    </row>
    <row r="60" spans="2:4">
      <c r="B60" s="355" t="s">
        <v>17</v>
      </c>
      <c r="C60" s="356">
        <v>5591901</v>
      </c>
      <c r="D60" s="355">
        <v>957201</v>
      </c>
    </row>
    <row r="61" spans="2:4">
      <c r="B61" s="355" t="s">
        <v>18</v>
      </c>
      <c r="C61" s="356">
        <v>5591901</v>
      </c>
      <c r="D61" s="355">
        <v>957201</v>
      </c>
    </row>
    <row r="62" spans="2:4">
      <c r="B62" s="355" t="s">
        <v>20</v>
      </c>
      <c r="C62" s="356">
        <v>5591901</v>
      </c>
      <c r="D62" s="355">
        <v>957201</v>
      </c>
    </row>
    <row r="63" spans="2:4">
      <c r="B63" s="359" t="s">
        <v>270</v>
      </c>
      <c r="C63" s="356"/>
      <c r="D63" s="355"/>
    </row>
    <row r="64" spans="2:4">
      <c r="B64" s="360" t="s">
        <v>6</v>
      </c>
      <c r="C64" s="361">
        <v>5744657</v>
      </c>
      <c r="D64" s="357">
        <v>957201</v>
      </c>
    </row>
    <row r="65" spans="2:4">
      <c r="B65" s="362" t="s">
        <v>14</v>
      </c>
      <c r="C65" s="363">
        <v>5744657</v>
      </c>
      <c r="D65" s="355">
        <v>957201</v>
      </c>
    </row>
    <row r="66" spans="2:4">
      <c r="B66" s="362" t="s">
        <v>15</v>
      </c>
      <c r="C66" s="363">
        <v>5744657</v>
      </c>
      <c r="D66" s="355">
        <v>957201</v>
      </c>
    </row>
    <row r="67" spans="2:4">
      <c r="B67" s="360" t="s">
        <v>16</v>
      </c>
      <c r="C67" s="361">
        <v>5744657</v>
      </c>
      <c r="D67" s="357">
        <v>957201</v>
      </c>
    </row>
    <row r="68" spans="2:4">
      <c r="B68" s="362" t="s">
        <v>17</v>
      </c>
      <c r="C68" s="363">
        <v>5744657</v>
      </c>
      <c r="D68" s="355">
        <v>957201</v>
      </c>
    </row>
    <row r="69" spans="2:4">
      <c r="B69" s="362" t="s">
        <v>18</v>
      </c>
      <c r="C69" s="363">
        <v>5744657</v>
      </c>
      <c r="D69" s="355">
        <v>957201</v>
      </c>
    </row>
    <row r="70" spans="2:4">
      <c r="B70" s="362" t="s">
        <v>20</v>
      </c>
      <c r="C70" s="363">
        <v>5744657</v>
      </c>
      <c r="D70" s="355">
        <v>957201</v>
      </c>
    </row>
    <row r="71" spans="2:4">
      <c r="B71" s="364" t="s">
        <v>45</v>
      </c>
      <c r="C71" s="356"/>
      <c r="D71" s="355"/>
    </row>
    <row r="72" spans="2:4" ht="27">
      <c r="B72" s="365" t="s">
        <v>269</v>
      </c>
      <c r="C72" s="356"/>
      <c r="D72" s="355"/>
    </row>
    <row r="73" spans="2:4">
      <c r="B73" s="357" t="s">
        <v>6</v>
      </c>
      <c r="C73" s="358">
        <v>5591901</v>
      </c>
      <c r="D73" s="357">
        <v>957201</v>
      </c>
    </row>
    <row r="74" spans="2:4">
      <c r="B74" s="355" t="s">
        <v>14</v>
      </c>
      <c r="C74" s="356">
        <v>5591901</v>
      </c>
      <c r="D74" s="355">
        <v>957201</v>
      </c>
    </row>
    <row r="75" spans="2:4">
      <c r="B75" s="355" t="s">
        <v>15</v>
      </c>
      <c r="C75" s="356">
        <v>5591901</v>
      </c>
      <c r="D75" s="355">
        <v>957201</v>
      </c>
    </row>
    <row r="76" spans="2:4">
      <c r="B76" s="357" t="s">
        <v>16</v>
      </c>
      <c r="C76" s="358">
        <v>5591901</v>
      </c>
      <c r="D76" s="357">
        <v>957201</v>
      </c>
    </row>
    <row r="77" spans="2:4">
      <c r="B77" s="355" t="s">
        <v>17</v>
      </c>
      <c r="C77" s="356">
        <v>5591901</v>
      </c>
      <c r="D77" s="355">
        <v>957201</v>
      </c>
    </row>
    <row r="78" spans="2:4">
      <c r="B78" s="355" t="s">
        <v>18</v>
      </c>
      <c r="C78" s="356">
        <v>5591901</v>
      </c>
      <c r="D78" s="355">
        <v>957201</v>
      </c>
    </row>
    <row r="79" spans="2:4">
      <c r="B79" s="355" t="s">
        <v>20</v>
      </c>
      <c r="C79" s="356">
        <v>5591901</v>
      </c>
      <c r="D79" s="355">
        <v>957201</v>
      </c>
    </row>
    <row r="80" spans="2:4">
      <c r="B80" s="359" t="s">
        <v>94</v>
      </c>
      <c r="C80" s="356"/>
      <c r="D80" s="355"/>
    </row>
    <row r="81" spans="2:4">
      <c r="B81" s="360" t="s">
        <v>6</v>
      </c>
      <c r="C81" s="361">
        <v>117569762</v>
      </c>
      <c r="D81" s="357">
        <v>19380661</v>
      </c>
    </row>
    <row r="82" spans="2:4">
      <c r="B82" s="362" t="s">
        <v>14</v>
      </c>
      <c r="C82" s="363">
        <v>117569762</v>
      </c>
      <c r="D82" s="355">
        <v>19380661</v>
      </c>
    </row>
    <row r="83" spans="2:4">
      <c r="B83" s="362" t="s">
        <v>15</v>
      </c>
      <c r="C83" s="363">
        <v>117569762</v>
      </c>
      <c r="D83" s="355">
        <v>19380661</v>
      </c>
    </row>
    <row r="84" spans="2:4">
      <c r="B84" s="360" t="s">
        <v>16</v>
      </c>
      <c r="C84" s="361">
        <v>117569762</v>
      </c>
      <c r="D84" s="357">
        <v>19380661</v>
      </c>
    </row>
    <row r="85" spans="2:4">
      <c r="B85" s="362" t="s">
        <v>17</v>
      </c>
      <c r="C85" s="363">
        <v>117569762</v>
      </c>
      <c r="D85" s="355">
        <v>19380661</v>
      </c>
    </row>
    <row r="86" spans="2:4">
      <c r="B86" s="362" t="s">
        <v>18</v>
      </c>
      <c r="C86" s="363">
        <v>117569762</v>
      </c>
      <c r="D86" s="355">
        <v>19380661</v>
      </c>
    </row>
    <row r="87" spans="2:4">
      <c r="B87" s="362" t="s">
        <v>20</v>
      </c>
      <c r="C87" s="363">
        <v>117569762</v>
      </c>
      <c r="D87" s="355">
        <v>19380661</v>
      </c>
    </row>
    <row r="88" spans="2:4">
      <c r="B88" s="364" t="s">
        <v>45</v>
      </c>
      <c r="C88" s="356"/>
      <c r="D88" s="355"/>
    </row>
    <row r="89" spans="2:4" ht="27">
      <c r="B89" s="365" t="s">
        <v>269</v>
      </c>
      <c r="C89" s="356"/>
      <c r="D89" s="355"/>
    </row>
    <row r="90" spans="2:4">
      <c r="B90" s="357" t="s">
        <v>6</v>
      </c>
      <c r="C90" s="358">
        <v>113220463</v>
      </c>
      <c r="D90" s="357">
        <v>19380661</v>
      </c>
    </row>
    <row r="91" spans="2:4">
      <c r="B91" s="355" t="s">
        <v>14</v>
      </c>
      <c r="C91" s="356">
        <v>113220463</v>
      </c>
      <c r="D91" s="355">
        <v>19380661</v>
      </c>
    </row>
    <row r="92" spans="2:4">
      <c r="B92" s="355" t="s">
        <v>15</v>
      </c>
      <c r="C92" s="356">
        <v>113220463</v>
      </c>
      <c r="D92" s="355">
        <v>19380661</v>
      </c>
    </row>
    <row r="93" spans="2:4">
      <c r="B93" s="357" t="s">
        <v>16</v>
      </c>
      <c r="C93" s="358">
        <v>113220463</v>
      </c>
      <c r="D93" s="357">
        <v>19380661</v>
      </c>
    </row>
    <row r="94" spans="2:4">
      <c r="B94" s="355" t="s">
        <v>17</v>
      </c>
      <c r="C94" s="356">
        <v>113220463</v>
      </c>
      <c r="D94" s="355">
        <v>19380661</v>
      </c>
    </row>
    <row r="95" spans="2:4">
      <c r="B95" s="355" t="s">
        <v>18</v>
      </c>
      <c r="C95" s="356">
        <v>113220463</v>
      </c>
      <c r="D95" s="355">
        <v>19380661</v>
      </c>
    </row>
    <row r="96" spans="2:4" ht="15.75" thickBot="1">
      <c r="B96" s="355" t="s">
        <v>20</v>
      </c>
      <c r="C96" s="356">
        <v>113220463</v>
      </c>
      <c r="D96" s="355">
        <v>19380661</v>
      </c>
    </row>
    <row r="97" spans="1:8" ht="87.75" customHeight="1" thickBot="1">
      <c r="B97" s="2036" t="s">
        <v>421</v>
      </c>
      <c r="C97" s="2037"/>
      <c r="D97" s="2038"/>
    </row>
    <row r="98" spans="1:8">
      <c r="B98" s="366"/>
      <c r="C98" s="367"/>
      <c r="D98" s="368"/>
    </row>
    <row r="99" spans="1:8">
      <c r="B99" s="369" t="s">
        <v>271</v>
      </c>
      <c r="C99" s="370"/>
      <c r="D99" s="371"/>
    </row>
    <row r="100" spans="1:8" ht="15.75" thickBot="1">
      <c r="B100" s="372"/>
      <c r="C100" s="373"/>
      <c r="D100" s="372"/>
    </row>
    <row r="101" spans="1:8">
      <c r="A101" s="334">
        <f>A8+1</f>
        <v>9</v>
      </c>
      <c r="B101" s="88" t="s">
        <v>266</v>
      </c>
      <c r="C101" s="353"/>
      <c r="D101" s="354"/>
      <c r="H101" s="14" t="s">
        <v>58</v>
      </c>
    </row>
    <row r="102" spans="1:8">
      <c r="B102" s="355" t="s">
        <v>44</v>
      </c>
      <c r="C102" s="356"/>
      <c r="D102" s="355"/>
    </row>
    <row r="103" spans="1:8" ht="26.25">
      <c r="B103" s="1038" t="s">
        <v>272</v>
      </c>
      <c r="C103" s="1039"/>
      <c r="D103" s="1040"/>
    </row>
    <row r="104" spans="1:8">
      <c r="B104" s="357" t="s">
        <v>273</v>
      </c>
      <c r="C104" s="356"/>
      <c r="D104" s="355"/>
    </row>
    <row r="105" spans="1:8">
      <c r="B105" s="374" t="s">
        <v>64</v>
      </c>
      <c r="C105" s="356"/>
      <c r="D105" s="355"/>
    </row>
    <row r="106" spans="1:8">
      <c r="B106" s="357" t="s">
        <v>6</v>
      </c>
      <c r="C106" s="358">
        <v>28598122</v>
      </c>
      <c r="D106" s="357">
        <v>0</v>
      </c>
    </row>
    <row r="107" spans="1:8">
      <c r="B107" s="355" t="s">
        <v>14</v>
      </c>
      <c r="C107" s="356">
        <v>28598122</v>
      </c>
      <c r="D107" s="355">
        <v>0</v>
      </c>
    </row>
    <row r="108" spans="1:8">
      <c r="B108" s="355" t="s">
        <v>15</v>
      </c>
      <c r="C108" s="356">
        <v>28598122</v>
      </c>
      <c r="D108" s="355">
        <v>0</v>
      </c>
    </row>
    <row r="109" spans="1:8">
      <c r="B109" s="357" t="s">
        <v>16</v>
      </c>
      <c r="C109" s="358">
        <v>28598122</v>
      </c>
      <c r="D109" s="357">
        <v>0</v>
      </c>
    </row>
    <row r="110" spans="1:8">
      <c r="B110" s="355" t="s">
        <v>17</v>
      </c>
      <c r="C110" s="356">
        <v>28598122</v>
      </c>
      <c r="D110" s="355">
        <v>0</v>
      </c>
    </row>
    <row r="111" spans="1:8">
      <c r="B111" s="355" t="s">
        <v>264</v>
      </c>
      <c r="C111" s="356">
        <v>28598122</v>
      </c>
      <c r="D111" s="355">
        <v>0</v>
      </c>
    </row>
    <row r="112" spans="1:8">
      <c r="B112" s="355" t="s">
        <v>21</v>
      </c>
      <c r="C112" s="356">
        <v>28598122</v>
      </c>
      <c r="D112" s="355">
        <v>0</v>
      </c>
    </row>
    <row r="113" spans="2:4">
      <c r="B113" s="375" t="s">
        <v>45</v>
      </c>
      <c r="C113" s="356"/>
      <c r="D113" s="355"/>
    </row>
    <row r="114" spans="2:4" ht="27">
      <c r="B114" s="376" t="s">
        <v>274</v>
      </c>
      <c r="C114" s="356"/>
      <c r="D114" s="355"/>
    </row>
    <row r="115" spans="2:4">
      <c r="B115" s="377" t="s">
        <v>6</v>
      </c>
      <c r="C115" s="378">
        <v>2387524</v>
      </c>
      <c r="D115" s="378">
        <v>-1540320</v>
      </c>
    </row>
    <row r="116" spans="2:4">
      <c r="B116" s="379" t="s">
        <v>14</v>
      </c>
      <c r="C116" s="380">
        <v>2387524</v>
      </c>
      <c r="D116" s="380">
        <v>-1540320</v>
      </c>
    </row>
    <row r="117" spans="2:4">
      <c r="B117" s="379" t="s">
        <v>15</v>
      </c>
      <c r="C117" s="380">
        <v>2387524</v>
      </c>
      <c r="D117" s="380">
        <v>-1540320</v>
      </c>
    </row>
    <row r="118" spans="2:4">
      <c r="B118" s="381" t="s">
        <v>16</v>
      </c>
      <c r="C118" s="378">
        <v>2387524</v>
      </c>
      <c r="D118" s="378">
        <v>-1540320</v>
      </c>
    </row>
    <row r="119" spans="2:4">
      <c r="B119" s="379" t="s">
        <v>17</v>
      </c>
      <c r="C119" s="380">
        <v>2387524</v>
      </c>
      <c r="D119" s="380">
        <v>-1540320</v>
      </c>
    </row>
    <row r="120" spans="2:4">
      <c r="B120" s="379" t="s">
        <v>264</v>
      </c>
      <c r="C120" s="380">
        <v>2387524</v>
      </c>
      <c r="D120" s="380">
        <v>-1540320</v>
      </c>
    </row>
    <row r="121" spans="2:4">
      <c r="B121" s="379" t="s">
        <v>21</v>
      </c>
      <c r="C121" s="380">
        <v>2387524</v>
      </c>
      <c r="D121" s="380">
        <v>-1540320</v>
      </c>
    </row>
    <row r="122" spans="2:4" ht="27">
      <c r="B122" s="376" t="s">
        <v>275</v>
      </c>
      <c r="C122" s="356"/>
      <c r="D122" s="355"/>
    </row>
    <row r="123" spans="2:4">
      <c r="B123" s="377" t="s">
        <v>6</v>
      </c>
      <c r="C123" s="378">
        <v>3611561</v>
      </c>
      <c r="D123" s="378">
        <v>1540320</v>
      </c>
    </row>
    <row r="124" spans="2:4">
      <c r="B124" s="379" t="s">
        <v>14</v>
      </c>
      <c r="C124" s="380">
        <v>3611561</v>
      </c>
      <c r="D124" s="380">
        <v>1540320</v>
      </c>
    </row>
    <row r="125" spans="2:4">
      <c r="B125" s="379" t="s">
        <v>15</v>
      </c>
      <c r="C125" s="380">
        <v>3611561</v>
      </c>
      <c r="D125" s="380">
        <v>1540320</v>
      </c>
    </row>
    <row r="126" spans="2:4">
      <c r="B126" s="381" t="s">
        <v>16</v>
      </c>
      <c r="C126" s="378">
        <v>3611561</v>
      </c>
      <c r="D126" s="378">
        <v>1540320</v>
      </c>
    </row>
    <row r="127" spans="2:4">
      <c r="B127" s="379" t="s">
        <v>17</v>
      </c>
      <c r="C127" s="380">
        <v>3611561</v>
      </c>
      <c r="D127" s="380">
        <v>1540320</v>
      </c>
    </row>
    <row r="128" spans="2:4">
      <c r="B128" s="379" t="s">
        <v>264</v>
      </c>
      <c r="C128" s="380">
        <v>3611561</v>
      </c>
      <c r="D128" s="380">
        <v>1540320</v>
      </c>
    </row>
    <row r="129" spans="2:4" ht="15.75" thickBot="1">
      <c r="B129" s="379" t="s">
        <v>21</v>
      </c>
      <c r="C129" s="380">
        <v>3611561</v>
      </c>
      <c r="D129" s="380">
        <v>1540320</v>
      </c>
    </row>
    <row r="130" spans="2:4" ht="109.5" customHeight="1" thickBot="1">
      <c r="B130" s="2036" t="s">
        <v>422</v>
      </c>
      <c r="C130" s="2037"/>
      <c r="D130" s="2038"/>
    </row>
  </sheetData>
  <mergeCells count="7">
    <mergeCell ref="B97:D97"/>
    <mergeCell ref="B130:D130"/>
    <mergeCell ref="H1:H2"/>
    <mergeCell ref="C1:C2"/>
    <mergeCell ref="D1:D2"/>
    <mergeCell ref="F1:F2"/>
    <mergeCell ref="G1:G2"/>
  </mergeCells>
  <pageMargins left="0.35433070866141736" right="0.31496062992125984" top="0.51181102362204722" bottom="0.74803149606299213" header="0.31496062992125984" footer="0.31496062992125984"/>
  <pageSetup paperSize="9" scale="75" orientation="landscape" verticalDpi="0" r:id="rId1"/>
  <headerFooter>
    <oddFooter>&amp;L&amp;F&amp;C&amp;P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92"/>
  <sheetViews>
    <sheetView topLeftCell="A475" zoomScale="70" zoomScaleNormal="70" workbookViewId="0">
      <selection activeCell="E65" sqref="E65"/>
    </sheetView>
  </sheetViews>
  <sheetFormatPr defaultRowHeight="15"/>
  <cols>
    <col min="1" max="1" width="6.28515625" style="15" customWidth="1"/>
    <col min="2" max="2" width="57" style="32" customWidth="1"/>
    <col min="3" max="3" width="14.28515625" style="32" customWidth="1"/>
    <col min="4" max="4" width="14.140625" style="32" customWidth="1"/>
    <col min="5" max="5" width="50.7109375" style="32" customWidth="1"/>
    <col min="6" max="7" width="14" style="32" customWidth="1"/>
    <col min="8" max="8" width="16.7109375" style="14" customWidth="1"/>
  </cols>
  <sheetData>
    <row r="1" spans="1:11" ht="15" customHeight="1">
      <c r="A1" s="1"/>
      <c r="B1" s="2"/>
      <c r="C1" s="2029" t="s">
        <v>0</v>
      </c>
      <c r="D1" s="2029" t="s">
        <v>1</v>
      </c>
      <c r="E1" s="3"/>
      <c r="F1" s="2029" t="s">
        <v>0</v>
      </c>
      <c r="G1" s="2029" t="s">
        <v>1</v>
      </c>
      <c r="H1" s="2024" t="s">
        <v>56</v>
      </c>
    </row>
    <row r="2" spans="1:11" ht="15.75" customHeight="1" thickBot="1">
      <c r="A2" s="1"/>
      <c r="B2" s="4"/>
      <c r="C2" s="2030"/>
      <c r="D2" s="2030"/>
      <c r="E2" s="5"/>
      <c r="F2" s="2030"/>
      <c r="G2" s="2030"/>
      <c r="H2" s="2025"/>
    </row>
    <row r="3" spans="1:11">
      <c r="A3" s="6"/>
      <c r="B3" s="7"/>
      <c r="C3" s="8"/>
      <c r="D3" s="9"/>
      <c r="E3" s="7"/>
      <c r="F3" s="10"/>
      <c r="G3" s="9"/>
      <c r="H3" s="11"/>
    </row>
    <row r="4" spans="1:11">
      <c r="A4" s="6"/>
      <c r="B4" s="101" t="s">
        <v>46</v>
      </c>
      <c r="C4" s="8"/>
      <c r="D4" s="9"/>
      <c r="E4" s="7"/>
      <c r="F4" s="10"/>
      <c r="G4" s="9"/>
      <c r="H4" s="11"/>
    </row>
    <row r="5" spans="1:11">
      <c r="A5" s="6"/>
      <c r="B5" s="129" t="s">
        <v>394</v>
      </c>
      <c r="C5" s="126"/>
      <c r="D5" s="9"/>
      <c r="E5" s="129" t="s">
        <v>415</v>
      </c>
      <c r="F5" s="127"/>
      <c r="G5" s="9"/>
      <c r="H5" s="11"/>
    </row>
    <row r="6" spans="1:11">
      <c r="A6" s="6"/>
      <c r="B6" s="41" t="s">
        <v>29</v>
      </c>
      <c r="C6" s="83"/>
      <c r="D6" s="169"/>
      <c r="E6" s="41" t="s">
        <v>29</v>
      </c>
      <c r="F6" s="226"/>
      <c r="G6" s="144"/>
      <c r="H6" s="11"/>
    </row>
    <row r="7" spans="1:11">
      <c r="A7" s="6"/>
      <c r="B7" s="1014" t="s">
        <v>64</v>
      </c>
      <c r="C7" s="1015">
        <v>25227825</v>
      </c>
      <c r="D7" s="227">
        <f>D435</f>
        <v>-250000</v>
      </c>
      <c r="E7" s="1014" t="s">
        <v>64</v>
      </c>
      <c r="F7" s="1015">
        <v>25227825</v>
      </c>
      <c r="G7" s="228">
        <f>D7</f>
        <v>-250000</v>
      </c>
      <c r="H7" s="11"/>
    </row>
    <row r="8" spans="1:11">
      <c r="A8" s="6"/>
      <c r="B8" s="1014" t="s">
        <v>259</v>
      </c>
      <c r="C8" s="1015">
        <v>27833581</v>
      </c>
      <c r="D8" s="227"/>
      <c r="E8" s="1014" t="s">
        <v>259</v>
      </c>
      <c r="F8" s="1015">
        <v>27833581</v>
      </c>
      <c r="G8" s="228"/>
      <c r="H8" s="11"/>
    </row>
    <row r="9" spans="1:11">
      <c r="A9" s="6"/>
      <c r="B9" s="1014" t="s">
        <v>260</v>
      </c>
      <c r="C9" s="1015">
        <v>27833581</v>
      </c>
      <c r="D9" s="167"/>
      <c r="E9" s="1014" t="s">
        <v>260</v>
      </c>
      <c r="F9" s="1015">
        <v>27833581</v>
      </c>
      <c r="G9" s="228"/>
      <c r="H9" s="11"/>
    </row>
    <row r="10" spans="1:11">
      <c r="A10" s="6"/>
      <c r="B10" s="101"/>
      <c r="C10" s="8"/>
      <c r="D10" s="9"/>
      <c r="E10" s="7"/>
      <c r="F10" s="10"/>
      <c r="G10" s="9"/>
      <c r="H10" s="11"/>
    </row>
    <row r="11" spans="1:11" s="581" customFormat="1">
      <c r="A11" s="36"/>
      <c r="B11" s="332" t="s">
        <v>271</v>
      </c>
      <c r="C11" s="105"/>
      <c r="D11" s="105"/>
      <c r="E11" s="105"/>
      <c r="F11" s="580"/>
      <c r="G11" s="580"/>
      <c r="H11" s="82"/>
    </row>
    <row r="12" spans="1:11" s="581" customFormat="1" ht="15.75" thickBot="1">
      <c r="A12" s="36"/>
      <c r="B12" s="332"/>
      <c r="C12" s="105"/>
      <c r="D12" s="105"/>
      <c r="E12" s="105"/>
      <c r="F12" s="580"/>
      <c r="G12" s="580"/>
      <c r="H12" s="82"/>
    </row>
    <row r="13" spans="1:11" s="585" customFormat="1" ht="13.5">
      <c r="A13" s="879">
        <f>FM!A101+1</f>
        <v>10</v>
      </c>
      <c r="B13" s="848" t="s">
        <v>46</v>
      </c>
      <c r="C13" s="849"/>
      <c r="D13" s="850"/>
      <c r="E13" s="583" t="s">
        <v>46</v>
      </c>
      <c r="F13" s="849"/>
      <c r="G13" s="584"/>
      <c r="H13" s="33" t="s">
        <v>58</v>
      </c>
    </row>
    <row r="14" spans="1:11" s="585" customFormat="1" ht="12.75">
      <c r="A14" s="582"/>
      <c r="B14" s="388" t="s">
        <v>55</v>
      </c>
      <c r="C14" s="851"/>
      <c r="D14" s="852"/>
      <c r="E14" s="388" t="s">
        <v>4</v>
      </c>
      <c r="F14" s="851"/>
      <c r="G14" s="586"/>
    </row>
    <row r="15" spans="1:11" s="585" customFormat="1" ht="12.75">
      <c r="A15" s="587"/>
      <c r="B15" s="588" t="s">
        <v>73</v>
      </c>
      <c r="C15" s="853"/>
      <c r="D15" s="854"/>
      <c r="E15" s="1004" t="s">
        <v>318</v>
      </c>
      <c r="F15" s="1005"/>
      <c r="G15" s="1006"/>
    </row>
    <row r="16" spans="1:11" s="585" customFormat="1" ht="69" customHeight="1">
      <c r="A16" s="587"/>
      <c r="B16" s="589" t="s">
        <v>319</v>
      </c>
      <c r="C16" s="855">
        <v>312381</v>
      </c>
      <c r="D16" s="856">
        <v>-232220</v>
      </c>
      <c r="E16" s="590" t="s">
        <v>6</v>
      </c>
      <c r="F16" s="857">
        <f>F17+F18+F23</f>
        <v>159097029</v>
      </c>
      <c r="G16" s="591">
        <f>G17+G18+G23</f>
        <v>-232220</v>
      </c>
      <c r="K16" s="1162"/>
    </row>
    <row r="17" spans="2:7" s="585" customFormat="1" ht="25.5">
      <c r="B17" s="388"/>
      <c r="C17" s="858"/>
      <c r="D17" s="586"/>
      <c r="E17" s="388" t="s">
        <v>7</v>
      </c>
      <c r="F17" s="858">
        <v>1675443</v>
      </c>
      <c r="G17" s="586"/>
    </row>
    <row r="18" spans="2:7" s="585" customFormat="1" ht="12.75">
      <c r="B18" s="388"/>
      <c r="C18" s="858"/>
      <c r="D18" s="586"/>
      <c r="E18" s="388" t="s">
        <v>8</v>
      </c>
      <c r="F18" s="858">
        <f>F19</f>
        <v>107503</v>
      </c>
      <c r="G18" s="586"/>
    </row>
    <row r="19" spans="2:7" s="585" customFormat="1" ht="12.75">
      <c r="B19" s="388"/>
      <c r="C19" s="858"/>
      <c r="D19" s="586"/>
      <c r="E19" s="388" t="s">
        <v>9</v>
      </c>
      <c r="F19" s="858">
        <f>F20</f>
        <v>107503</v>
      </c>
      <c r="G19" s="586"/>
    </row>
    <row r="20" spans="2:7" s="585" customFormat="1" ht="12.75">
      <c r="B20" s="388"/>
      <c r="C20" s="858"/>
      <c r="D20" s="586"/>
      <c r="E20" s="388" t="s">
        <v>10</v>
      </c>
      <c r="F20" s="858">
        <f>F21</f>
        <v>107503</v>
      </c>
      <c r="G20" s="586"/>
    </row>
    <row r="21" spans="2:7" s="585" customFormat="1" ht="25.5">
      <c r="B21" s="388"/>
      <c r="C21" s="858"/>
      <c r="D21" s="586"/>
      <c r="E21" s="388" t="s">
        <v>11</v>
      </c>
      <c r="F21" s="858">
        <f>F22</f>
        <v>107503</v>
      </c>
      <c r="G21" s="586"/>
    </row>
    <row r="22" spans="2:7" s="585" customFormat="1" ht="25.5">
      <c r="B22" s="388"/>
      <c r="C22" s="858"/>
      <c r="D22" s="586"/>
      <c r="E22" s="388" t="s">
        <v>12</v>
      </c>
      <c r="F22" s="858">
        <v>107503</v>
      </c>
      <c r="G22" s="586"/>
    </row>
    <row r="23" spans="2:7" s="585" customFormat="1" ht="12.75">
      <c r="B23" s="388"/>
      <c r="C23" s="858"/>
      <c r="D23" s="586"/>
      <c r="E23" s="388" t="s">
        <v>14</v>
      </c>
      <c r="F23" s="858">
        <f>F24</f>
        <v>157314083</v>
      </c>
      <c r="G23" s="592">
        <f>G24</f>
        <v>-232220</v>
      </c>
    </row>
    <row r="24" spans="2:7" s="585" customFormat="1" ht="12.75">
      <c r="B24" s="388"/>
      <c r="C24" s="858"/>
      <c r="D24" s="586"/>
      <c r="E24" s="388" t="s">
        <v>15</v>
      </c>
      <c r="F24" s="858">
        <v>157314083</v>
      </c>
      <c r="G24" s="592">
        <v>-232220</v>
      </c>
    </row>
    <row r="25" spans="2:7" s="585" customFormat="1" ht="12.75">
      <c r="B25" s="388"/>
      <c r="C25" s="858"/>
      <c r="D25" s="586"/>
      <c r="E25" s="593" t="s">
        <v>16</v>
      </c>
      <c r="F25" s="857">
        <f>F26+F38</f>
        <v>159097029</v>
      </c>
      <c r="G25" s="591">
        <f>G26+G38</f>
        <v>-232220</v>
      </c>
    </row>
    <row r="26" spans="2:7" s="585" customFormat="1" ht="12.75">
      <c r="B26" s="388"/>
      <c r="C26" s="858"/>
      <c r="D26" s="586"/>
      <c r="E26" s="388" t="s">
        <v>17</v>
      </c>
      <c r="F26" s="858">
        <f>F27+F30+F33+F35</f>
        <v>157301204</v>
      </c>
      <c r="G26" s="592">
        <f>G27+G30+G33+G35</f>
        <v>-166862</v>
      </c>
    </row>
    <row r="27" spans="2:7" s="585" customFormat="1" ht="12.75">
      <c r="B27" s="388"/>
      <c r="C27" s="858"/>
      <c r="D27" s="586"/>
      <c r="E27" s="388" t="s">
        <v>18</v>
      </c>
      <c r="F27" s="858">
        <f>F28+F29</f>
        <v>154565849</v>
      </c>
      <c r="G27" s="592">
        <f>G28+G29</f>
        <v>-166862</v>
      </c>
    </row>
    <row r="28" spans="2:7" s="585" customFormat="1" ht="12.75">
      <c r="B28" s="388"/>
      <c r="C28" s="858"/>
      <c r="D28" s="586"/>
      <c r="E28" s="388" t="s">
        <v>19</v>
      </c>
      <c r="F28" s="858">
        <v>128172191</v>
      </c>
      <c r="G28" s="592">
        <v>-72761</v>
      </c>
    </row>
    <row r="29" spans="2:7" s="585" customFormat="1" ht="12.75">
      <c r="B29" s="388"/>
      <c r="C29" s="858"/>
      <c r="D29" s="586"/>
      <c r="E29" s="388" t="s">
        <v>20</v>
      </c>
      <c r="F29" s="858">
        <v>26393658</v>
      </c>
      <c r="G29" s="592">
        <f>-216131+122030</f>
        <v>-94101</v>
      </c>
    </row>
    <row r="30" spans="2:7" s="585" customFormat="1" ht="12.75">
      <c r="B30" s="388"/>
      <c r="C30" s="858"/>
      <c r="D30" s="586"/>
      <c r="E30" s="388" t="s">
        <v>264</v>
      </c>
      <c r="F30" s="858">
        <f>F31+F32</f>
        <v>2515136</v>
      </c>
      <c r="G30" s="592"/>
    </row>
    <row r="31" spans="2:7" s="585" customFormat="1" ht="12.75">
      <c r="B31" s="388"/>
      <c r="C31" s="858"/>
      <c r="D31" s="586"/>
      <c r="E31" s="388" t="s">
        <v>21</v>
      </c>
      <c r="F31" s="858">
        <v>2481136</v>
      </c>
      <c r="G31" s="592"/>
    </row>
    <row r="32" spans="2:7" s="585" customFormat="1" ht="12.75">
      <c r="B32" s="388"/>
      <c r="C32" s="858"/>
      <c r="D32" s="586"/>
      <c r="E32" s="388" t="s">
        <v>257</v>
      </c>
      <c r="F32" s="858">
        <v>34000</v>
      </c>
      <c r="G32" s="592"/>
    </row>
    <row r="33" spans="1:8" s="585" customFormat="1" ht="25.5">
      <c r="B33" s="388"/>
      <c r="C33" s="858"/>
      <c r="D33" s="586"/>
      <c r="E33" s="388" t="s">
        <v>68</v>
      </c>
      <c r="F33" s="858">
        <f>F34</f>
        <v>41819</v>
      </c>
      <c r="G33" s="592"/>
    </row>
    <row r="34" spans="1:8" s="585" customFormat="1" ht="12.75">
      <c r="B34" s="388"/>
      <c r="C34" s="858"/>
      <c r="D34" s="586"/>
      <c r="E34" s="388" t="s">
        <v>70</v>
      </c>
      <c r="F34" s="858">
        <v>41819</v>
      </c>
      <c r="G34" s="592"/>
    </row>
    <row r="35" spans="1:8" s="585" customFormat="1" ht="25.5">
      <c r="B35" s="388"/>
      <c r="C35" s="858"/>
      <c r="D35" s="586"/>
      <c r="E35" s="388" t="s">
        <v>37</v>
      </c>
      <c r="F35" s="858">
        <f>F36</f>
        <v>178400</v>
      </c>
      <c r="G35" s="592"/>
    </row>
    <row r="36" spans="1:8" s="585" customFormat="1" ht="25.5">
      <c r="B36" s="388"/>
      <c r="C36" s="858"/>
      <c r="D36" s="586"/>
      <c r="E36" s="388" t="s">
        <v>49</v>
      </c>
      <c r="F36" s="858">
        <f>F37</f>
        <v>178400</v>
      </c>
      <c r="G36" s="592"/>
    </row>
    <row r="37" spans="1:8" s="585" customFormat="1" ht="38.25">
      <c r="B37" s="388"/>
      <c r="C37" s="858"/>
      <c r="D37" s="586"/>
      <c r="E37" s="388" t="s">
        <v>50</v>
      </c>
      <c r="F37" s="858">
        <v>178400</v>
      </c>
      <c r="G37" s="592"/>
    </row>
    <row r="38" spans="1:8" s="585" customFormat="1" ht="12.75">
      <c r="B38" s="388"/>
      <c r="C38" s="858"/>
      <c r="D38" s="586"/>
      <c r="E38" s="388" t="s">
        <v>23</v>
      </c>
      <c r="F38" s="858">
        <f>F39</f>
        <v>1795825</v>
      </c>
      <c r="G38" s="592">
        <f>G39</f>
        <v>-65358</v>
      </c>
    </row>
    <row r="39" spans="1:8" s="585" customFormat="1" ht="13.5" thickBot="1">
      <c r="B39" s="594"/>
      <c r="C39" s="859"/>
      <c r="D39" s="595"/>
      <c r="E39" s="594" t="s">
        <v>24</v>
      </c>
      <c r="F39" s="859">
        <v>1795825</v>
      </c>
      <c r="G39" s="592">
        <v>-65358</v>
      </c>
    </row>
    <row r="40" spans="1:8" s="585" customFormat="1" ht="117.75" customHeight="1" thickBot="1">
      <c r="B40" s="2039" t="s">
        <v>428</v>
      </c>
      <c r="C40" s="2040"/>
      <c r="D40" s="2040"/>
      <c r="E40" s="2040"/>
      <c r="F40" s="2040"/>
      <c r="G40" s="2041"/>
    </row>
    <row r="41" spans="1:8" s="585" customFormat="1" ht="12.75">
      <c r="D41" s="140"/>
      <c r="E41" s="596"/>
      <c r="F41" s="157"/>
      <c r="G41" s="157"/>
    </row>
    <row r="42" spans="1:8" s="585" customFormat="1">
      <c r="A42" s="33"/>
      <c r="B42" s="332" t="s">
        <v>320</v>
      </c>
      <c r="C42"/>
      <c r="D42"/>
      <c r="E42"/>
      <c r="F42"/>
      <c r="G42"/>
    </row>
    <row r="43" spans="1:8" s="585" customFormat="1" ht="14.25" thickBot="1">
      <c r="A43" s="582"/>
      <c r="B43" s="1163"/>
      <c r="C43" s="1164"/>
      <c r="D43" s="1164"/>
      <c r="E43" s="1163"/>
      <c r="F43" s="1165"/>
      <c r="G43" s="606"/>
      <c r="H43" s="33"/>
    </row>
    <row r="44" spans="1:8" s="585" customFormat="1" ht="13.5">
      <c r="A44" s="879">
        <f>A13</f>
        <v>10</v>
      </c>
      <c r="B44" s="848" t="s">
        <v>46</v>
      </c>
      <c r="C44" s="849"/>
      <c r="D44" s="850"/>
      <c r="E44" s="848" t="s">
        <v>46</v>
      </c>
      <c r="F44" s="860"/>
      <c r="G44" s="861"/>
      <c r="H44" s="33" t="s">
        <v>58</v>
      </c>
    </row>
    <row r="45" spans="1:8" s="585" customFormat="1" ht="12.75">
      <c r="A45" s="582"/>
      <c r="B45" s="388" t="s">
        <v>55</v>
      </c>
      <c r="C45" s="851"/>
      <c r="D45" s="852"/>
      <c r="E45" s="862" t="s">
        <v>66</v>
      </c>
      <c r="F45" s="863"/>
      <c r="G45" s="864"/>
    </row>
    <row r="46" spans="1:8" s="585" customFormat="1" ht="12.75">
      <c r="A46" s="597"/>
      <c r="B46" s="459"/>
      <c r="C46" s="865"/>
      <c r="D46" s="866"/>
      <c r="E46" s="1041" t="s">
        <v>67</v>
      </c>
      <c r="F46" s="1042"/>
      <c r="G46" s="1043"/>
    </row>
    <row r="47" spans="1:8" s="585" customFormat="1" ht="12.75">
      <c r="A47" s="597"/>
      <c r="B47" s="588" t="s">
        <v>73</v>
      </c>
      <c r="C47" s="853"/>
      <c r="D47" s="854"/>
      <c r="E47" s="1044" t="s">
        <v>73</v>
      </c>
      <c r="F47" s="1045"/>
      <c r="G47" s="1046"/>
    </row>
    <row r="48" spans="1:8" s="585" customFormat="1" ht="77.25" customHeight="1">
      <c r="A48" s="597"/>
      <c r="B48" s="589" t="s">
        <v>319</v>
      </c>
      <c r="C48" s="855">
        <v>312381</v>
      </c>
      <c r="D48" s="856">
        <v>-232220</v>
      </c>
      <c r="E48" s="590" t="s">
        <v>6</v>
      </c>
      <c r="F48" s="857">
        <f>F49+F50+F56</f>
        <v>379530872</v>
      </c>
      <c r="G48" s="591">
        <f>G49+G50+G56</f>
        <v>-232220</v>
      </c>
    </row>
    <row r="49" spans="1:7" s="585" customFormat="1" ht="25.5">
      <c r="A49" s="597"/>
      <c r="B49" s="459"/>
      <c r="C49" s="865"/>
      <c r="D49" s="866"/>
      <c r="E49" s="388" t="s">
        <v>7</v>
      </c>
      <c r="F49" s="858">
        <v>5151817</v>
      </c>
      <c r="G49" s="155"/>
    </row>
    <row r="50" spans="1:7" s="585" customFormat="1" ht="12.75">
      <c r="A50" s="597"/>
      <c r="B50" s="459"/>
      <c r="C50" s="865"/>
      <c r="D50" s="866"/>
      <c r="E50" s="388" t="s">
        <v>8</v>
      </c>
      <c r="F50" s="858">
        <v>365648</v>
      </c>
      <c r="G50" s="155"/>
    </row>
    <row r="51" spans="1:7" s="585" customFormat="1" ht="12.75">
      <c r="A51" s="597"/>
      <c r="B51" s="459"/>
      <c r="C51" s="865"/>
      <c r="D51" s="866"/>
      <c r="E51" s="388" t="s">
        <v>9</v>
      </c>
      <c r="F51" s="858">
        <v>365648</v>
      </c>
      <c r="G51" s="155"/>
    </row>
    <row r="52" spans="1:7" s="585" customFormat="1" ht="12.75">
      <c r="A52" s="597"/>
      <c r="B52" s="459"/>
      <c r="C52" s="865"/>
      <c r="D52" s="866"/>
      <c r="E52" s="388" t="s">
        <v>10</v>
      </c>
      <c r="F52" s="858">
        <v>365648</v>
      </c>
      <c r="G52" s="155"/>
    </row>
    <row r="53" spans="1:7" s="585" customFormat="1" ht="25.5">
      <c r="A53" s="597"/>
      <c r="B53" s="459"/>
      <c r="C53" s="865"/>
      <c r="D53" s="866"/>
      <c r="E53" s="388" t="s">
        <v>11</v>
      </c>
      <c r="F53" s="858">
        <f>F54+F55</f>
        <v>365648</v>
      </c>
      <c r="G53" s="155"/>
    </row>
    <row r="54" spans="1:7" s="585" customFormat="1" ht="25.5">
      <c r="A54" s="597"/>
      <c r="B54" s="459"/>
      <c r="C54" s="865"/>
      <c r="D54" s="866"/>
      <c r="E54" s="388" t="s">
        <v>12</v>
      </c>
      <c r="F54" s="858">
        <v>120255</v>
      </c>
      <c r="G54" s="155"/>
    </row>
    <row r="55" spans="1:7" s="585" customFormat="1" ht="25.5">
      <c r="A55" s="597"/>
      <c r="B55" s="459"/>
      <c r="C55" s="865"/>
      <c r="D55" s="866"/>
      <c r="E55" s="388" t="s">
        <v>13</v>
      </c>
      <c r="F55" s="858">
        <v>245393</v>
      </c>
      <c r="G55" s="867"/>
    </row>
    <row r="56" spans="1:7" s="585" customFormat="1" ht="12.75">
      <c r="A56" s="597"/>
      <c r="B56" s="459"/>
      <c r="C56" s="865"/>
      <c r="D56" s="866"/>
      <c r="E56" s="388" t="s">
        <v>14</v>
      </c>
      <c r="F56" s="858">
        <f>F57</f>
        <v>374013407</v>
      </c>
      <c r="G56" s="868">
        <f>G57</f>
        <v>-232220</v>
      </c>
    </row>
    <row r="57" spans="1:7" s="585" customFormat="1" ht="12.75">
      <c r="A57" s="598"/>
      <c r="B57" s="459"/>
      <c r="C57" s="865"/>
      <c r="D57" s="866"/>
      <c r="E57" s="388" t="s">
        <v>15</v>
      </c>
      <c r="F57" s="858">
        <v>374013407</v>
      </c>
      <c r="G57" s="868">
        <v>-232220</v>
      </c>
    </row>
    <row r="58" spans="1:7" s="585" customFormat="1" ht="12.75">
      <c r="A58" s="597"/>
      <c r="B58" s="459"/>
      <c r="C58" s="865"/>
      <c r="D58" s="866"/>
      <c r="E58" s="593" t="s">
        <v>16</v>
      </c>
      <c r="F58" s="857">
        <f>F59+F75</f>
        <v>379530872</v>
      </c>
      <c r="G58" s="591">
        <f>G59+G75</f>
        <v>-232220</v>
      </c>
    </row>
    <row r="59" spans="1:7" s="585" customFormat="1" ht="12.75">
      <c r="A59" s="597"/>
      <c r="B59" s="459"/>
      <c r="C59" s="865"/>
      <c r="D59" s="866"/>
      <c r="E59" s="388" t="s">
        <v>17</v>
      </c>
      <c r="F59" s="858">
        <f>F60+F63+F66+F68</f>
        <v>357600863</v>
      </c>
      <c r="G59" s="868">
        <f>G60+G63+G66+G68</f>
        <v>-166862</v>
      </c>
    </row>
    <row r="60" spans="1:7" s="585" customFormat="1" ht="12.75">
      <c r="A60" s="597"/>
      <c r="B60" s="459"/>
      <c r="C60" s="865"/>
      <c r="D60" s="866"/>
      <c r="E60" s="388" t="s">
        <v>18</v>
      </c>
      <c r="F60" s="858">
        <f>F61+F62</f>
        <v>351598941</v>
      </c>
      <c r="G60" s="868">
        <f>G61+G62</f>
        <v>-166862</v>
      </c>
    </row>
    <row r="61" spans="1:7" s="585" customFormat="1" ht="12.75">
      <c r="A61" s="599"/>
      <c r="B61" s="459"/>
      <c r="C61" s="865"/>
      <c r="D61" s="866"/>
      <c r="E61" s="388" t="s">
        <v>19</v>
      </c>
      <c r="F61" s="858">
        <v>253409827</v>
      </c>
      <c r="G61" s="592">
        <v>-72761</v>
      </c>
    </row>
    <row r="62" spans="1:7" s="585" customFormat="1" ht="12.75" customHeight="1">
      <c r="A62" s="587"/>
      <c r="B62" s="459"/>
      <c r="C62" s="865"/>
      <c r="D62" s="866"/>
      <c r="E62" s="388" t="s">
        <v>20</v>
      </c>
      <c r="F62" s="858">
        <v>98189114</v>
      </c>
      <c r="G62" s="592">
        <f>-216131+122030</f>
        <v>-94101</v>
      </c>
    </row>
    <row r="63" spans="1:7" s="585" customFormat="1" ht="12.75">
      <c r="A63" s="587"/>
      <c r="B63" s="459"/>
      <c r="C63" s="865"/>
      <c r="D63" s="866"/>
      <c r="E63" s="388" t="s">
        <v>264</v>
      </c>
      <c r="F63" s="858">
        <f>F64+F65</f>
        <v>5176723</v>
      </c>
      <c r="G63" s="868"/>
    </row>
    <row r="64" spans="1:7" s="585" customFormat="1" ht="12.75">
      <c r="A64" s="587"/>
      <c r="B64" s="459"/>
      <c r="C64" s="865"/>
      <c r="D64" s="866"/>
      <c r="E64" s="388" t="s">
        <v>21</v>
      </c>
      <c r="F64" s="858">
        <v>4926011</v>
      </c>
      <c r="G64" s="868"/>
    </row>
    <row r="65" spans="1:7" s="585" customFormat="1" ht="12.75">
      <c r="A65" s="587"/>
      <c r="B65" s="459"/>
      <c r="C65" s="865"/>
      <c r="D65" s="866"/>
      <c r="E65" s="388" t="s">
        <v>257</v>
      </c>
      <c r="F65" s="858">
        <v>250712</v>
      </c>
      <c r="G65" s="868"/>
    </row>
    <row r="66" spans="1:7" s="585" customFormat="1" ht="25.5">
      <c r="A66" s="587"/>
      <c r="B66" s="459"/>
      <c r="C66" s="865"/>
      <c r="D66" s="866"/>
      <c r="E66" s="388" t="s">
        <v>68</v>
      </c>
      <c r="F66" s="858">
        <f>F67</f>
        <v>119262</v>
      </c>
      <c r="G66" s="868"/>
    </row>
    <row r="67" spans="1:7" s="585" customFormat="1" ht="12.75">
      <c r="A67" s="587"/>
      <c r="B67" s="459"/>
      <c r="C67" s="865"/>
      <c r="D67" s="866"/>
      <c r="E67" s="388" t="s">
        <v>70</v>
      </c>
      <c r="F67" s="858">
        <v>119262</v>
      </c>
      <c r="G67" s="868"/>
    </row>
    <row r="68" spans="1:7" s="585" customFormat="1" ht="30.75" customHeight="1">
      <c r="A68" s="587"/>
      <c r="B68" s="459"/>
      <c r="C68" s="865"/>
      <c r="D68" s="866"/>
      <c r="E68" s="600" t="s">
        <v>37</v>
      </c>
      <c r="F68" s="858">
        <f>F69+F73</f>
        <v>705937</v>
      </c>
      <c r="G68" s="868"/>
    </row>
    <row r="69" spans="1:7" s="585" customFormat="1" ht="12.75">
      <c r="A69" s="587"/>
      <c r="B69" s="459"/>
      <c r="C69" s="865"/>
      <c r="D69" s="866"/>
      <c r="E69" s="388" t="s">
        <v>38</v>
      </c>
      <c r="F69" s="858">
        <f>F70+F71</f>
        <v>473524</v>
      </c>
      <c r="G69" s="868"/>
    </row>
    <row r="70" spans="1:7" s="585" customFormat="1" ht="27.75" customHeight="1">
      <c r="A70" s="587"/>
      <c r="B70" s="459"/>
      <c r="C70" s="865"/>
      <c r="D70" s="866"/>
      <c r="E70" s="388" t="s">
        <v>22</v>
      </c>
      <c r="F70" s="858">
        <v>110</v>
      </c>
      <c r="G70" s="868"/>
    </row>
    <row r="71" spans="1:7" s="585" customFormat="1" ht="25.5">
      <c r="A71" s="587"/>
      <c r="B71" s="459"/>
      <c r="C71" s="865"/>
      <c r="D71" s="866"/>
      <c r="E71" s="388" t="s">
        <v>39</v>
      </c>
      <c r="F71" s="858">
        <f>F72</f>
        <v>473414</v>
      </c>
      <c r="G71" s="868"/>
    </row>
    <row r="72" spans="1:7" s="585" customFormat="1" ht="25.5">
      <c r="A72" s="587"/>
      <c r="B72" s="459"/>
      <c r="C72" s="865"/>
      <c r="D72" s="866"/>
      <c r="E72" s="388" t="s">
        <v>40</v>
      </c>
      <c r="F72" s="858">
        <v>473414</v>
      </c>
      <c r="G72" s="868"/>
    </row>
    <row r="73" spans="1:7" s="585" customFormat="1" ht="25.5">
      <c r="A73" s="587"/>
      <c r="B73" s="601"/>
      <c r="C73" s="869"/>
      <c r="D73" s="870"/>
      <c r="E73" s="388" t="s">
        <v>49</v>
      </c>
      <c r="F73" s="858">
        <v>232413</v>
      </c>
      <c r="G73" s="868"/>
    </row>
    <row r="74" spans="1:7" s="585" customFormat="1" ht="38.25">
      <c r="A74" s="587"/>
      <c r="B74" s="588"/>
      <c r="C74" s="853"/>
      <c r="D74" s="854"/>
      <c r="E74" s="388" t="s">
        <v>50</v>
      </c>
      <c r="F74" s="858">
        <v>232413</v>
      </c>
      <c r="G74" s="868"/>
    </row>
    <row r="75" spans="1:7" s="585" customFormat="1" ht="12.75">
      <c r="A75" s="587"/>
      <c r="B75" s="589"/>
      <c r="C75" s="154"/>
      <c r="D75" s="155"/>
      <c r="E75" s="388" t="s">
        <v>23</v>
      </c>
      <c r="F75" s="858">
        <f>F76</f>
        <v>21930009</v>
      </c>
      <c r="G75" s="868">
        <f>G76</f>
        <v>-65358</v>
      </c>
    </row>
    <row r="76" spans="1:7" s="585" customFormat="1" ht="12.75">
      <c r="A76" s="587"/>
      <c r="B76" s="459"/>
      <c r="C76" s="865"/>
      <c r="D76" s="866"/>
      <c r="E76" s="388" t="s">
        <v>24</v>
      </c>
      <c r="F76" s="858">
        <v>21930009</v>
      </c>
      <c r="G76" s="592">
        <v>-65358</v>
      </c>
    </row>
    <row r="77" spans="1:7" s="585" customFormat="1" ht="12.75">
      <c r="A77" s="587"/>
      <c r="B77" s="1018" t="s">
        <v>75</v>
      </c>
      <c r="C77" s="1045"/>
      <c r="D77" s="1049"/>
      <c r="E77" s="1044" t="s">
        <v>75</v>
      </c>
      <c r="F77" s="1047"/>
      <c r="G77" s="1048"/>
    </row>
    <row r="78" spans="1:7" s="585" customFormat="1" ht="75.75" customHeight="1">
      <c r="A78" s="587"/>
      <c r="B78" s="589" t="s">
        <v>319</v>
      </c>
      <c r="C78" s="855">
        <v>312381</v>
      </c>
      <c r="D78" s="856">
        <v>-232220</v>
      </c>
      <c r="E78" s="590" t="s">
        <v>6</v>
      </c>
      <c r="F78" s="857">
        <f>F79+F80+F85</f>
        <v>373683024</v>
      </c>
      <c r="G78" s="591">
        <f>G79+G80+G85</f>
        <v>-232220</v>
      </c>
    </row>
    <row r="79" spans="1:7" s="585" customFormat="1" ht="25.5">
      <c r="A79" s="587"/>
      <c r="B79" s="459"/>
      <c r="C79" s="865"/>
      <c r="D79" s="866"/>
      <c r="E79" s="388" t="s">
        <v>7</v>
      </c>
      <c r="F79" s="858">
        <v>4396686</v>
      </c>
      <c r="G79" s="155"/>
    </row>
    <row r="80" spans="1:7" s="585" customFormat="1" ht="12.75">
      <c r="A80" s="587"/>
      <c r="B80" s="459"/>
      <c r="C80" s="865"/>
      <c r="D80" s="866"/>
      <c r="E80" s="388" t="s">
        <v>8</v>
      </c>
      <c r="F80" s="858">
        <f>F81</f>
        <v>233595</v>
      </c>
      <c r="G80" s="155"/>
    </row>
    <row r="81" spans="1:7" s="585" customFormat="1" ht="12.75">
      <c r="A81" s="587"/>
      <c r="B81" s="459"/>
      <c r="C81" s="865"/>
      <c r="D81" s="866"/>
      <c r="E81" s="388" t="s">
        <v>9</v>
      </c>
      <c r="F81" s="858">
        <f>F82</f>
        <v>233595</v>
      </c>
      <c r="G81" s="155"/>
    </row>
    <row r="82" spans="1:7" s="585" customFormat="1" ht="12.75">
      <c r="A82" s="587"/>
      <c r="B82" s="459"/>
      <c r="C82" s="865"/>
      <c r="D82" s="866"/>
      <c r="E82" s="388" t="s">
        <v>10</v>
      </c>
      <c r="F82" s="858">
        <v>233595</v>
      </c>
      <c r="G82" s="155"/>
    </row>
    <row r="83" spans="1:7" s="585" customFormat="1" ht="25.5">
      <c r="A83" s="597"/>
      <c r="B83" s="459"/>
      <c r="C83" s="865"/>
      <c r="D83" s="866"/>
      <c r="E83" s="388" t="s">
        <v>11</v>
      </c>
      <c r="F83" s="858">
        <f>F84</f>
        <v>233595</v>
      </c>
      <c r="G83" s="155"/>
    </row>
    <row r="84" spans="1:7" s="585" customFormat="1" ht="25.5">
      <c r="A84" s="597"/>
      <c r="B84" s="459"/>
      <c r="C84" s="865"/>
      <c r="D84" s="866"/>
      <c r="E84" s="388" t="s">
        <v>13</v>
      </c>
      <c r="F84" s="858">
        <v>233595</v>
      </c>
      <c r="G84" s="155"/>
    </row>
    <row r="85" spans="1:7" s="585" customFormat="1" ht="12.75">
      <c r="A85" s="597"/>
      <c r="B85" s="459"/>
      <c r="C85" s="865"/>
      <c r="D85" s="866"/>
      <c r="E85" s="388" t="s">
        <v>14</v>
      </c>
      <c r="F85" s="858">
        <f>F86</f>
        <v>369052743</v>
      </c>
      <c r="G85" s="868">
        <f>G86</f>
        <v>-232220</v>
      </c>
    </row>
    <row r="86" spans="1:7" s="585" customFormat="1" ht="12.75">
      <c r="A86" s="597"/>
      <c r="B86" s="459"/>
      <c r="C86" s="865"/>
      <c r="D86" s="866"/>
      <c r="E86" s="388" t="s">
        <v>15</v>
      </c>
      <c r="F86" s="858">
        <v>369052743</v>
      </c>
      <c r="G86" s="868">
        <v>-232220</v>
      </c>
    </row>
    <row r="87" spans="1:7" s="585" customFormat="1" ht="12.75">
      <c r="A87" s="587"/>
      <c r="B87" s="459"/>
      <c r="C87" s="865"/>
      <c r="D87" s="866"/>
      <c r="E87" s="593" t="s">
        <v>16</v>
      </c>
      <c r="F87" s="857">
        <f>F88+F103</f>
        <v>373683024</v>
      </c>
      <c r="G87" s="871">
        <f>G88+G103</f>
        <v>-232220</v>
      </c>
    </row>
    <row r="88" spans="1:7" s="585" customFormat="1" ht="12.75">
      <c r="A88" s="587"/>
      <c r="B88" s="459"/>
      <c r="C88" s="865"/>
      <c r="D88" s="866"/>
      <c r="E88" s="388" t="s">
        <v>17</v>
      </c>
      <c r="F88" s="858">
        <f>F89+F92+F95+F97</f>
        <v>360225543</v>
      </c>
      <c r="G88" s="592">
        <f>G89+G92+G95+G97</f>
        <v>-166862</v>
      </c>
    </row>
    <row r="89" spans="1:7" s="585" customFormat="1" ht="12.75">
      <c r="A89" s="587"/>
      <c r="B89" s="459"/>
      <c r="C89" s="865"/>
      <c r="D89" s="866"/>
      <c r="E89" s="388" t="s">
        <v>18</v>
      </c>
      <c r="F89" s="858">
        <f>F90+F91</f>
        <v>354442080</v>
      </c>
      <c r="G89" s="868">
        <f>G90+G91</f>
        <v>-166862</v>
      </c>
    </row>
    <row r="90" spans="1:7" s="585" customFormat="1" ht="12.75">
      <c r="A90" s="587"/>
      <c r="B90" s="459"/>
      <c r="C90" s="865"/>
      <c r="D90" s="866"/>
      <c r="E90" s="388" t="s">
        <v>19</v>
      </c>
      <c r="F90" s="858">
        <v>254412936</v>
      </c>
      <c r="G90" s="592">
        <v>-72761</v>
      </c>
    </row>
    <row r="91" spans="1:7" s="585" customFormat="1" ht="12.75">
      <c r="A91" s="587"/>
      <c r="B91" s="459"/>
      <c r="C91" s="865"/>
      <c r="D91" s="866"/>
      <c r="E91" s="388" t="s">
        <v>20</v>
      </c>
      <c r="F91" s="858">
        <v>100029144</v>
      </c>
      <c r="G91" s="592">
        <f>-216131+122030</f>
        <v>-94101</v>
      </c>
    </row>
    <row r="92" spans="1:7" s="585" customFormat="1" ht="12.75">
      <c r="A92" s="587"/>
      <c r="B92" s="459"/>
      <c r="C92" s="865"/>
      <c r="D92" s="866"/>
      <c r="E92" s="388" t="s">
        <v>264</v>
      </c>
      <c r="F92" s="858">
        <f>F93+F94</f>
        <v>4899503</v>
      </c>
      <c r="G92" s="868"/>
    </row>
    <row r="93" spans="1:7" s="585" customFormat="1" ht="12.75">
      <c r="A93" s="587"/>
      <c r="B93" s="459"/>
      <c r="C93" s="865"/>
      <c r="D93" s="866"/>
      <c r="E93" s="388" t="s">
        <v>21</v>
      </c>
      <c r="F93" s="858">
        <v>4648791</v>
      </c>
      <c r="G93" s="868"/>
    </row>
    <row r="94" spans="1:7" s="585" customFormat="1" ht="12.75">
      <c r="A94" s="587"/>
      <c r="B94" s="459"/>
      <c r="C94" s="865"/>
      <c r="D94" s="866"/>
      <c r="E94" s="388" t="s">
        <v>257</v>
      </c>
      <c r="F94" s="858">
        <v>250712</v>
      </c>
      <c r="G94" s="868"/>
    </row>
    <row r="95" spans="1:7" s="585" customFormat="1" ht="25.5">
      <c r="A95" s="587"/>
      <c r="B95" s="459"/>
      <c r="C95" s="865"/>
      <c r="D95" s="866"/>
      <c r="E95" s="388" t="s">
        <v>68</v>
      </c>
      <c r="F95" s="858">
        <f>F96</f>
        <v>126904</v>
      </c>
      <c r="G95" s="868"/>
    </row>
    <row r="96" spans="1:7" s="585" customFormat="1" ht="12.75">
      <c r="A96" s="597"/>
      <c r="B96" s="459"/>
      <c r="C96" s="865"/>
      <c r="D96" s="866"/>
      <c r="E96" s="388" t="s">
        <v>70</v>
      </c>
      <c r="F96" s="858">
        <v>126904</v>
      </c>
      <c r="G96" s="868"/>
    </row>
    <row r="97" spans="1:8" s="585" customFormat="1" ht="25.5">
      <c r="A97" s="597"/>
      <c r="B97" s="459"/>
      <c r="C97" s="865"/>
      <c r="D97" s="866"/>
      <c r="E97" s="388" t="s">
        <v>37</v>
      </c>
      <c r="F97" s="858">
        <f>F98+F102</f>
        <v>757056</v>
      </c>
      <c r="G97" s="868"/>
    </row>
    <row r="98" spans="1:8" s="585" customFormat="1" ht="12.75">
      <c r="A98" s="597"/>
      <c r="B98" s="459"/>
      <c r="C98" s="865"/>
      <c r="D98" s="866"/>
      <c r="E98" s="600" t="s">
        <v>38</v>
      </c>
      <c r="F98" s="858">
        <f>F99</f>
        <v>473414</v>
      </c>
      <c r="G98" s="868"/>
    </row>
    <row r="99" spans="1:8" s="585" customFormat="1" ht="25.5">
      <c r="A99" s="597"/>
      <c r="B99" s="459"/>
      <c r="C99" s="865"/>
      <c r="D99" s="866"/>
      <c r="E99" s="388" t="s">
        <v>39</v>
      </c>
      <c r="F99" s="858">
        <f>F100</f>
        <v>473414</v>
      </c>
      <c r="G99" s="868"/>
    </row>
    <row r="100" spans="1:8" s="585" customFormat="1" ht="25.5">
      <c r="A100" s="598"/>
      <c r="B100" s="459"/>
      <c r="C100" s="865"/>
      <c r="D100" s="866"/>
      <c r="E100" s="388" t="s">
        <v>40</v>
      </c>
      <c r="F100" s="858">
        <v>473414</v>
      </c>
      <c r="G100" s="868"/>
    </row>
    <row r="101" spans="1:8" s="585" customFormat="1" ht="25.5">
      <c r="A101" s="597"/>
      <c r="B101" s="459"/>
      <c r="C101" s="865"/>
      <c r="D101" s="866"/>
      <c r="E101" s="388" t="s">
        <v>49</v>
      </c>
      <c r="F101" s="858">
        <f>F102</f>
        <v>283642</v>
      </c>
      <c r="G101" s="868"/>
    </row>
    <row r="102" spans="1:8" s="585" customFormat="1" ht="38.25">
      <c r="A102" s="597"/>
      <c r="B102" s="459"/>
      <c r="C102" s="865"/>
      <c r="D102" s="866"/>
      <c r="E102" s="388" t="s">
        <v>50</v>
      </c>
      <c r="F102" s="858">
        <v>283642</v>
      </c>
      <c r="G102" s="868"/>
    </row>
    <row r="103" spans="1:8" s="585" customFormat="1" ht="12.75">
      <c r="A103" s="587"/>
      <c r="B103" s="459"/>
      <c r="C103" s="865"/>
      <c r="D103" s="866"/>
      <c r="E103" s="388" t="s">
        <v>23</v>
      </c>
      <c r="F103" s="858">
        <f>F104</f>
        <v>13457481</v>
      </c>
      <c r="G103" s="868">
        <f>G104</f>
        <v>-65358</v>
      </c>
    </row>
    <row r="104" spans="1:8" s="585" customFormat="1" ht="12.75">
      <c r="A104" s="587"/>
      <c r="B104" s="459"/>
      <c r="C104" s="865"/>
      <c r="D104" s="866"/>
      <c r="E104" s="388" t="s">
        <v>24</v>
      </c>
      <c r="F104" s="858">
        <v>13457481</v>
      </c>
      <c r="G104" s="592">
        <v>-65358</v>
      </c>
    </row>
    <row r="105" spans="1:8" s="585" customFormat="1" ht="12.75">
      <c r="B105" s="1018" t="s">
        <v>250</v>
      </c>
      <c r="C105" s="1045"/>
      <c r="D105" s="1049"/>
      <c r="E105" s="1044" t="s">
        <v>250</v>
      </c>
      <c r="F105" s="1050"/>
      <c r="G105" s="1051"/>
    </row>
    <row r="106" spans="1:8" s="585" customFormat="1" ht="51">
      <c r="A106" s="33"/>
      <c r="B106" s="589" t="s">
        <v>319</v>
      </c>
      <c r="C106" s="855">
        <v>312381</v>
      </c>
      <c r="D106" s="856">
        <v>-232220</v>
      </c>
      <c r="E106" s="590" t="s">
        <v>6</v>
      </c>
      <c r="F106" s="857">
        <f>F107+F108</f>
        <v>370263501</v>
      </c>
      <c r="G106" s="591">
        <f>G107+G108</f>
        <v>-232220</v>
      </c>
    </row>
    <row r="107" spans="1:8" ht="25.5">
      <c r="A107" s="602"/>
      <c r="B107" s="459"/>
      <c r="C107" s="865"/>
      <c r="D107" s="866"/>
      <c r="E107" s="600" t="s">
        <v>7</v>
      </c>
      <c r="F107" s="858">
        <v>4374922</v>
      </c>
      <c r="G107" s="155"/>
      <c r="H107"/>
    </row>
    <row r="108" spans="1:8" s="585" customFormat="1" ht="12.75">
      <c r="A108" s="33"/>
      <c r="B108" s="459"/>
      <c r="C108" s="865"/>
      <c r="D108" s="866"/>
      <c r="E108" s="388" t="s">
        <v>14</v>
      </c>
      <c r="F108" s="858">
        <f>F109</f>
        <v>365888579</v>
      </c>
      <c r="G108" s="155">
        <f>G109</f>
        <v>-232220</v>
      </c>
    </row>
    <row r="109" spans="1:8" s="585" customFormat="1" ht="12.75">
      <c r="A109" s="33"/>
      <c r="B109" s="459"/>
      <c r="C109" s="865"/>
      <c r="D109" s="866"/>
      <c r="E109" s="388" t="s">
        <v>15</v>
      </c>
      <c r="F109" s="858">
        <v>365888579</v>
      </c>
      <c r="G109" s="155">
        <v>-232220</v>
      </c>
    </row>
    <row r="110" spans="1:8" s="585" customFormat="1" ht="12.75">
      <c r="A110" s="33"/>
      <c r="B110" s="459"/>
      <c r="C110" s="865"/>
      <c r="D110" s="866"/>
      <c r="E110" s="593" t="s">
        <v>16</v>
      </c>
      <c r="F110" s="857">
        <f>F111+F123</f>
        <v>370263501</v>
      </c>
      <c r="G110" s="153">
        <f>G111+G123</f>
        <v>-232220</v>
      </c>
    </row>
    <row r="111" spans="1:8" s="585" customFormat="1" ht="12.75">
      <c r="A111" s="33"/>
      <c r="B111" s="459"/>
      <c r="C111" s="865"/>
      <c r="D111" s="866"/>
      <c r="E111" s="388" t="s">
        <v>17</v>
      </c>
      <c r="F111" s="858">
        <f>F112+F115+F118+F120</f>
        <v>354797622</v>
      </c>
      <c r="G111" s="155">
        <f>G112+G115+G118+G120</f>
        <v>-166862</v>
      </c>
    </row>
    <row r="112" spans="1:8" s="585" customFormat="1" ht="12.75">
      <c r="A112" s="33"/>
      <c r="B112" s="459"/>
      <c r="C112" s="865"/>
      <c r="D112" s="866"/>
      <c r="E112" s="388" t="s">
        <v>18</v>
      </c>
      <c r="F112" s="858">
        <f>F113+F114</f>
        <v>350243914</v>
      </c>
      <c r="G112" s="155">
        <f>G113+G114</f>
        <v>-166862</v>
      </c>
    </row>
    <row r="113" spans="1:7" s="585" customFormat="1" ht="12.75">
      <c r="A113" s="33"/>
      <c r="B113" s="459"/>
      <c r="C113" s="865"/>
      <c r="D113" s="866"/>
      <c r="E113" s="388" t="s">
        <v>19</v>
      </c>
      <c r="F113" s="858">
        <v>254717136</v>
      </c>
      <c r="G113" s="592">
        <v>-72761</v>
      </c>
    </row>
    <row r="114" spans="1:7" s="585" customFormat="1" ht="12.75">
      <c r="A114" s="33"/>
      <c r="B114" s="459"/>
      <c r="C114" s="865"/>
      <c r="D114" s="866"/>
      <c r="E114" s="388" t="s">
        <v>20</v>
      </c>
      <c r="F114" s="858">
        <v>95526778</v>
      </c>
      <c r="G114" s="592">
        <f>-216131+122030</f>
        <v>-94101</v>
      </c>
    </row>
    <row r="115" spans="1:7" s="585" customFormat="1" ht="12.75">
      <c r="A115" s="33"/>
      <c r="B115" s="459"/>
      <c r="C115" s="865"/>
      <c r="D115" s="866"/>
      <c r="E115" s="388" t="s">
        <v>264</v>
      </c>
      <c r="F115" s="858">
        <v>4134932</v>
      </c>
      <c r="G115" s="868"/>
    </row>
    <row r="116" spans="1:7" s="585" customFormat="1" ht="12.75">
      <c r="A116" s="33"/>
      <c r="B116" s="459"/>
      <c r="C116" s="865"/>
      <c r="D116" s="866"/>
      <c r="E116" s="388" t="s">
        <v>21</v>
      </c>
      <c r="F116" s="858">
        <v>3884220</v>
      </c>
      <c r="G116" s="592"/>
    </row>
    <row r="117" spans="1:7" s="585" customFormat="1" ht="12.75">
      <c r="A117" s="33"/>
      <c r="B117" s="459"/>
      <c r="C117" s="865"/>
      <c r="D117" s="866"/>
      <c r="E117" s="388" t="s">
        <v>257</v>
      </c>
      <c r="F117" s="858">
        <v>250712</v>
      </c>
      <c r="G117" s="868"/>
    </row>
    <row r="118" spans="1:7" s="585" customFormat="1" ht="25.5">
      <c r="A118" s="33"/>
      <c r="B118" s="459"/>
      <c r="C118" s="865"/>
      <c r="D118" s="866"/>
      <c r="E118" s="388" t="s">
        <v>68</v>
      </c>
      <c r="F118" s="858">
        <v>135134</v>
      </c>
      <c r="G118" s="868"/>
    </row>
    <row r="119" spans="1:7" s="585" customFormat="1" ht="12.75">
      <c r="A119" s="33"/>
      <c r="B119" s="459"/>
      <c r="C119" s="865"/>
      <c r="D119" s="866"/>
      <c r="E119" s="388" t="s">
        <v>70</v>
      </c>
      <c r="F119" s="858">
        <v>135134</v>
      </c>
      <c r="G119" s="868"/>
    </row>
    <row r="120" spans="1:7" s="585" customFormat="1" ht="25.5">
      <c r="A120" s="33"/>
      <c r="B120" s="459"/>
      <c r="C120" s="865"/>
      <c r="D120" s="866"/>
      <c r="E120" s="388" t="s">
        <v>37</v>
      </c>
      <c r="F120" s="858">
        <f>F121</f>
        <v>283642</v>
      </c>
      <c r="G120" s="868"/>
    </row>
    <row r="121" spans="1:7" s="585" customFormat="1" ht="25.5">
      <c r="A121" s="33"/>
      <c r="B121" s="459"/>
      <c r="C121" s="865"/>
      <c r="D121" s="866"/>
      <c r="E121" s="388" t="s">
        <v>49</v>
      </c>
      <c r="F121" s="858">
        <f>F122</f>
        <v>283642</v>
      </c>
      <c r="G121" s="868"/>
    </row>
    <row r="122" spans="1:7" s="585" customFormat="1" ht="38.25">
      <c r="A122" s="33"/>
      <c r="B122" s="459"/>
      <c r="C122" s="865"/>
      <c r="D122" s="866"/>
      <c r="E122" s="388" t="s">
        <v>50</v>
      </c>
      <c r="F122" s="858">
        <v>283642</v>
      </c>
      <c r="G122" s="868"/>
    </row>
    <row r="123" spans="1:7" s="585" customFormat="1" ht="12.75">
      <c r="A123" s="33"/>
      <c r="B123" s="459"/>
      <c r="C123" s="865"/>
      <c r="D123" s="866"/>
      <c r="E123" s="388" t="s">
        <v>23</v>
      </c>
      <c r="F123" s="858">
        <f>F124</f>
        <v>15465879</v>
      </c>
      <c r="G123" s="868">
        <f>G124</f>
        <v>-65358</v>
      </c>
    </row>
    <row r="124" spans="1:7" s="585" customFormat="1" ht="13.5" thickBot="1">
      <c r="A124" s="33"/>
      <c r="B124" s="603"/>
      <c r="C124" s="872"/>
      <c r="D124" s="873"/>
      <c r="E124" s="388" t="s">
        <v>24</v>
      </c>
      <c r="F124" s="858">
        <v>15465879</v>
      </c>
      <c r="G124" s="592">
        <v>-65358</v>
      </c>
    </row>
    <row r="125" spans="1:7" s="585" customFormat="1" ht="115.5" customHeight="1" thickBot="1">
      <c r="B125" s="2039" t="s">
        <v>428</v>
      </c>
      <c r="C125" s="2040"/>
      <c r="D125" s="2040"/>
      <c r="E125" s="2040"/>
      <c r="F125" s="2040"/>
      <c r="G125" s="2041"/>
    </row>
    <row r="126" spans="1:7" s="585" customFormat="1" ht="12.75">
      <c r="B126" s="140"/>
      <c r="C126" s="140"/>
      <c r="D126" s="140"/>
      <c r="E126" s="140"/>
      <c r="F126" s="140"/>
      <c r="G126" s="140"/>
    </row>
    <row r="127" spans="1:7" s="585" customFormat="1" ht="12.75">
      <c r="A127" s="33"/>
      <c r="B127" s="332" t="s">
        <v>271</v>
      </c>
      <c r="C127" s="149"/>
      <c r="D127" s="149"/>
      <c r="E127" s="149"/>
      <c r="F127" s="149"/>
      <c r="G127" s="149"/>
    </row>
    <row r="128" spans="1:7" s="585" customFormat="1" ht="13.5" thickBot="1">
      <c r="A128" s="33"/>
      <c r="B128" s="332"/>
      <c r="C128" s="149"/>
      <c r="D128" s="149"/>
      <c r="E128" s="149"/>
      <c r="F128" s="149"/>
      <c r="G128" s="149"/>
    </row>
    <row r="129" spans="1:8" s="585" customFormat="1" ht="12.75">
      <c r="A129" s="44">
        <f>A13+1</f>
        <v>11</v>
      </c>
      <c r="B129" s="604" t="s">
        <v>44</v>
      </c>
      <c r="C129" s="605"/>
      <c r="D129" s="874"/>
      <c r="E129" s="606"/>
      <c r="F129" s="607"/>
      <c r="G129" s="607"/>
      <c r="H129" s="82" t="s">
        <v>58</v>
      </c>
    </row>
    <row r="130" spans="1:8" s="585" customFormat="1" ht="12.75">
      <c r="A130" s="100"/>
      <c r="B130" s="608" t="s">
        <v>46</v>
      </c>
      <c r="C130" s="609"/>
      <c r="D130" s="875"/>
      <c r="E130" s="610"/>
      <c r="F130" s="607"/>
      <c r="G130" s="607"/>
    </row>
    <row r="131" spans="1:8" s="585" customFormat="1" ht="12.75">
      <c r="A131" s="100"/>
      <c r="B131" s="1052" t="s">
        <v>321</v>
      </c>
      <c r="C131" s="1053"/>
      <c r="D131" s="1054"/>
      <c r="E131" s="611"/>
      <c r="F131" s="611"/>
      <c r="G131" s="611"/>
    </row>
    <row r="132" spans="1:8" s="585" customFormat="1" ht="12.75">
      <c r="A132" s="100"/>
      <c r="B132" s="466" t="s">
        <v>74</v>
      </c>
      <c r="C132" s="152"/>
      <c r="D132" s="153"/>
      <c r="E132" s="612"/>
      <c r="F132" s="613"/>
      <c r="G132" s="613"/>
    </row>
    <row r="133" spans="1:8" s="585" customFormat="1" ht="12.75">
      <c r="A133" s="100"/>
      <c r="B133" s="614" t="s">
        <v>45</v>
      </c>
      <c r="C133" s="154"/>
      <c r="D133" s="155"/>
      <c r="E133" s="615"/>
      <c r="F133" s="616"/>
      <c r="G133" s="616"/>
    </row>
    <row r="134" spans="1:8" s="585" customFormat="1" ht="12.75">
      <c r="A134" s="100"/>
      <c r="B134" s="331" t="s">
        <v>322</v>
      </c>
      <c r="C134" s="154"/>
      <c r="D134" s="155"/>
      <c r="E134" s="617"/>
      <c r="F134" s="616"/>
      <c r="G134" s="616"/>
    </row>
    <row r="135" spans="1:8" s="585" customFormat="1" ht="12.75">
      <c r="A135" s="100"/>
      <c r="B135" s="618" t="s">
        <v>73</v>
      </c>
      <c r="C135" s="154"/>
      <c r="D135" s="155"/>
      <c r="E135" s="619"/>
      <c r="F135" s="616"/>
      <c r="G135" s="616"/>
    </row>
    <row r="136" spans="1:8" s="585" customFormat="1" ht="12.75">
      <c r="A136" s="100"/>
      <c r="B136" s="620" t="s">
        <v>6</v>
      </c>
      <c r="C136" s="152">
        <f>C137</f>
        <v>9178172</v>
      </c>
      <c r="D136" s="453">
        <f>D137</f>
        <v>-9178172</v>
      </c>
      <c r="E136" s="621"/>
      <c r="F136" s="613"/>
      <c r="G136" s="622"/>
    </row>
    <row r="137" spans="1:8" s="585" customFormat="1" ht="12.75">
      <c r="A137" s="100"/>
      <c r="B137" s="623" t="s">
        <v>14</v>
      </c>
      <c r="C137" s="457">
        <f>C138</f>
        <v>9178172</v>
      </c>
      <c r="D137" s="624">
        <f>D138</f>
        <v>-9178172</v>
      </c>
      <c r="E137" s="625"/>
      <c r="F137" s="97"/>
      <c r="G137" s="626"/>
    </row>
    <row r="138" spans="1:8" s="585" customFormat="1" ht="12.75">
      <c r="A138" s="100"/>
      <c r="B138" s="623" t="s">
        <v>15</v>
      </c>
      <c r="C138" s="154">
        <v>9178172</v>
      </c>
      <c r="D138" s="464">
        <v>-9178172</v>
      </c>
      <c r="E138" s="625"/>
      <c r="F138" s="616"/>
      <c r="G138" s="627"/>
    </row>
    <row r="139" spans="1:8" s="585" customFormat="1" ht="12.75">
      <c r="A139" s="100"/>
      <c r="B139" s="620" t="s">
        <v>16</v>
      </c>
      <c r="C139" s="152">
        <f t="shared" ref="C139:D141" si="0">C140</f>
        <v>9178172</v>
      </c>
      <c r="D139" s="453">
        <f t="shared" si="0"/>
        <v>-9178172</v>
      </c>
      <c r="E139" s="621"/>
      <c r="F139" s="613"/>
      <c r="G139" s="622"/>
    </row>
    <row r="140" spans="1:8" s="585" customFormat="1" ht="12.75">
      <c r="A140" s="100"/>
      <c r="B140" s="623" t="s">
        <v>17</v>
      </c>
      <c r="C140" s="156">
        <f t="shared" si="0"/>
        <v>9178172</v>
      </c>
      <c r="D140" s="464">
        <f t="shared" si="0"/>
        <v>-9178172</v>
      </c>
      <c r="E140" s="625"/>
      <c r="F140" s="95"/>
      <c r="G140" s="627"/>
    </row>
    <row r="141" spans="1:8" s="585" customFormat="1" ht="12.75">
      <c r="A141" s="100"/>
      <c r="B141" s="623" t="s">
        <v>18</v>
      </c>
      <c r="C141" s="154">
        <f t="shared" si="0"/>
        <v>9178172</v>
      </c>
      <c r="D141" s="464">
        <f t="shared" si="0"/>
        <v>-9178172</v>
      </c>
      <c r="E141" s="625"/>
      <c r="F141" s="616"/>
      <c r="G141" s="627"/>
    </row>
    <row r="142" spans="1:8" s="585" customFormat="1" ht="12.75">
      <c r="A142" s="100"/>
      <c r="B142" s="623" t="s">
        <v>20</v>
      </c>
      <c r="C142" s="154">
        <v>9178172</v>
      </c>
      <c r="D142" s="464">
        <v>-9178172</v>
      </c>
      <c r="E142" s="625"/>
      <c r="F142" s="616"/>
      <c r="G142" s="627"/>
    </row>
    <row r="143" spans="1:8" s="585" customFormat="1" ht="12.75">
      <c r="A143" s="100"/>
      <c r="B143" s="618" t="s">
        <v>75</v>
      </c>
      <c r="C143" s="154"/>
      <c r="D143" s="155"/>
      <c r="E143" s="619"/>
      <c r="F143" s="616"/>
      <c r="G143" s="616"/>
    </row>
    <row r="144" spans="1:8" s="585" customFormat="1" ht="12.75">
      <c r="A144" s="100"/>
      <c r="B144" s="620" t="s">
        <v>6</v>
      </c>
      <c r="C144" s="152">
        <f>C145</f>
        <v>9178172</v>
      </c>
      <c r="D144" s="453">
        <f>D145</f>
        <v>-9178172</v>
      </c>
      <c r="E144" s="621"/>
      <c r="F144" s="613"/>
      <c r="G144" s="622"/>
    </row>
    <row r="145" spans="1:7" s="585" customFormat="1" ht="12.75">
      <c r="A145" s="100"/>
      <c r="B145" s="623" t="s">
        <v>14</v>
      </c>
      <c r="C145" s="457">
        <f>C146</f>
        <v>9178172</v>
      </c>
      <c r="D145" s="624">
        <f>D146</f>
        <v>-9178172</v>
      </c>
      <c r="E145" s="625"/>
      <c r="F145" s="97"/>
      <c r="G145" s="626"/>
    </row>
    <row r="146" spans="1:7" s="585" customFormat="1" ht="12.75">
      <c r="A146" s="100"/>
      <c r="B146" s="623" t="s">
        <v>15</v>
      </c>
      <c r="C146" s="154">
        <v>9178172</v>
      </c>
      <c r="D146" s="464">
        <v>-9178172</v>
      </c>
      <c r="E146" s="625"/>
      <c r="F146" s="616"/>
      <c r="G146" s="627"/>
    </row>
    <row r="147" spans="1:7" s="585" customFormat="1" ht="12.75">
      <c r="A147" s="100"/>
      <c r="B147" s="620" t="s">
        <v>16</v>
      </c>
      <c r="C147" s="152">
        <f t="shared" ref="C147:D149" si="1">C148</f>
        <v>9178172</v>
      </c>
      <c r="D147" s="453">
        <f t="shared" si="1"/>
        <v>-9178172</v>
      </c>
      <c r="E147" s="621"/>
      <c r="F147" s="613"/>
      <c r="G147" s="622"/>
    </row>
    <row r="148" spans="1:7" s="585" customFormat="1" ht="12.75">
      <c r="A148" s="100"/>
      <c r="B148" s="623" t="s">
        <v>17</v>
      </c>
      <c r="C148" s="156">
        <f t="shared" si="1"/>
        <v>9178172</v>
      </c>
      <c r="D148" s="464">
        <f t="shared" si="1"/>
        <v>-9178172</v>
      </c>
      <c r="E148" s="625"/>
      <c r="F148" s="95"/>
      <c r="G148" s="627"/>
    </row>
    <row r="149" spans="1:7" s="585" customFormat="1" ht="12.75">
      <c r="A149" s="100"/>
      <c r="B149" s="623" t="s">
        <v>18</v>
      </c>
      <c r="C149" s="154">
        <f t="shared" si="1"/>
        <v>9178172</v>
      </c>
      <c r="D149" s="464">
        <f t="shared" si="1"/>
        <v>-9178172</v>
      </c>
      <c r="E149" s="625"/>
      <c r="F149" s="616"/>
      <c r="G149" s="627"/>
    </row>
    <row r="150" spans="1:7" s="585" customFormat="1" ht="12.75">
      <c r="A150" s="100"/>
      <c r="B150" s="623" t="s">
        <v>20</v>
      </c>
      <c r="C150" s="154">
        <v>9178172</v>
      </c>
      <c r="D150" s="464">
        <v>-9178172</v>
      </c>
      <c r="E150" s="625"/>
      <c r="F150" s="616"/>
      <c r="G150" s="627"/>
    </row>
    <row r="151" spans="1:7" s="585" customFormat="1" ht="12.75">
      <c r="A151" s="100"/>
      <c r="B151" s="618" t="s">
        <v>250</v>
      </c>
      <c r="C151" s="154"/>
      <c r="D151" s="155"/>
      <c r="E151" s="619"/>
      <c r="F151" s="616"/>
      <c r="G151" s="616"/>
    </row>
    <row r="152" spans="1:7" s="585" customFormat="1" ht="12.75">
      <c r="A152" s="100"/>
      <c r="B152" s="620" t="s">
        <v>6</v>
      </c>
      <c r="C152" s="152">
        <f>C153</f>
        <v>9178172</v>
      </c>
      <c r="D152" s="453">
        <f>D153</f>
        <v>-9178172</v>
      </c>
      <c r="E152" s="621"/>
      <c r="F152" s="613"/>
      <c r="G152" s="622"/>
    </row>
    <row r="153" spans="1:7" s="585" customFormat="1" ht="12.75">
      <c r="A153" s="100"/>
      <c r="B153" s="623" t="s">
        <v>14</v>
      </c>
      <c r="C153" s="457">
        <f>C154</f>
        <v>9178172</v>
      </c>
      <c r="D153" s="624">
        <f>D154</f>
        <v>-9178172</v>
      </c>
      <c r="E153" s="625"/>
      <c r="F153" s="97"/>
      <c r="G153" s="626"/>
    </row>
    <row r="154" spans="1:7" s="585" customFormat="1" ht="12.75">
      <c r="A154" s="100"/>
      <c r="B154" s="623" t="s">
        <v>15</v>
      </c>
      <c r="C154" s="154">
        <v>9178172</v>
      </c>
      <c r="D154" s="464">
        <v>-9178172</v>
      </c>
      <c r="E154" s="625"/>
      <c r="F154" s="616"/>
      <c r="G154" s="627"/>
    </row>
    <row r="155" spans="1:7" s="585" customFormat="1" ht="12.75">
      <c r="A155" s="100"/>
      <c r="B155" s="620" t="s">
        <v>16</v>
      </c>
      <c r="C155" s="152">
        <f t="shared" ref="C155:D157" si="2">C156</f>
        <v>9178172</v>
      </c>
      <c r="D155" s="453">
        <f t="shared" si="2"/>
        <v>-9178172</v>
      </c>
      <c r="E155" s="621"/>
      <c r="F155" s="613"/>
      <c r="G155" s="622"/>
    </row>
    <row r="156" spans="1:7" s="585" customFormat="1" ht="12.75">
      <c r="A156" s="100"/>
      <c r="B156" s="623" t="s">
        <v>17</v>
      </c>
      <c r="C156" s="156">
        <f t="shared" si="2"/>
        <v>9178172</v>
      </c>
      <c r="D156" s="464">
        <f t="shared" si="2"/>
        <v>-9178172</v>
      </c>
      <c r="E156" s="625"/>
      <c r="F156" s="95"/>
      <c r="G156" s="627"/>
    </row>
    <row r="157" spans="1:7" s="585" customFormat="1" ht="12.75">
      <c r="A157" s="100"/>
      <c r="B157" s="623" t="s">
        <v>18</v>
      </c>
      <c r="C157" s="154">
        <f t="shared" si="2"/>
        <v>9178172</v>
      </c>
      <c r="D157" s="464">
        <f t="shared" si="2"/>
        <v>-9178172</v>
      </c>
      <c r="E157" s="625"/>
      <c r="F157" s="616"/>
      <c r="G157" s="627"/>
    </row>
    <row r="158" spans="1:7" s="585" customFormat="1" ht="12.75">
      <c r="A158" s="100"/>
      <c r="B158" s="623" t="s">
        <v>20</v>
      </c>
      <c r="C158" s="154">
        <v>9178172</v>
      </c>
      <c r="D158" s="464">
        <v>-9178172</v>
      </c>
      <c r="E158" s="625"/>
      <c r="F158" s="616"/>
      <c r="G158" s="627"/>
    </row>
    <row r="159" spans="1:7" s="585" customFormat="1" ht="12.75">
      <c r="A159" s="100"/>
      <c r="B159" s="618" t="s">
        <v>299</v>
      </c>
      <c r="C159" s="154"/>
      <c r="D159" s="155"/>
      <c r="E159" s="619"/>
      <c r="F159" s="616"/>
      <c r="G159" s="616"/>
    </row>
    <row r="160" spans="1:7" s="585" customFormat="1" ht="12.75">
      <c r="A160" s="100"/>
      <c r="B160" s="620" t="s">
        <v>6</v>
      </c>
      <c r="C160" s="152">
        <f>C161</f>
        <v>9178172</v>
      </c>
      <c r="D160" s="453">
        <f>D161</f>
        <v>-9178172</v>
      </c>
      <c r="E160" s="621"/>
      <c r="F160" s="613"/>
      <c r="G160" s="622"/>
    </row>
    <row r="161" spans="1:7" s="585" customFormat="1" ht="12.75">
      <c r="A161" s="100"/>
      <c r="B161" s="623" t="s">
        <v>14</v>
      </c>
      <c r="C161" s="457">
        <f>C162</f>
        <v>9178172</v>
      </c>
      <c r="D161" s="624">
        <f>D162</f>
        <v>-9178172</v>
      </c>
      <c r="E161" s="625"/>
      <c r="F161" s="97"/>
      <c r="G161" s="626"/>
    </row>
    <row r="162" spans="1:7" s="585" customFormat="1" ht="12.75">
      <c r="A162" s="100"/>
      <c r="B162" s="623" t="s">
        <v>15</v>
      </c>
      <c r="C162" s="154">
        <v>9178172</v>
      </c>
      <c r="D162" s="464">
        <v>-9178172</v>
      </c>
      <c r="E162" s="625"/>
      <c r="F162" s="616"/>
      <c r="G162" s="627"/>
    </row>
    <row r="163" spans="1:7" s="585" customFormat="1" ht="12.75">
      <c r="A163" s="100"/>
      <c r="B163" s="620" t="s">
        <v>16</v>
      </c>
      <c r="C163" s="152">
        <f t="shared" ref="C163:D165" si="3">C164</f>
        <v>9178172</v>
      </c>
      <c r="D163" s="453">
        <f t="shared" si="3"/>
        <v>-9178172</v>
      </c>
      <c r="E163" s="621"/>
      <c r="F163" s="613"/>
      <c r="G163" s="622"/>
    </row>
    <row r="164" spans="1:7" s="585" customFormat="1" ht="12.75">
      <c r="A164" s="100"/>
      <c r="B164" s="623" t="s">
        <v>17</v>
      </c>
      <c r="C164" s="156">
        <f t="shared" si="3"/>
        <v>9178172</v>
      </c>
      <c r="D164" s="464">
        <f t="shared" si="3"/>
        <v>-9178172</v>
      </c>
      <c r="E164" s="625"/>
      <c r="F164" s="95"/>
      <c r="G164" s="627"/>
    </row>
    <row r="165" spans="1:7" s="585" customFormat="1" ht="12.75">
      <c r="A165" s="100"/>
      <c r="B165" s="623" t="s">
        <v>18</v>
      </c>
      <c r="C165" s="154">
        <f t="shared" si="3"/>
        <v>9178172</v>
      </c>
      <c r="D165" s="464">
        <f t="shared" si="3"/>
        <v>-9178172</v>
      </c>
      <c r="E165" s="625"/>
      <c r="F165" s="616"/>
      <c r="G165" s="627"/>
    </row>
    <row r="166" spans="1:7" s="585" customFormat="1" ht="12.75">
      <c r="A166" s="100"/>
      <c r="B166" s="623" t="s">
        <v>20</v>
      </c>
      <c r="C166" s="154">
        <v>9178172</v>
      </c>
      <c r="D166" s="464">
        <v>-9178172</v>
      </c>
      <c r="E166" s="625"/>
      <c r="F166" s="616"/>
      <c r="G166" s="627"/>
    </row>
    <row r="167" spans="1:7" s="585" customFormat="1" ht="12.75">
      <c r="A167" s="100"/>
      <c r="B167" s="618" t="s">
        <v>94</v>
      </c>
      <c r="C167" s="154"/>
      <c r="D167" s="155"/>
      <c r="E167" s="619"/>
      <c r="F167" s="616"/>
      <c r="G167" s="616"/>
    </row>
    <row r="168" spans="1:7" s="585" customFormat="1" ht="12.75">
      <c r="A168" s="100"/>
      <c r="B168" s="620" t="s">
        <v>6</v>
      </c>
      <c r="C168" s="152">
        <f>C169</f>
        <v>36712688</v>
      </c>
      <c r="D168" s="453">
        <f>D169</f>
        <v>-36712688</v>
      </c>
      <c r="E168" s="621"/>
      <c r="F168" s="613"/>
      <c r="G168" s="622"/>
    </row>
    <row r="169" spans="1:7" s="585" customFormat="1" ht="12.75">
      <c r="A169" s="100"/>
      <c r="B169" s="623" t="s">
        <v>14</v>
      </c>
      <c r="C169" s="457">
        <f>C170</f>
        <v>36712688</v>
      </c>
      <c r="D169" s="624">
        <f>D170</f>
        <v>-36712688</v>
      </c>
      <c r="E169" s="625"/>
      <c r="F169" s="97"/>
      <c r="G169" s="626"/>
    </row>
    <row r="170" spans="1:7" s="585" customFormat="1" ht="12.75">
      <c r="A170" s="100"/>
      <c r="B170" s="623" t="s">
        <v>15</v>
      </c>
      <c r="C170" s="154">
        <v>36712688</v>
      </c>
      <c r="D170" s="155">
        <v>-36712688</v>
      </c>
      <c r="E170" s="625"/>
      <c r="F170" s="616"/>
      <c r="G170" s="627"/>
    </row>
    <row r="171" spans="1:7" s="585" customFormat="1" ht="12.75">
      <c r="A171" s="100"/>
      <c r="B171" s="620" t="s">
        <v>16</v>
      </c>
      <c r="C171" s="152">
        <f t="shared" ref="C171:D173" si="4">C172</f>
        <v>36712688</v>
      </c>
      <c r="D171" s="453">
        <f t="shared" si="4"/>
        <v>-36712688</v>
      </c>
      <c r="E171" s="621"/>
      <c r="F171" s="613"/>
      <c r="G171" s="622"/>
    </row>
    <row r="172" spans="1:7" s="585" customFormat="1" ht="12.75">
      <c r="A172" s="100"/>
      <c r="B172" s="623" t="s">
        <v>17</v>
      </c>
      <c r="C172" s="156">
        <f t="shared" si="4"/>
        <v>36712688</v>
      </c>
      <c r="D172" s="464">
        <f t="shared" si="4"/>
        <v>-36712688</v>
      </c>
      <c r="E172" s="625"/>
      <c r="F172" s="95"/>
      <c r="G172" s="627"/>
    </row>
    <row r="173" spans="1:7" s="585" customFormat="1" ht="12.75">
      <c r="A173" s="100"/>
      <c r="B173" s="623" t="s">
        <v>18</v>
      </c>
      <c r="C173" s="154">
        <f t="shared" si="4"/>
        <v>36712688</v>
      </c>
      <c r="D173" s="464">
        <f t="shared" si="4"/>
        <v>-36712688</v>
      </c>
      <c r="E173" s="625"/>
      <c r="F173" s="616"/>
      <c r="G173" s="627"/>
    </row>
    <row r="174" spans="1:7" s="585" customFormat="1" ht="13.5" thickBot="1">
      <c r="A174" s="100"/>
      <c r="B174" s="628" t="s">
        <v>20</v>
      </c>
      <c r="C174" s="876">
        <v>36712688</v>
      </c>
      <c r="D174" s="877">
        <v>-36712688</v>
      </c>
      <c r="E174" s="625"/>
      <c r="F174" s="616"/>
      <c r="G174" s="627"/>
    </row>
    <row r="175" spans="1:7" s="585" customFormat="1" ht="240" customHeight="1" thickBot="1">
      <c r="A175" s="100"/>
      <c r="B175" s="2045" t="s">
        <v>351</v>
      </c>
      <c r="C175" s="2040"/>
      <c r="D175" s="2041"/>
      <c r="E175" s="157"/>
      <c r="F175" s="157"/>
      <c r="G175" s="157"/>
    </row>
    <row r="176" spans="1:7" s="585" customFormat="1" ht="12.75">
      <c r="B176" s="140"/>
      <c r="C176" s="140"/>
      <c r="D176" s="140"/>
      <c r="E176" s="140"/>
      <c r="F176" s="140"/>
      <c r="G176" s="140"/>
    </row>
    <row r="177" spans="1:8" s="585" customFormat="1" ht="12.75">
      <c r="A177" s="33"/>
      <c r="B177" s="332" t="s">
        <v>271</v>
      </c>
      <c r="C177" s="149"/>
      <c r="D177" s="149"/>
      <c r="E177" s="149"/>
      <c r="F177" s="149"/>
      <c r="G177" s="149"/>
    </row>
    <row r="178" spans="1:8" s="585" customFormat="1" ht="13.5" thickBot="1">
      <c r="A178" s="33"/>
      <c r="B178" s="332"/>
      <c r="C178" s="149"/>
      <c r="D178" s="149"/>
      <c r="E178" s="149"/>
      <c r="F178" s="149"/>
      <c r="G178" s="149"/>
    </row>
    <row r="179" spans="1:8" s="585" customFormat="1" ht="12.75">
      <c r="A179" s="44">
        <f>A129+1</f>
        <v>12</v>
      </c>
      <c r="B179" s="604" t="s">
        <v>44</v>
      </c>
      <c r="C179" s="605"/>
      <c r="D179" s="629"/>
      <c r="E179" s="630"/>
      <c r="F179" s="607"/>
      <c r="G179" s="607"/>
      <c r="H179" s="82" t="s">
        <v>58</v>
      </c>
    </row>
    <row r="180" spans="1:8" s="585" customFormat="1" ht="12.75">
      <c r="A180" s="100"/>
      <c r="B180" s="608" t="s">
        <v>46</v>
      </c>
      <c r="C180" s="609"/>
      <c r="D180" s="631"/>
      <c r="E180" s="632"/>
      <c r="F180" s="607"/>
      <c r="G180" s="607"/>
    </row>
    <row r="181" spans="1:8" s="585" customFormat="1" ht="12.75">
      <c r="A181" s="100"/>
      <c r="B181" s="1052" t="s">
        <v>321</v>
      </c>
      <c r="C181" s="1053"/>
      <c r="D181" s="1055"/>
      <c r="E181" s="633"/>
      <c r="F181" s="611"/>
      <c r="G181" s="611"/>
    </row>
    <row r="182" spans="1:8" s="585" customFormat="1" ht="12.75">
      <c r="A182" s="100"/>
      <c r="B182" s="466" t="s">
        <v>74</v>
      </c>
      <c r="C182" s="152"/>
      <c r="D182" s="153"/>
      <c r="E182" s="634"/>
      <c r="F182" s="613"/>
      <c r="G182" s="613"/>
    </row>
    <row r="183" spans="1:8" s="585" customFormat="1" ht="12.75">
      <c r="A183" s="100"/>
      <c r="B183" s="614" t="s">
        <v>45</v>
      </c>
      <c r="C183" s="154"/>
      <c r="D183" s="155"/>
      <c r="E183" s="635"/>
      <c r="F183" s="616"/>
      <c r="G183" s="616"/>
    </row>
    <row r="184" spans="1:8" s="585" customFormat="1" ht="25.5">
      <c r="A184" s="100"/>
      <c r="B184" s="331" t="s">
        <v>323</v>
      </c>
      <c r="C184" s="154"/>
      <c r="D184" s="155"/>
      <c r="E184" s="634"/>
      <c r="F184" s="616"/>
      <c r="G184" s="616"/>
    </row>
    <row r="185" spans="1:8" s="585" customFormat="1" ht="12.75">
      <c r="A185" s="100"/>
      <c r="B185" s="618" t="s">
        <v>73</v>
      </c>
      <c r="C185" s="154"/>
      <c r="D185" s="155"/>
      <c r="E185" s="636"/>
      <c r="F185" s="616"/>
      <c r="G185" s="616"/>
    </row>
    <row r="186" spans="1:8" s="585" customFormat="1" ht="12.75">
      <c r="A186" s="100"/>
      <c r="B186" s="620" t="s">
        <v>6</v>
      </c>
      <c r="C186" s="152">
        <f>C187</f>
        <v>1229669</v>
      </c>
      <c r="D186" s="453">
        <f>D187</f>
        <v>-1229669</v>
      </c>
      <c r="E186" s="637"/>
      <c r="F186" s="613"/>
      <c r="G186" s="622"/>
    </row>
    <row r="187" spans="1:8" s="585" customFormat="1" ht="12.75">
      <c r="A187" s="100"/>
      <c r="B187" s="623" t="s">
        <v>14</v>
      </c>
      <c r="C187" s="457">
        <f>C188</f>
        <v>1229669</v>
      </c>
      <c r="D187" s="624">
        <f>D188</f>
        <v>-1229669</v>
      </c>
      <c r="E187" s="638"/>
      <c r="F187" s="97"/>
      <c r="G187" s="626"/>
    </row>
    <row r="188" spans="1:8" s="585" customFormat="1" ht="12.75">
      <c r="A188" s="100"/>
      <c r="B188" s="623" t="s">
        <v>15</v>
      </c>
      <c r="C188" s="154">
        <v>1229669</v>
      </c>
      <c r="D188" s="154">
        <v>-1229669</v>
      </c>
      <c r="E188" s="638"/>
      <c r="F188" s="616"/>
      <c r="G188" s="627"/>
    </row>
    <row r="189" spans="1:8" s="585" customFormat="1" ht="12.75">
      <c r="A189" s="100"/>
      <c r="B189" s="620" t="s">
        <v>16</v>
      </c>
      <c r="C189" s="152">
        <f t="shared" ref="C189:D191" si="5">C190</f>
        <v>1229669</v>
      </c>
      <c r="D189" s="453">
        <f t="shared" si="5"/>
        <v>-1229669</v>
      </c>
      <c r="E189" s="637"/>
      <c r="F189" s="613"/>
      <c r="G189" s="622"/>
    </row>
    <row r="190" spans="1:8" s="585" customFormat="1" ht="12.75">
      <c r="A190" s="100"/>
      <c r="B190" s="623" t="s">
        <v>17</v>
      </c>
      <c r="C190" s="156">
        <f t="shared" si="5"/>
        <v>1229669</v>
      </c>
      <c r="D190" s="154">
        <f t="shared" si="5"/>
        <v>-1229669</v>
      </c>
      <c r="E190" s="638"/>
      <c r="F190" s="95"/>
      <c r="G190" s="622"/>
    </row>
    <row r="191" spans="1:8" s="585" customFormat="1" ht="12.75">
      <c r="A191" s="100"/>
      <c r="B191" s="623" t="s">
        <v>18</v>
      </c>
      <c r="C191" s="154">
        <f t="shared" si="5"/>
        <v>1229669</v>
      </c>
      <c r="D191" s="464">
        <f t="shared" si="5"/>
        <v>-1229669</v>
      </c>
      <c r="E191" s="638"/>
      <c r="F191" s="616"/>
      <c r="G191" s="627"/>
    </row>
    <row r="192" spans="1:8" s="585" customFormat="1" ht="12.75">
      <c r="A192" s="100"/>
      <c r="B192" s="623" t="s">
        <v>20</v>
      </c>
      <c r="C192" s="154">
        <v>1229669</v>
      </c>
      <c r="D192" s="154">
        <v>-1229669</v>
      </c>
      <c r="E192" s="638"/>
      <c r="F192" s="616"/>
      <c r="G192" s="627"/>
    </row>
    <row r="193" spans="1:7" s="585" customFormat="1" ht="12.75">
      <c r="A193" s="100"/>
      <c r="B193" s="618" t="s">
        <v>75</v>
      </c>
      <c r="C193" s="154"/>
      <c r="D193" s="155"/>
      <c r="E193" s="636"/>
      <c r="F193" s="616"/>
      <c r="G193" s="616"/>
    </row>
    <row r="194" spans="1:7" s="585" customFormat="1" ht="12.75">
      <c r="A194" s="100"/>
      <c r="B194" s="620" t="s">
        <v>6</v>
      </c>
      <c r="C194" s="152">
        <f>C195</f>
        <v>1229669</v>
      </c>
      <c r="D194" s="453">
        <f>D195</f>
        <v>-1229669</v>
      </c>
      <c r="E194" s="637"/>
      <c r="F194" s="613"/>
      <c r="G194" s="622"/>
    </row>
    <row r="195" spans="1:7" s="585" customFormat="1" ht="12.75">
      <c r="A195" s="100"/>
      <c r="B195" s="623" t="s">
        <v>14</v>
      </c>
      <c r="C195" s="457">
        <f>C196</f>
        <v>1229669</v>
      </c>
      <c r="D195" s="624">
        <f>D196</f>
        <v>-1229669</v>
      </c>
      <c r="E195" s="638"/>
      <c r="F195" s="97"/>
      <c r="G195" s="626"/>
    </row>
    <row r="196" spans="1:7" s="585" customFormat="1" ht="12.75">
      <c r="A196" s="100"/>
      <c r="B196" s="623" t="s">
        <v>15</v>
      </c>
      <c r="C196" s="154">
        <v>1229669</v>
      </c>
      <c r="D196" s="154">
        <v>-1229669</v>
      </c>
      <c r="E196" s="638"/>
      <c r="F196" s="616"/>
      <c r="G196" s="627"/>
    </row>
    <row r="197" spans="1:7" s="585" customFormat="1" ht="12.75">
      <c r="A197" s="100"/>
      <c r="B197" s="620" t="s">
        <v>16</v>
      </c>
      <c r="C197" s="152">
        <f t="shared" ref="C197:D199" si="6">C198</f>
        <v>1229669</v>
      </c>
      <c r="D197" s="453">
        <f t="shared" si="6"/>
        <v>-1229669</v>
      </c>
      <c r="E197" s="637"/>
      <c r="F197" s="613"/>
      <c r="G197" s="622"/>
    </row>
    <row r="198" spans="1:7" s="585" customFormat="1" ht="12.75">
      <c r="A198" s="100"/>
      <c r="B198" s="623" t="s">
        <v>17</v>
      </c>
      <c r="C198" s="156">
        <f t="shared" si="6"/>
        <v>1229669</v>
      </c>
      <c r="D198" s="154">
        <f t="shared" si="6"/>
        <v>-1229669</v>
      </c>
      <c r="E198" s="638"/>
      <c r="F198" s="95"/>
      <c r="G198" s="622"/>
    </row>
    <row r="199" spans="1:7" s="585" customFormat="1" ht="12.75">
      <c r="A199" s="100"/>
      <c r="B199" s="623" t="s">
        <v>18</v>
      </c>
      <c r="C199" s="154">
        <f t="shared" si="6"/>
        <v>1229669</v>
      </c>
      <c r="D199" s="464">
        <f t="shared" si="6"/>
        <v>-1229669</v>
      </c>
      <c r="E199" s="638"/>
      <c r="F199" s="616"/>
      <c r="G199" s="627"/>
    </row>
    <row r="200" spans="1:7" s="585" customFormat="1" ht="12.75">
      <c r="A200" s="100"/>
      <c r="B200" s="623" t="s">
        <v>20</v>
      </c>
      <c r="C200" s="154">
        <v>1229669</v>
      </c>
      <c r="D200" s="154">
        <v>-1229669</v>
      </c>
      <c r="E200" s="638"/>
      <c r="F200" s="616"/>
      <c r="G200" s="627"/>
    </row>
    <row r="201" spans="1:7" s="585" customFormat="1" ht="12.75">
      <c r="A201" s="100"/>
      <c r="B201" s="618" t="s">
        <v>250</v>
      </c>
      <c r="C201" s="154"/>
      <c r="D201" s="155"/>
      <c r="E201" s="636"/>
      <c r="F201" s="616"/>
      <c r="G201" s="616"/>
    </row>
    <row r="202" spans="1:7" s="585" customFormat="1" ht="12.75">
      <c r="A202" s="100"/>
      <c r="B202" s="620" t="s">
        <v>6</v>
      </c>
      <c r="C202" s="152">
        <f>C203</f>
        <v>1229669</v>
      </c>
      <c r="D202" s="453">
        <f>D203</f>
        <v>-1229669</v>
      </c>
      <c r="E202" s="637"/>
      <c r="F202" s="613"/>
      <c r="G202" s="622"/>
    </row>
    <row r="203" spans="1:7" s="585" customFormat="1" ht="12.75">
      <c r="A203" s="100"/>
      <c r="B203" s="623" t="s">
        <v>14</v>
      </c>
      <c r="C203" s="457">
        <f>C204</f>
        <v>1229669</v>
      </c>
      <c r="D203" s="624">
        <f>D204</f>
        <v>-1229669</v>
      </c>
      <c r="E203" s="638"/>
      <c r="F203" s="97"/>
      <c r="G203" s="626"/>
    </row>
    <row r="204" spans="1:7" s="585" customFormat="1" ht="12.75">
      <c r="A204" s="100"/>
      <c r="B204" s="623" t="s">
        <v>15</v>
      </c>
      <c r="C204" s="154">
        <v>1229669</v>
      </c>
      <c r="D204" s="154">
        <v>-1229669</v>
      </c>
      <c r="E204" s="638"/>
      <c r="F204" s="616"/>
      <c r="G204" s="627"/>
    </row>
    <row r="205" spans="1:7" s="585" customFormat="1" ht="12.75">
      <c r="A205" s="100"/>
      <c r="B205" s="620" t="s">
        <v>16</v>
      </c>
      <c r="C205" s="152">
        <f t="shared" ref="C205:D207" si="7">C206</f>
        <v>1229669</v>
      </c>
      <c r="D205" s="453">
        <f t="shared" si="7"/>
        <v>-1229669</v>
      </c>
      <c r="E205" s="637"/>
      <c r="F205" s="613"/>
      <c r="G205" s="622"/>
    </row>
    <row r="206" spans="1:7" s="585" customFormat="1" ht="12.75">
      <c r="A206" s="100"/>
      <c r="B206" s="623" t="s">
        <v>17</v>
      </c>
      <c r="C206" s="156">
        <f t="shared" si="7"/>
        <v>1229669</v>
      </c>
      <c r="D206" s="154">
        <f t="shared" si="7"/>
        <v>-1229669</v>
      </c>
      <c r="E206" s="638"/>
      <c r="F206" s="95"/>
      <c r="G206" s="622"/>
    </row>
    <row r="207" spans="1:7" s="585" customFormat="1" ht="12.75">
      <c r="A207" s="100"/>
      <c r="B207" s="623" t="s">
        <v>18</v>
      </c>
      <c r="C207" s="154">
        <f t="shared" si="7"/>
        <v>1229669</v>
      </c>
      <c r="D207" s="464">
        <f t="shared" si="7"/>
        <v>-1229669</v>
      </c>
      <c r="E207" s="638"/>
      <c r="F207" s="616"/>
      <c r="G207" s="627"/>
    </row>
    <row r="208" spans="1:7" s="585" customFormat="1" ht="12.75">
      <c r="A208" s="100"/>
      <c r="B208" s="623" t="s">
        <v>20</v>
      </c>
      <c r="C208" s="154">
        <v>1229669</v>
      </c>
      <c r="D208" s="154">
        <v>-1229669</v>
      </c>
      <c r="E208" s="638"/>
      <c r="F208" s="616"/>
      <c r="G208" s="627"/>
    </row>
    <row r="209" spans="1:7" s="585" customFormat="1" ht="12.75">
      <c r="A209" s="100"/>
      <c r="B209" s="618" t="s">
        <v>299</v>
      </c>
      <c r="C209" s="154"/>
      <c r="D209" s="155"/>
      <c r="E209" s="636"/>
      <c r="F209" s="616"/>
      <c r="G209" s="616"/>
    </row>
    <row r="210" spans="1:7" s="585" customFormat="1" ht="12.75">
      <c r="A210" s="100"/>
      <c r="B210" s="620" t="s">
        <v>6</v>
      </c>
      <c r="C210" s="152">
        <f>C211</f>
        <v>1229669</v>
      </c>
      <c r="D210" s="453">
        <f>D211</f>
        <v>-1229669</v>
      </c>
      <c r="E210" s="637"/>
      <c r="F210" s="613"/>
      <c r="G210" s="622"/>
    </row>
    <row r="211" spans="1:7" s="585" customFormat="1" ht="12.75">
      <c r="A211" s="100"/>
      <c r="B211" s="623" t="s">
        <v>14</v>
      </c>
      <c r="C211" s="457">
        <f>C212</f>
        <v>1229669</v>
      </c>
      <c r="D211" s="624">
        <f>D212</f>
        <v>-1229669</v>
      </c>
      <c r="E211" s="638"/>
      <c r="F211" s="97"/>
      <c r="G211" s="626"/>
    </row>
    <row r="212" spans="1:7" s="585" customFormat="1" ht="12.75">
      <c r="A212" s="100"/>
      <c r="B212" s="623" t="s">
        <v>15</v>
      </c>
      <c r="C212" s="154">
        <v>1229669</v>
      </c>
      <c r="D212" s="154">
        <v>-1229669</v>
      </c>
      <c r="E212" s="638"/>
      <c r="F212" s="616"/>
      <c r="G212" s="627"/>
    </row>
    <row r="213" spans="1:7" s="585" customFormat="1" ht="12.75">
      <c r="A213" s="100"/>
      <c r="B213" s="620" t="s">
        <v>16</v>
      </c>
      <c r="C213" s="152">
        <f t="shared" ref="C213:D215" si="8">C214</f>
        <v>1229669</v>
      </c>
      <c r="D213" s="453">
        <f t="shared" si="8"/>
        <v>-1229669</v>
      </c>
      <c r="E213" s="637"/>
      <c r="F213" s="613"/>
      <c r="G213" s="622"/>
    </row>
    <row r="214" spans="1:7" s="585" customFormat="1" ht="12.75">
      <c r="A214" s="100"/>
      <c r="B214" s="623" t="s">
        <v>17</v>
      </c>
      <c r="C214" s="156">
        <f t="shared" si="8"/>
        <v>1229669</v>
      </c>
      <c r="D214" s="154">
        <f t="shared" si="8"/>
        <v>-1229669</v>
      </c>
      <c r="E214" s="638"/>
      <c r="F214" s="95"/>
      <c r="G214" s="622"/>
    </row>
    <row r="215" spans="1:7" s="585" customFormat="1" ht="12.75">
      <c r="A215" s="100"/>
      <c r="B215" s="623" t="s">
        <v>18</v>
      </c>
      <c r="C215" s="154">
        <f t="shared" si="8"/>
        <v>1229669</v>
      </c>
      <c r="D215" s="464">
        <f t="shared" si="8"/>
        <v>-1229669</v>
      </c>
      <c r="E215" s="638"/>
      <c r="F215" s="616"/>
      <c r="G215" s="627"/>
    </row>
    <row r="216" spans="1:7" s="585" customFormat="1" ht="12.75">
      <c r="A216" s="33"/>
      <c r="B216" s="623" t="s">
        <v>20</v>
      </c>
      <c r="C216" s="154">
        <v>1229669</v>
      </c>
      <c r="D216" s="154">
        <v>-1229669</v>
      </c>
      <c r="E216" s="638"/>
      <c r="F216" s="616"/>
      <c r="G216" s="627"/>
    </row>
    <row r="217" spans="1:7" s="585" customFormat="1" ht="12.75">
      <c r="A217" s="33"/>
      <c r="B217" s="618" t="s">
        <v>94</v>
      </c>
      <c r="C217" s="154"/>
      <c r="D217" s="155"/>
      <c r="E217" s="636"/>
      <c r="F217" s="616"/>
      <c r="G217" s="616"/>
    </row>
    <row r="218" spans="1:7" s="585" customFormat="1" ht="12.75">
      <c r="A218" s="33"/>
      <c r="B218" s="620" t="s">
        <v>6</v>
      </c>
      <c r="C218" s="152">
        <f>C219</f>
        <v>7378014</v>
      </c>
      <c r="D218" s="453">
        <f>D219</f>
        <v>-7378014</v>
      </c>
      <c r="E218" s="637"/>
      <c r="F218" s="613"/>
      <c r="G218" s="622"/>
    </row>
    <row r="219" spans="1:7" s="585" customFormat="1" ht="12.75">
      <c r="A219" s="33"/>
      <c r="B219" s="623" t="s">
        <v>14</v>
      </c>
      <c r="C219" s="457">
        <f>C220</f>
        <v>7378014</v>
      </c>
      <c r="D219" s="624">
        <f>D220</f>
        <v>-7378014</v>
      </c>
      <c r="E219" s="638"/>
      <c r="F219" s="97"/>
      <c r="G219" s="626"/>
    </row>
    <row r="220" spans="1:7" s="585" customFormat="1" ht="12.75">
      <c r="A220" s="100"/>
      <c r="B220" s="623" t="s">
        <v>15</v>
      </c>
      <c r="C220" s="154">
        <v>7378014</v>
      </c>
      <c r="D220" s="155">
        <v>-7378014</v>
      </c>
      <c r="E220" s="638"/>
      <c r="F220" s="616"/>
      <c r="G220" s="627"/>
    </row>
    <row r="221" spans="1:7" s="585" customFormat="1" ht="12.75">
      <c r="A221" s="100"/>
      <c r="B221" s="620" t="s">
        <v>16</v>
      </c>
      <c r="C221" s="152">
        <f t="shared" ref="C221:D223" si="9">C222</f>
        <v>7378014</v>
      </c>
      <c r="D221" s="453">
        <f t="shared" si="9"/>
        <v>-7378014</v>
      </c>
      <c r="E221" s="637"/>
      <c r="F221" s="613"/>
      <c r="G221" s="622"/>
    </row>
    <row r="222" spans="1:7" s="585" customFormat="1" ht="12.75">
      <c r="A222" s="100"/>
      <c r="B222" s="623" t="s">
        <v>17</v>
      </c>
      <c r="C222" s="156">
        <f t="shared" si="9"/>
        <v>7378014</v>
      </c>
      <c r="D222" s="464">
        <f t="shared" si="9"/>
        <v>-7378014</v>
      </c>
      <c r="E222" s="638"/>
      <c r="F222" s="95"/>
      <c r="G222" s="627"/>
    </row>
    <row r="223" spans="1:7" s="585" customFormat="1" ht="12.75">
      <c r="A223" s="100"/>
      <c r="B223" s="623" t="s">
        <v>18</v>
      </c>
      <c r="C223" s="154">
        <f t="shared" si="9"/>
        <v>7378014</v>
      </c>
      <c r="D223" s="464">
        <f t="shared" si="9"/>
        <v>-7378014</v>
      </c>
      <c r="E223" s="638"/>
      <c r="F223" s="616"/>
      <c r="G223" s="627"/>
    </row>
    <row r="224" spans="1:7" s="585" customFormat="1" ht="13.5" thickBot="1">
      <c r="A224" s="100"/>
      <c r="B224" s="628" t="s">
        <v>20</v>
      </c>
      <c r="C224" s="876">
        <v>7378014</v>
      </c>
      <c r="D224" s="155">
        <v>-7378014</v>
      </c>
      <c r="E224" s="638"/>
      <c r="F224" s="616"/>
      <c r="G224" s="627"/>
    </row>
    <row r="225" spans="1:8" s="585" customFormat="1" ht="229.5" customHeight="1" thickBot="1">
      <c r="A225" s="100"/>
      <c r="B225" s="2045" t="s">
        <v>351</v>
      </c>
      <c r="C225" s="2040"/>
      <c r="D225" s="2041"/>
      <c r="E225" s="157"/>
      <c r="F225" s="157"/>
      <c r="G225" s="157"/>
    </row>
    <row r="226" spans="1:8" s="585" customFormat="1" ht="12.75">
      <c r="B226" s="140"/>
      <c r="C226" s="140"/>
      <c r="D226" s="140"/>
      <c r="E226" s="140"/>
      <c r="F226" s="140"/>
      <c r="G226" s="140"/>
    </row>
    <row r="227" spans="1:8" s="585" customFormat="1" ht="12.75">
      <c r="A227" s="33"/>
      <c r="B227" s="332" t="s">
        <v>271</v>
      </c>
      <c r="C227" s="149"/>
      <c r="D227" s="149"/>
      <c r="E227" s="149"/>
      <c r="F227" s="149"/>
      <c r="G227" s="149"/>
    </row>
    <row r="228" spans="1:8" s="585" customFormat="1" ht="13.5" thickBot="1">
      <c r="A228" s="33"/>
      <c r="B228" s="332"/>
      <c r="C228" s="149"/>
      <c r="D228" s="149"/>
      <c r="E228" s="149"/>
      <c r="F228" s="149"/>
      <c r="G228" s="149"/>
    </row>
    <row r="229" spans="1:8" s="585" customFormat="1" ht="12.75">
      <c r="A229" s="44">
        <f>A179+1</f>
        <v>13</v>
      </c>
      <c r="B229" s="604" t="s">
        <v>44</v>
      </c>
      <c r="C229" s="605"/>
      <c r="D229" s="629"/>
      <c r="E229" s="581"/>
      <c r="F229" s="581"/>
      <c r="G229" s="639"/>
      <c r="H229" s="82" t="s">
        <v>58</v>
      </c>
    </row>
    <row r="230" spans="1:8" s="585" customFormat="1" ht="12.75">
      <c r="A230" s="100"/>
      <c r="B230" s="608" t="s">
        <v>46</v>
      </c>
      <c r="C230" s="609"/>
      <c r="D230" s="631"/>
      <c r="E230" s="581"/>
      <c r="F230" s="581"/>
      <c r="G230" s="639"/>
    </row>
    <row r="231" spans="1:8" s="585" customFormat="1" ht="12.75">
      <c r="A231" s="100"/>
      <c r="B231" s="1052" t="s">
        <v>321</v>
      </c>
      <c r="C231" s="1053"/>
      <c r="D231" s="1055"/>
      <c r="E231" s="581"/>
      <c r="F231" s="581"/>
      <c r="G231" s="639"/>
    </row>
    <row r="232" spans="1:8" s="585" customFormat="1" ht="12.75">
      <c r="A232" s="100"/>
      <c r="B232" s="466" t="s">
        <v>74</v>
      </c>
      <c r="C232" s="152"/>
      <c r="D232" s="153"/>
      <c r="E232" s="581"/>
      <c r="F232" s="581"/>
      <c r="G232" s="639"/>
    </row>
    <row r="233" spans="1:8" s="585" customFormat="1" ht="12.75">
      <c r="A233" s="100"/>
      <c r="B233" s="614" t="s">
        <v>45</v>
      </c>
      <c r="C233" s="154"/>
      <c r="D233" s="155"/>
      <c r="E233" s="581"/>
      <c r="F233" s="581"/>
      <c r="G233" s="639"/>
    </row>
    <row r="234" spans="1:8" s="585" customFormat="1" ht="12.75">
      <c r="A234" s="100"/>
      <c r="B234" s="331" t="s">
        <v>324</v>
      </c>
      <c r="C234" s="154"/>
      <c r="D234" s="155"/>
      <c r="E234" s="581"/>
      <c r="F234" s="581"/>
      <c r="G234" s="639"/>
    </row>
    <row r="235" spans="1:8" s="585" customFormat="1" ht="12.75">
      <c r="A235" s="100"/>
      <c r="B235" s="618" t="s">
        <v>73</v>
      </c>
      <c r="C235" s="154"/>
      <c r="D235" s="155"/>
      <c r="E235" s="581"/>
      <c r="F235" s="581"/>
      <c r="G235" s="639"/>
    </row>
    <row r="236" spans="1:8" s="585" customFormat="1" ht="12.75">
      <c r="A236" s="100"/>
      <c r="B236" s="620" t="s">
        <v>6</v>
      </c>
      <c r="C236" s="152"/>
      <c r="D236" s="453">
        <f>D237</f>
        <v>9335578</v>
      </c>
      <c r="E236" s="581"/>
      <c r="F236" s="581"/>
      <c r="G236" s="639"/>
    </row>
    <row r="237" spans="1:8" s="585" customFormat="1" ht="12.75">
      <c r="A237" s="100"/>
      <c r="B237" s="623" t="s">
        <v>14</v>
      </c>
      <c r="C237" s="457"/>
      <c r="D237" s="624">
        <f>D238</f>
        <v>9335578</v>
      </c>
      <c r="E237" s="581"/>
      <c r="F237" s="581"/>
      <c r="G237" s="639"/>
    </row>
    <row r="238" spans="1:8" s="585" customFormat="1" ht="12.75">
      <c r="A238" s="100"/>
      <c r="B238" s="623" t="s">
        <v>15</v>
      </c>
      <c r="C238" s="154"/>
      <c r="D238" s="464">
        <v>9335578</v>
      </c>
      <c r="E238" s="581"/>
      <c r="F238" s="581"/>
      <c r="G238" s="639"/>
    </row>
    <row r="239" spans="1:8" s="585" customFormat="1" ht="12.75">
      <c r="A239" s="100"/>
      <c r="B239" s="620" t="s">
        <v>16</v>
      </c>
      <c r="C239" s="152"/>
      <c r="D239" s="453">
        <f t="shared" ref="D239:D241" si="10">D240</f>
        <v>9335578</v>
      </c>
      <c r="E239" s="581"/>
      <c r="F239" s="581"/>
      <c r="G239" s="639"/>
    </row>
    <row r="240" spans="1:8" s="585" customFormat="1" ht="12.75">
      <c r="A240" s="100"/>
      <c r="B240" s="623" t="s">
        <v>17</v>
      </c>
      <c r="C240" s="156"/>
      <c r="D240" s="464">
        <f t="shared" si="10"/>
        <v>9335578</v>
      </c>
      <c r="E240" s="581"/>
      <c r="F240" s="581"/>
      <c r="G240" s="639"/>
    </row>
    <row r="241" spans="1:7" s="585" customFormat="1" ht="12.75">
      <c r="A241" s="100"/>
      <c r="B241" s="623" t="s">
        <v>18</v>
      </c>
      <c r="C241" s="154"/>
      <c r="D241" s="464">
        <f t="shared" si="10"/>
        <v>9335578</v>
      </c>
      <c r="E241" s="581"/>
      <c r="F241" s="581"/>
      <c r="G241" s="639"/>
    </row>
    <row r="242" spans="1:7" s="585" customFormat="1" ht="12.75">
      <c r="A242" s="100"/>
      <c r="B242" s="623" t="s">
        <v>20</v>
      </c>
      <c r="C242" s="154"/>
      <c r="D242" s="464">
        <v>9335578</v>
      </c>
      <c r="E242" s="581"/>
      <c r="F242" s="581"/>
      <c r="G242" s="639"/>
    </row>
    <row r="243" spans="1:7" s="585" customFormat="1" ht="12.75">
      <c r="A243" s="100"/>
      <c r="B243" s="618" t="s">
        <v>75</v>
      </c>
      <c r="C243" s="154"/>
      <c r="D243" s="155"/>
      <c r="E243" s="581"/>
      <c r="F243" s="581"/>
      <c r="G243" s="639"/>
    </row>
    <row r="244" spans="1:7" s="585" customFormat="1" ht="12.75">
      <c r="A244" s="100"/>
      <c r="B244" s="620" t="s">
        <v>6</v>
      </c>
      <c r="C244" s="152"/>
      <c r="D244" s="453">
        <f>D245</f>
        <v>9335578</v>
      </c>
      <c r="E244" s="581"/>
      <c r="F244" s="581"/>
      <c r="G244" s="639"/>
    </row>
    <row r="245" spans="1:7" s="585" customFormat="1" ht="12.75">
      <c r="A245" s="100"/>
      <c r="B245" s="623" t="s">
        <v>14</v>
      </c>
      <c r="C245" s="457"/>
      <c r="D245" s="624">
        <f>D246</f>
        <v>9335578</v>
      </c>
      <c r="E245" s="581"/>
      <c r="F245" s="581"/>
      <c r="G245" s="639"/>
    </row>
    <row r="246" spans="1:7" s="585" customFormat="1" ht="12.75">
      <c r="A246" s="100"/>
      <c r="B246" s="623" t="s">
        <v>15</v>
      </c>
      <c r="C246" s="154"/>
      <c r="D246" s="464">
        <v>9335578</v>
      </c>
      <c r="E246" s="581"/>
      <c r="F246" s="581"/>
      <c r="G246" s="639"/>
    </row>
    <row r="247" spans="1:7" s="585" customFormat="1" ht="12.75">
      <c r="A247" s="100"/>
      <c r="B247" s="620" t="s">
        <v>16</v>
      </c>
      <c r="C247" s="152"/>
      <c r="D247" s="453">
        <f t="shared" ref="D247:D249" si="11">D248</f>
        <v>9335578</v>
      </c>
      <c r="E247" s="581"/>
      <c r="F247" s="581"/>
      <c r="G247" s="639"/>
    </row>
    <row r="248" spans="1:7" s="585" customFormat="1" ht="12.75">
      <c r="A248" s="100"/>
      <c r="B248" s="623" t="s">
        <v>17</v>
      </c>
      <c r="C248" s="156"/>
      <c r="D248" s="464">
        <f t="shared" si="11"/>
        <v>9335578</v>
      </c>
      <c r="E248" s="581"/>
      <c r="F248" s="581"/>
      <c r="G248" s="639"/>
    </row>
    <row r="249" spans="1:7" s="585" customFormat="1" ht="12.75">
      <c r="A249" s="100"/>
      <c r="B249" s="623" t="s">
        <v>18</v>
      </c>
      <c r="C249" s="154"/>
      <c r="D249" s="464">
        <f t="shared" si="11"/>
        <v>9335578</v>
      </c>
      <c r="E249" s="581"/>
      <c r="F249" s="581"/>
      <c r="G249" s="639"/>
    </row>
    <row r="250" spans="1:7" s="585" customFormat="1" ht="12.75">
      <c r="A250" s="100"/>
      <c r="B250" s="623" t="s">
        <v>20</v>
      </c>
      <c r="C250" s="154"/>
      <c r="D250" s="464">
        <v>9335578</v>
      </c>
      <c r="E250" s="581"/>
      <c r="F250" s="581"/>
      <c r="G250" s="639"/>
    </row>
    <row r="251" spans="1:7" s="585" customFormat="1" ht="12.75">
      <c r="A251" s="100"/>
      <c r="B251" s="618" t="s">
        <v>250</v>
      </c>
      <c r="C251" s="154"/>
      <c r="D251" s="155"/>
      <c r="E251" s="581"/>
      <c r="F251" s="581"/>
      <c r="G251" s="639"/>
    </row>
    <row r="252" spans="1:7" s="585" customFormat="1" ht="12.75">
      <c r="A252" s="100"/>
      <c r="B252" s="620" t="s">
        <v>6</v>
      </c>
      <c r="C252" s="152"/>
      <c r="D252" s="453">
        <f>D253</f>
        <v>9335578</v>
      </c>
      <c r="E252" s="581"/>
      <c r="F252" s="581"/>
      <c r="G252" s="639"/>
    </row>
    <row r="253" spans="1:7" s="585" customFormat="1" ht="12.75">
      <c r="A253" s="100"/>
      <c r="B253" s="623" t="s">
        <v>14</v>
      </c>
      <c r="C253" s="457"/>
      <c r="D253" s="624">
        <f>D254</f>
        <v>9335578</v>
      </c>
      <c r="E253" s="581"/>
      <c r="F253" s="581"/>
      <c r="G253" s="639"/>
    </row>
    <row r="254" spans="1:7" s="585" customFormat="1" ht="12.75">
      <c r="A254" s="100"/>
      <c r="B254" s="623" t="s">
        <v>15</v>
      </c>
      <c r="C254" s="154"/>
      <c r="D254" s="464">
        <v>9335578</v>
      </c>
      <c r="E254" s="581"/>
      <c r="F254" s="581"/>
      <c r="G254" s="639"/>
    </row>
    <row r="255" spans="1:7" s="585" customFormat="1" ht="12.75">
      <c r="A255" s="100"/>
      <c r="B255" s="620" t="s">
        <v>16</v>
      </c>
      <c r="C255" s="152"/>
      <c r="D255" s="453">
        <f t="shared" ref="D255:D257" si="12">D256</f>
        <v>9335578</v>
      </c>
      <c r="E255" s="581"/>
      <c r="F255" s="581"/>
      <c r="G255" s="639"/>
    </row>
    <row r="256" spans="1:7" s="585" customFormat="1" ht="12.75">
      <c r="A256" s="100"/>
      <c r="B256" s="623" t="s">
        <v>17</v>
      </c>
      <c r="C256" s="156"/>
      <c r="D256" s="464">
        <f t="shared" si="12"/>
        <v>9335578</v>
      </c>
      <c r="E256" s="581"/>
      <c r="F256" s="581"/>
      <c r="G256" s="639"/>
    </row>
    <row r="257" spans="1:7" s="585" customFormat="1" ht="12.75">
      <c r="A257" s="100"/>
      <c r="B257" s="623" t="s">
        <v>18</v>
      </c>
      <c r="C257" s="154"/>
      <c r="D257" s="464">
        <f t="shared" si="12"/>
        <v>9335578</v>
      </c>
      <c r="E257" s="581"/>
      <c r="F257" s="581"/>
      <c r="G257" s="639"/>
    </row>
    <row r="258" spans="1:7" s="585" customFormat="1" ht="12.75">
      <c r="A258" s="100"/>
      <c r="B258" s="623" t="s">
        <v>20</v>
      </c>
      <c r="C258" s="154"/>
      <c r="D258" s="464">
        <v>9335578</v>
      </c>
      <c r="E258" s="581"/>
      <c r="F258" s="581"/>
      <c r="G258" s="639"/>
    </row>
    <row r="259" spans="1:7" s="585" customFormat="1" ht="12.75">
      <c r="A259" s="100"/>
      <c r="B259" s="618" t="s">
        <v>299</v>
      </c>
      <c r="C259" s="154"/>
      <c r="D259" s="155"/>
      <c r="E259" s="581"/>
      <c r="F259" s="581"/>
      <c r="G259" s="639"/>
    </row>
    <row r="260" spans="1:7" s="585" customFormat="1" ht="12.75">
      <c r="A260" s="100"/>
      <c r="B260" s="620" t="s">
        <v>6</v>
      </c>
      <c r="C260" s="152"/>
      <c r="D260" s="453">
        <f>D261</f>
        <v>9335578</v>
      </c>
      <c r="E260" s="581"/>
      <c r="F260" s="581"/>
      <c r="G260" s="639"/>
    </row>
    <row r="261" spans="1:7" s="585" customFormat="1" ht="12.75">
      <c r="A261" s="100"/>
      <c r="B261" s="623" t="s">
        <v>14</v>
      </c>
      <c r="C261" s="457"/>
      <c r="D261" s="624">
        <f>D262</f>
        <v>9335578</v>
      </c>
      <c r="E261" s="581"/>
      <c r="F261" s="581"/>
      <c r="G261" s="639"/>
    </row>
    <row r="262" spans="1:7" s="585" customFormat="1" ht="12.75">
      <c r="A262" s="100"/>
      <c r="B262" s="623" t="s">
        <v>15</v>
      </c>
      <c r="C262" s="154"/>
      <c r="D262" s="464">
        <v>9335578</v>
      </c>
      <c r="E262" s="581"/>
      <c r="F262" s="581"/>
      <c r="G262" s="639"/>
    </row>
    <row r="263" spans="1:7" s="585" customFormat="1" ht="12.75">
      <c r="A263" s="100"/>
      <c r="B263" s="620" t="s">
        <v>16</v>
      </c>
      <c r="C263" s="152"/>
      <c r="D263" s="453">
        <f t="shared" ref="D263:D265" si="13">D264</f>
        <v>9335578</v>
      </c>
      <c r="E263" s="581"/>
      <c r="F263" s="581"/>
      <c r="G263" s="639"/>
    </row>
    <row r="264" spans="1:7" s="585" customFormat="1" ht="12.75">
      <c r="A264" s="100"/>
      <c r="B264" s="623" t="s">
        <v>17</v>
      </c>
      <c r="C264" s="156"/>
      <c r="D264" s="464">
        <f t="shared" si="13"/>
        <v>9335578</v>
      </c>
      <c r="E264" s="581"/>
      <c r="F264" s="581"/>
      <c r="G264" s="639"/>
    </row>
    <row r="265" spans="1:7" s="585" customFormat="1" ht="12.75">
      <c r="A265" s="100"/>
      <c r="B265" s="623" t="s">
        <v>18</v>
      </c>
      <c r="C265" s="154"/>
      <c r="D265" s="464">
        <f t="shared" si="13"/>
        <v>9335578</v>
      </c>
      <c r="E265" s="581"/>
      <c r="F265" s="581"/>
      <c r="G265" s="639"/>
    </row>
    <row r="266" spans="1:7" s="585" customFormat="1" ht="12.75">
      <c r="A266" s="100"/>
      <c r="B266" s="623" t="s">
        <v>20</v>
      </c>
      <c r="C266" s="154"/>
      <c r="D266" s="464">
        <v>9335578</v>
      </c>
      <c r="E266" s="581"/>
      <c r="F266" s="581"/>
      <c r="G266" s="639"/>
    </row>
    <row r="267" spans="1:7" s="585" customFormat="1" ht="12.75">
      <c r="A267" s="100"/>
      <c r="B267" s="618" t="s">
        <v>94</v>
      </c>
      <c r="C267" s="154"/>
      <c r="D267" s="155"/>
      <c r="E267" s="581"/>
      <c r="F267" s="581"/>
      <c r="G267" s="639"/>
    </row>
    <row r="268" spans="1:7" s="585" customFormat="1" ht="12.75">
      <c r="A268" s="100"/>
      <c r="B268" s="620" t="s">
        <v>6</v>
      </c>
      <c r="C268" s="152"/>
      <c r="D268" s="453">
        <f>D269</f>
        <v>37342312</v>
      </c>
      <c r="E268" s="581"/>
      <c r="F268" s="581"/>
      <c r="G268" s="639"/>
    </row>
    <row r="269" spans="1:7" s="585" customFormat="1" ht="12.75">
      <c r="A269" s="100"/>
      <c r="B269" s="623" t="s">
        <v>14</v>
      </c>
      <c r="C269" s="457"/>
      <c r="D269" s="624">
        <f>D270</f>
        <v>37342312</v>
      </c>
      <c r="E269" s="581"/>
      <c r="F269" s="581"/>
      <c r="G269" s="639"/>
    </row>
    <row r="270" spans="1:7" s="585" customFormat="1" ht="12.75">
      <c r="A270" s="100"/>
      <c r="B270" s="623" t="s">
        <v>15</v>
      </c>
      <c r="C270" s="154"/>
      <c r="D270" s="464">
        <f>9335578*4</f>
        <v>37342312</v>
      </c>
      <c r="E270" s="581"/>
      <c r="F270" s="581"/>
      <c r="G270" s="639"/>
    </row>
    <row r="271" spans="1:7" s="585" customFormat="1" ht="12.75">
      <c r="A271" s="100"/>
      <c r="B271" s="620" t="s">
        <v>16</v>
      </c>
      <c r="C271" s="152"/>
      <c r="D271" s="453">
        <f t="shared" ref="D271:D273" si="14">D272</f>
        <v>37342312</v>
      </c>
      <c r="E271" s="581"/>
      <c r="F271" s="581"/>
      <c r="G271" s="639"/>
    </row>
    <row r="272" spans="1:7" s="585" customFormat="1" ht="12.75">
      <c r="A272" s="100"/>
      <c r="B272" s="623" t="s">
        <v>17</v>
      </c>
      <c r="C272" s="156"/>
      <c r="D272" s="464">
        <f t="shared" si="14"/>
        <v>37342312</v>
      </c>
      <c r="E272" s="581"/>
      <c r="F272" s="581"/>
      <c r="G272" s="639"/>
    </row>
    <row r="273" spans="1:8" s="585" customFormat="1" ht="12.75">
      <c r="A273" s="100"/>
      <c r="B273" s="623" t="s">
        <v>18</v>
      </c>
      <c r="C273" s="154"/>
      <c r="D273" s="464">
        <f t="shared" si="14"/>
        <v>37342312</v>
      </c>
      <c r="E273" s="581"/>
      <c r="F273" s="581"/>
      <c r="G273" s="639"/>
    </row>
    <row r="274" spans="1:8" s="585" customFormat="1" ht="13.5" thickBot="1">
      <c r="A274" s="100"/>
      <c r="B274" s="628" t="s">
        <v>20</v>
      </c>
      <c r="C274" s="876"/>
      <c r="D274" s="878">
        <f>9335578*4</f>
        <v>37342312</v>
      </c>
      <c r="E274" s="581"/>
      <c r="F274" s="581"/>
      <c r="G274" s="639"/>
    </row>
    <row r="275" spans="1:8" s="585" customFormat="1" ht="247.5" customHeight="1" thickBot="1">
      <c r="A275" s="100"/>
      <c r="B275" s="2045" t="s">
        <v>351</v>
      </c>
      <c r="C275" s="2040"/>
      <c r="D275" s="2041"/>
      <c r="E275" s="157"/>
      <c r="F275" s="157"/>
      <c r="G275" s="157"/>
    </row>
    <row r="276" spans="1:8" s="585" customFormat="1" ht="12.75">
      <c r="A276" s="100"/>
      <c r="B276" s="140"/>
      <c r="C276" s="140"/>
      <c r="D276" s="140"/>
      <c r="E276" s="140"/>
      <c r="F276" s="140"/>
      <c r="G276" s="140"/>
    </row>
    <row r="277" spans="1:8" s="585" customFormat="1" ht="12.75">
      <c r="A277" s="33"/>
      <c r="B277" s="332" t="s">
        <v>271</v>
      </c>
      <c r="C277" s="149"/>
      <c r="D277" s="149"/>
      <c r="E277" s="149"/>
      <c r="F277" s="149"/>
      <c r="G277" s="149"/>
    </row>
    <row r="278" spans="1:8" s="585" customFormat="1" ht="13.5" thickBot="1">
      <c r="A278" s="33"/>
      <c r="B278" s="332"/>
      <c r="C278" s="149"/>
      <c r="D278" s="149"/>
      <c r="E278" s="149"/>
      <c r="F278" s="149"/>
      <c r="G278" s="149"/>
    </row>
    <row r="279" spans="1:8" s="585" customFormat="1" ht="12.75">
      <c r="A279" s="44">
        <f>A229+1</f>
        <v>14</v>
      </c>
      <c r="B279" s="604" t="s">
        <v>44</v>
      </c>
      <c r="C279" s="605"/>
      <c r="D279" s="629"/>
      <c r="E279" s="630"/>
      <c r="F279" s="607"/>
      <c r="G279" s="607"/>
      <c r="H279" s="82" t="s">
        <v>58</v>
      </c>
    </row>
    <row r="280" spans="1:8" s="585" customFormat="1" ht="12.75">
      <c r="A280" s="100"/>
      <c r="B280" s="608" t="s">
        <v>46</v>
      </c>
      <c r="C280" s="609"/>
      <c r="D280" s="631"/>
      <c r="E280" s="632"/>
      <c r="F280" s="607"/>
      <c r="G280" s="607"/>
    </row>
    <row r="281" spans="1:8" s="585" customFormat="1" ht="12.75">
      <c r="A281" s="100"/>
      <c r="B281" s="1052" t="s">
        <v>321</v>
      </c>
      <c r="C281" s="1053"/>
      <c r="D281" s="1055"/>
      <c r="E281" s="633"/>
      <c r="F281" s="611"/>
      <c r="G281" s="611"/>
    </row>
    <row r="282" spans="1:8" s="585" customFormat="1" ht="12.75">
      <c r="A282" s="100"/>
      <c r="B282" s="466" t="s">
        <v>74</v>
      </c>
      <c r="C282" s="152"/>
      <c r="D282" s="153"/>
      <c r="E282" s="634"/>
      <c r="F282" s="613"/>
      <c r="G282" s="613"/>
    </row>
    <row r="283" spans="1:8" s="585" customFormat="1" ht="12.75">
      <c r="A283" s="100"/>
      <c r="B283" s="614" t="s">
        <v>45</v>
      </c>
      <c r="C283" s="154"/>
      <c r="D283" s="155"/>
      <c r="E283" s="635"/>
      <c r="F283" s="616"/>
      <c r="G283" s="616"/>
    </row>
    <row r="284" spans="1:8" s="585" customFormat="1" ht="25.5">
      <c r="A284" s="100"/>
      <c r="B284" s="331" t="s">
        <v>325</v>
      </c>
      <c r="C284" s="154"/>
      <c r="D284" s="155"/>
      <c r="E284" s="634"/>
      <c r="F284" s="616"/>
      <c r="G284" s="616"/>
    </row>
    <row r="285" spans="1:8" s="585" customFormat="1" ht="12.75">
      <c r="A285" s="100"/>
      <c r="B285" s="618" t="s">
        <v>73</v>
      </c>
      <c r="C285" s="154"/>
      <c r="D285" s="155"/>
      <c r="E285" s="636"/>
      <c r="F285" s="616"/>
      <c r="G285" s="616"/>
    </row>
    <row r="286" spans="1:8" s="585" customFormat="1" ht="12.75">
      <c r="A286" s="100"/>
      <c r="B286" s="620" t="s">
        <v>6</v>
      </c>
      <c r="C286" s="152">
        <f>C287</f>
        <v>494530</v>
      </c>
      <c r="D286" s="453">
        <f>D287</f>
        <v>-11040</v>
      </c>
      <c r="E286" s="637"/>
      <c r="F286" s="613"/>
      <c r="G286" s="622"/>
    </row>
    <row r="287" spans="1:8" s="585" customFormat="1" ht="12.75">
      <c r="A287" s="100"/>
      <c r="B287" s="623" t="s">
        <v>14</v>
      </c>
      <c r="C287" s="457">
        <f>C288</f>
        <v>494530</v>
      </c>
      <c r="D287" s="624">
        <f>D288</f>
        <v>-11040</v>
      </c>
      <c r="E287" s="638"/>
      <c r="F287" s="97"/>
      <c r="G287" s="626"/>
    </row>
    <row r="288" spans="1:8" s="585" customFormat="1" ht="12.75">
      <c r="A288" s="100"/>
      <c r="B288" s="623" t="s">
        <v>15</v>
      </c>
      <c r="C288" s="154">
        <v>494530</v>
      </c>
      <c r="D288" s="154">
        <v>-11040</v>
      </c>
      <c r="E288" s="638"/>
      <c r="F288" s="616"/>
      <c r="G288" s="627"/>
    </row>
    <row r="289" spans="1:7" s="585" customFormat="1" ht="12.75">
      <c r="A289" s="100"/>
      <c r="B289" s="620" t="s">
        <v>16</v>
      </c>
      <c r="C289" s="152">
        <f t="shared" ref="C289:D291" si="15">C290</f>
        <v>494530</v>
      </c>
      <c r="D289" s="453">
        <f t="shared" si="15"/>
        <v>-11040</v>
      </c>
      <c r="E289" s="637"/>
      <c r="F289" s="613"/>
      <c r="G289" s="622"/>
    </row>
    <row r="290" spans="1:7" s="585" customFormat="1" ht="12.75">
      <c r="A290" s="100"/>
      <c r="B290" s="623" t="s">
        <v>17</v>
      </c>
      <c r="C290" s="156">
        <f t="shared" si="15"/>
        <v>494530</v>
      </c>
      <c r="D290" s="154">
        <f t="shared" si="15"/>
        <v>-11040</v>
      </c>
      <c r="E290" s="638"/>
      <c r="F290" s="95"/>
      <c r="G290" s="622"/>
    </row>
    <row r="291" spans="1:7" s="585" customFormat="1" ht="12.75">
      <c r="A291" s="100"/>
      <c r="B291" s="623" t="s">
        <v>18</v>
      </c>
      <c r="C291" s="154">
        <f t="shared" si="15"/>
        <v>494530</v>
      </c>
      <c r="D291" s="464">
        <f t="shared" si="15"/>
        <v>-11040</v>
      </c>
      <c r="E291" s="638"/>
      <c r="F291" s="616"/>
      <c r="G291" s="627"/>
    </row>
    <row r="292" spans="1:7" s="585" customFormat="1" ht="12.75">
      <c r="A292" s="100"/>
      <c r="B292" s="623" t="s">
        <v>20</v>
      </c>
      <c r="C292" s="154">
        <v>494530</v>
      </c>
      <c r="D292" s="154">
        <v>-11040</v>
      </c>
      <c r="E292" s="638"/>
      <c r="F292" s="616"/>
      <c r="G292" s="627"/>
    </row>
    <row r="293" spans="1:7" s="585" customFormat="1" ht="12.75">
      <c r="A293" s="100"/>
      <c r="B293" s="618" t="s">
        <v>75</v>
      </c>
      <c r="C293" s="154"/>
      <c r="D293" s="155"/>
      <c r="E293" s="636"/>
      <c r="F293" s="616"/>
      <c r="G293" s="616"/>
    </row>
    <row r="294" spans="1:7" s="585" customFormat="1" ht="12.75">
      <c r="A294" s="100"/>
      <c r="B294" s="620" t="s">
        <v>6</v>
      </c>
      <c r="C294" s="152">
        <f>C295</f>
        <v>494530</v>
      </c>
      <c r="D294" s="453">
        <f>D295</f>
        <v>-11040</v>
      </c>
      <c r="E294" s="637"/>
      <c r="F294" s="613"/>
      <c r="G294" s="622"/>
    </row>
    <row r="295" spans="1:7" s="585" customFormat="1" ht="12.75">
      <c r="A295" s="100"/>
      <c r="B295" s="623" t="s">
        <v>14</v>
      </c>
      <c r="C295" s="457">
        <f>C296</f>
        <v>494530</v>
      </c>
      <c r="D295" s="624">
        <f>D296</f>
        <v>-11040</v>
      </c>
      <c r="E295" s="638"/>
      <c r="F295" s="97"/>
      <c r="G295" s="626"/>
    </row>
    <row r="296" spans="1:7" s="585" customFormat="1" ht="12.75">
      <c r="A296" s="100"/>
      <c r="B296" s="623" t="s">
        <v>15</v>
      </c>
      <c r="C296" s="154">
        <v>494530</v>
      </c>
      <c r="D296" s="154">
        <v>-11040</v>
      </c>
      <c r="E296" s="638"/>
      <c r="F296" s="616"/>
      <c r="G296" s="627"/>
    </row>
    <row r="297" spans="1:7" s="585" customFormat="1" ht="12.75">
      <c r="A297" s="100"/>
      <c r="B297" s="620" t="s">
        <v>16</v>
      </c>
      <c r="C297" s="152">
        <f t="shared" ref="C297:D299" si="16">C298</f>
        <v>494530</v>
      </c>
      <c r="D297" s="453">
        <f t="shared" si="16"/>
        <v>-11040</v>
      </c>
      <c r="E297" s="637"/>
      <c r="F297" s="613"/>
      <c r="G297" s="622"/>
    </row>
    <row r="298" spans="1:7" s="585" customFormat="1" ht="12.75">
      <c r="A298" s="100"/>
      <c r="B298" s="623" t="s">
        <v>17</v>
      </c>
      <c r="C298" s="156">
        <f t="shared" si="16"/>
        <v>494530</v>
      </c>
      <c r="D298" s="154">
        <f t="shared" si="16"/>
        <v>-11040</v>
      </c>
      <c r="E298" s="638"/>
      <c r="F298" s="95"/>
      <c r="G298" s="622"/>
    </row>
    <row r="299" spans="1:7" s="585" customFormat="1" ht="12.75">
      <c r="A299" s="100"/>
      <c r="B299" s="623" t="s">
        <v>18</v>
      </c>
      <c r="C299" s="154">
        <f t="shared" si="16"/>
        <v>494530</v>
      </c>
      <c r="D299" s="464">
        <f t="shared" si="16"/>
        <v>-11040</v>
      </c>
      <c r="E299" s="638"/>
      <c r="F299" s="616"/>
      <c r="G299" s="627"/>
    </row>
    <row r="300" spans="1:7" s="585" customFormat="1" ht="12.75">
      <c r="A300" s="100"/>
      <c r="B300" s="623" t="s">
        <v>20</v>
      </c>
      <c r="C300" s="154">
        <v>494530</v>
      </c>
      <c r="D300" s="154">
        <v>-11040</v>
      </c>
      <c r="E300" s="638"/>
      <c r="F300" s="616"/>
      <c r="G300" s="627"/>
    </row>
    <row r="301" spans="1:7" s="585" customFormat="1" ht="12.75">
      <c r="A301" s="100"/>
      <c r="B301" s="618" t="s">
        <v>250</v>
      </c>
      <c r="C301" s="154"/>
      <c r="D301" s="155"/>
      <c r="E301" s="636"/>
      <c r="F301" s="616"/>
      <c r="G301" s="616"/>
    </row>
    <row r="302" spans="1:7" s="585" customFormat="1" ht="12.75">
      <c r="A302" s="100"/>
      <c r="B302" s="620" t="s">
        <v>6</v>
      </c>
      <c r="C302" s="152">
        <f>C303</f>
        <v>494530</v>
      </c>
      <c r="D302" s="453">
        <f>D303</f>
        <v>-11040</v>
      </c>
      <c r="E302" s="637"/>
      <c r="F302" s="613"/>
      <c r="G302" s="622"/>
    </row>
    <row r="303" spans="1:7" s="585" customFormat="1" ht="12.75">
      <c r="A303" s="100"/>
      <c r="B303" s="623" t="s">
        <v>14</v>
      </c>
      <c r="C303" s="457">
        <f>C304</f>
        <v>494530</v>
      </c>
      <c r="D303" s="624">
        <f>D304</f>
        <v>-11040</v>
      </c>
      <c r="E303" s="638"/>
      <c r="F303" s="97"/>
      <c r="G303" s="626"/>
    </row>
    <row r="304" spans="1:7" s="585" customFormat="1" ht="12.75">
      <c r="A304" s="100"/>
      <c r="B304" s="623" t="s">
        <v>15</v>
      </c>
      <c r="C304" s="154">
        <v>494530</v>
      </c>
      <c r="D304" s="154">
        <v>-11040</v>
      </c>
      <c r="E304" s="638"/>
      <c r="F304" s="616"/>
      <c r="G304" s="627"/>
    </row>
    <row r="305" spans="1:7" s="585" customFormat="1" ht="12.75">
      <c r="A305" s="100"/>
      <c r="B305" s="620" t="s">
        <v>16</v>
      </c>
      <c r="C305" s="152">
        <f t="shared" ref="C305:D307" si="17">C306</f>
        <v>494530</v>
      </c>
      <c r="D305" s="453">
        <f t="shared" si="17"/>
        <v>-11040</v>
      </c>
      <c r="E305" s="637"/>
      <c r="F305" s="613"/>
      <c r="G305" s="622"/>
    </row>
    <row r="306" spans="1:7" s="585" customFormat="1" ht="12.75">
      <c r="A306" s="100"/>
      <c r="B306" s="623" t="s">
        <v>17</v>
      </c>
      <c r="C306" s="156">
        <f t="shared" si="17"/>
        <v>494530</v>
      </c>
      <c r="D306" s="154">
        <f t="shared" si="17"/>
        <v>-11040</v>
      </c>
      <c r="E306" s="638"/>
      <c r="F306" s="95"/>
      <c r="G306" s="622"/>
    </row>
    <row r="307" spans="1:7" s="585" customFormat="1" ht="12.75">
      <c r="A307" s="100"/>
      <c r="B307" s="623" t="s">
        <v>18</v>
      </c>
      <c r="C307" s="154">
        <f t="shared" si="17"/>
        <v>494530</v>
      </c>
      <c r="D307" s="464">
        <f t="shared" si="17"/>
        <v>-11040</v>
      </c>
      <c r="E307" s="638"/>
      <c r="F307" s="616"/>
      <c r="G307" s="627"/>
    </row>
    <row r="308" spans="1:7" s="585" customFormat="1" ht="12.75">
      <c r="A308" s="100"/>
      <c r="B308" s="623" t="s">
        <v>20</v>
      </c>
      <c r="C308" s="154">
        <v>494530</v>
      </c>
      <c r="D308" s="154">
        <v>-11040</v>
      </c>
      <c r="E308" s="638"/>
      <c r="F308" s="616"/>
      <c r="G308" s="627"/>
    </row>
    <row r="309" spans="1:7" s="585" customFormat="1" ht="12.75">
      <c r="A309" s="100"/>
      <c r="B309" s="618" t="s">
        <v>299</v>
      </c>
      <c r="C309" s="154"/>
      <c r="D309" s="155"/>
      <c r="E309" s="636"/>
      <c r="F309" s="616"/>
      <c r="G309" s="616"/>
    </row>
    <row r="310" spans="1:7" s="585" customFormat="1" ht="12.75">
      <c r="A310" s="100"/>
      <c r="B310" s="620" t="s">
        <v>6</v>
      </c>
      <c r="C310" s="152">
        <f>C311</f>
        <v>494530</v>
      </c>
      <c r="D310" s="453">
        <f>D311</f>
        <v>-11040</v>
      </c>
      <c r="E310" s="637"/>
      <c r="F310" s="613"/>
      <c r="G310" s="622"/>
    </row>
    <row r="311" spans="1:7" s="585" customFormat="1" ht="12.75">
      <c r="A311" s="100"/>
      <c r="B311" s="623" t="s">
        <v>14</v>
      </c>
      <c r="C311" s="457">
        <f>C312</f>
        <v>494530</v>
      </c>
      <c r="D311" s="624">
        <f>D312</f>
        <v>-11040</v>
      </c>
      <c r="E311" s="638"/>
      <c r="F311" s="97"/>
      <c r="G311" s="626"/>
    </row>
    <row r="312" spans="1:7" s="585" customFormat="1" ht="12.75">
      <c r="A312" s="100"/>
      <c r="B312" s="623" t="s">
        <v>15</v>
      </c>
      <c r="C312" s="154">
        <v>494530</v>
      </c>
      <c r="D312" s="154">
        <v>-11040</v>
      </c>
      <c r="E312" s="638"/>
      <c r="F312" s="616"/>
      <c r="G312" s="627"/>
    </row>
    <row r="313" spans="1:7" s="585" customFormat="1" ht="12.75">
      <c r="A313" s="100"/>
      <c r="B313" s="620" t="s">
        <v>16</v>
      </c>
      <c r="C313" s="152">
        <f t="shared" ref="C313:D315" si="18">C314</f>
        <v>494530</v>
      </c>
      <c r="D313" s="453">
        <f t="shared" si="18"/>
        <v>-11040</v>
      </c>
      <c r="E313" s="637"/>
      <c r="F313" s="613"/>
      <c r="G313" s="622"/>
    </row>
    <row r="314" spans="1:7" s="585" customFormat="1" ht="12.75">
      <c r="A314" s="100"/>
      <c r="B314" s="623" t="s">
        <v>17</v>
      </c>
      <c r="C314" s="156">
        <f t="shared" si="18"/>
        <v>494530</v>
      </c>
      <c r="D314" s="154">
        <f t="shared" si="18"/>
        <v>-11040</v>
      </c>
      <c r="E314" s="638"/>
      <c r="F314" s="95"/>
      <c r="G314" s="622"/>
    </row>
    <row r="315" spans="1:7" s="585" customFormat="1" ht="12.75">
      <c r="A315" s="100"/>
      <c r="B315" s="623" t="s">
        <v>18</v>
      </c>
      <c r="C315" s="154">
        <f t="shared" si="18"/>
        <v>494530</v>
      </c>
      <c r="D315" s="464">
        <f t="shared" si="18"/>
        <v>-11040</v>
      </c>
      <c r="E315" s="638"/>
      <c r="F315" s="616"/>
      <c r="G315" s="627"/>
    </row>
    <row r="316" spans="1:7" s="585" customFormat="1" ht="12.75">
      <c r="A316" s="33"/>
      <c r="B316" s="623" t="s">
        <v>20</v>
      </c>
      <c r="C316" s="154">
        <v>494530</v>
      </c>
      <c r="D316" s="154">
        <v>-11040</v>
      </c>
      <c r="E316" s="638"/>
      <c r="F316" s="616"/>
      <c r="G316" s="627"/>
    </row>
    <row r="317" spans="1:7" s="585" customFormat="1" ht="12.75">
      <c r="A317" s="33"/>
      <c r="B317" s="618" t="s">
        <v>94</v>
      </c>
      <c r="C317" s="154"/>
      <c r="D317" s="155"/>
      <c r="E317" s="636"/>
      <c r="F317" s="616"/>
      <c r="G317" s="616"/>
    </row>
    <row r="318" spans="1:7" s="585" customFormat="1" ht="12.75">
      <c r="A318" s="33"/>
      <c r="B318" s="620" t="s">
        <v>6</v>
      </c>
      <c r="C318" s="152">
        <f>C319</f>
        <v>10362530</v>
      </c>
      <c r="D318" s="453">
        <f>D319</f>
        <v>-221680</v>
      </c>
      <c r="E318" s="637"/>
      <c r="F318" s="613"/>
      <c r="G318" s="622"/>
    </row>
    <row r="319" spans="1:7" s="585" customFormat="1" ht="12.75">
      <c r="A319" s="33"/>
      <c r="B319" s="623" t="s">
        <v>14</v>
      </c>
      <c r="C319" s="457">
        <f>C320</f>
        <v>10362530</v>
      </c>
      <c r="D319" s="624">
        <f>D320</f>
        <v>-221680</v>
      </c>
      <c r="E319" s="638"/>
      <c r="F319" s="97"/>
      <c r="G319" s="626"/>
    </row>
    <row r="320" spans="1:7" s="585" customFormat="1" ht="12.75">
      <c r="A320" s="100"/>
      <c r="B320" s="623" t="s">
        <v>15</v>
      </c>
      <c r="C320" s="154">
        <v>10362530</v>
      </c>
      <c r="D320" s="155">
        <f>-11040*20-880</f>
        <v>-221680</v>
      </c>
      <c r="E320" s="638"/>
      <c r="F320" s="616"/>
      <c r="G320" s="627"/>
    </row>
    <row r="321" spans="1:8" s="585" customFormat="1" ht="12.75">
      <c r="A321" s="100"/>
      <c r="B321" s="620" t="s">
        <v>16</v>
      </c>
      <c r="C321" s="152">
        <f t="shared" ref="C321:D323" si="19">C322</f>
        <v>10362530</v>
      </c>
      <c r="D321" s="453">
        <f t="shared" si="19"/>
        <v>-221680</v>
      </c>
      <c r="E321" s="637"/>
      <c r="F321" s="613"/>
      <c r="G321" s="622"/>
    </row>
    <row r="322" spans="1:8" s="585" customFormat="1" ht="12.75">
      <c r="A322" s="100"/>
      <c r="B322" s="623" t="s">
        <v>17</v>
      </c>
      <c r="C322" s="156">
        <f t="shared" si="19"/>
        <v>10362530</v>
      </c>
      <c r="D322" s="464">
        <f t="shared" si="19"/>
        <v>-221680</v>
      </c>
      <c r="E322" s="638"/>
      <c r="F322" s="95"/>
      <c r="G322" s="627"/>
    </row>
    <row r="323" spans="1:8" s="585" customFormat="1" ht="12.75">
      <c r="A323" s="100"/>
      <c r="B323" s="623" t="s">
        <v>18</v>
      </c>
      <c r="C323" s="154">
        <f t="shared" si="19"/>
        <v>10362530</v>
      </c>
      <c r="D323" s="464">
        <f t="shared" si="19"/>
        <v>-221680</v>
      </c>
      <c r="E323" s="638"/>
      <c r="F323" s="616"/>
      <c r="G323" s="627"/>
    </row>
    <row r="324" spans="1:8" s="585" customFormat="1" ht="13.5" thickBot="1">
      <c r="A324" s="100"/>
      <c r="B324" s="628" t="s">
        <v>20</v>
      </c>
      <c r="C324" s="154">
        <v>10362530</v>
      </c>
      <c r="D324" s="155">
        <f>-11040*20-880</f>
        <v>-221680</v>
      </c>
      <c r="E324" s="638"/>
      <c r="F324" s="616"/>
      <c r="G324" s="627"/>
    </row>
    <row r="325" spans="1:8" s="585" customFormat="1" ht="205.15" customHeight="1" thickBot="1">
      <c r="A325" s="100"/>
      <c r="B325" s="2045" t="s">
        <v>352</v>
      </c>
      <c r="C325" s="2040"/>
      <c r="D325" s="2041"/>
      <c r="E325" s="157"/>
      <c r="F325" s="157"/>
      <c r="G325" s="157"/>
    </row>
    <row r="326" spans="1:8" s="585" customFormat="1" ht="12.75">
      <c r="B326" s="140"/>
      <c r="C326" s="140"/>
      <c r="D326" s="140"/>
      <c r="E326" s="140"/>
      <c r="F326" s="140"/>
      <c r="G326" s="140"/>
    </row>
    <row r="327" spans="1:8" s="585" customFormat="1" ht="12.75">
      <c r="A327" s="33"/>
      <c r="B327" s="332" t="s">
        <v>271</v>
      </c>
      <c r="C327" s="149"/>
      <c r="D327" s="149"/>
      <c r="E327" s="149"/>
      <c r="F327" s="149"/>
      <c r="G327" s="149"/>
    </row>
    <row r="328" spans="1:8" s="585" customFormat="1" ht="13.5" thickBot="1">
      <c r="A328" s="33"/>
      <c r="B328" s="332"/>
      <c r="C328" s="149"/>
      <c r="D328" s="149"/>
      <c r="E328" s="149"/>
      <c r="F328" s="149"/>
      <c r="G328" s="149"/>
    </row>
    <row r="329" spans="1:8" s="585" customFormat="1" ht="12.75">
      <c r="A329" s="44">
        <f>A279+1</f>
        <v>15</v>
      </c>
      <c r="B329" s="604" t="s">
        <v>44</v>
      </c>
      <c r="C329" s="605"/>
      <c r="D329" s="629"/>
      <c r="E329" s="630"/>
      <c r="F329" s="607"/>
      <c r="G329" s="607"/>
      <c r="H329" s="82" t="s">
        <v>58</v>
      </c>
    </row>
    <row r="330" spans="1:8" s="585" customFormat="1" ht="12.75">
      <c r="A330" s="100"/>
      <c r="B330" s="608" t="s">
        <v>46</v>
      </c>
      <c r="C330" s="609"/>
      <c r="D330" s="631"/>
      <c r="E330" s="632"/>
      <c r="F330" s="607"/>
      <c r="G330" s="607"/>
    </row>
    <row r="331" spans="1:8" s="585" customFormat="1" ht="12.75">
      <c r="A331" s="100"/>
      <c r="B331" s="1052" t="s">
        <v>321</v>
      </c>
      <c r="C331" s="1053"/>
      <c r="D331" s="1055"/>
      <c r="E331" s="633"/>
      <c r="F331" s="611"/>
      <c r="G331" s="611"/>
    </row>
    <row r="332" spans="1:8" s="585" customFormat="1" ht="12.75">
      <c r="A332" s="100"/>
      <c r="B332" s="466" t="s">
        <v>74</v>
      </c>
      <c r="C332" s="152"/>
      <c r="D332" s="153"/>
      <c r="E332" s="634"/>
      <c r="F332" s="613"/>
      <c r="G332" s="613"/>
    </row>
    <row r="333" spans="1:8" s="585" customFormat="1" ht="12.75">
      <c r="A333" s="100"/>
      <c r="B333" s="614" t="s">
        <v>45</v>
      </c>
      <c r="C333" s="154"/>
      <c r="D333" s="155"/>
      <c r="E333" s="635"/>
      <c r="F333" s="616"/>
      <c r="G333" s="616"/>
    </row>
    <row r="334" spans="1:8" s="585" customFormat="1" ht="25.5">
      <c r="A334" s="100"/>
      <c r="B334" s="331" t="s">
        <v>326</v>
      </c>
      <c r="C334" s="154"/>
      <c r="D334" s="155"/>
      <c r="E334" s="634"/>
      <c r="F334" s="616"/>
      <c r="G334" s="616"/>
    </row>
    <row r="335" spans="1:8" s="585" customFormat="1" ht="12.75">
      <c r="A335" s="100"/>
      <c r="B335" s="618" t="s">
        <v>73</v>
      </c>
      <c r="C335" s="154"/>
      <c r="D335" s="155"/>
      <c r="E335" s="636"/>
      <c r="F335" s="616"/>
      <c r="G335" s="616"/>
    </row>
    <row r="336" spans="1:8" s="585" customFormat="1" ht="12.75">
      <c r="A336" s="100"/>
      <c r="B336" s="620" t="s">
        <v>6</v>
      </c>
      <c r="C336" s="152">
        <f>C337</f>
        <v>1428476</v>
      </c>
      <c r="D336" s="453">
        <f>D337</f>
        <v>-47805</v>
      </c>
      <c r="E336" s="637"/>
      <c r="F336" s="613"/>
      <c r="G336" s="622"/>
    </row>
    <row r="337" spans="1:7" s="585" customFormat="1" ht="12.75">
      <c r="A337" s="100"/>
      <c r="B337" s="623" t="s">
        <v>14</v>
      </c>
      <c r="C337" s="457">
        <f>C338</f>
        <v>1428476</v>
      </c>
      <c r="D337" s="624">
        <f>D338</f>
        <v>-47805</v>
      </c>
      <c r="E337" s="638"/>
      <c r="F337" s="97"/>
      <c r="G337" s="626"/>
    </row>
    <row r="338" spans="1:7" s="585" customFormat="1" ht="12.75">
      <c r="A338" s="100"/>
      <c r="B338" s="623" t="s">
        <v>15</v>
      </c>
      <c r="C338" s="154">
        <v>1428476</v>
      </c>
      <c r="D338" s="154">
        <v>-47805</v>
      </c>
      <c r="E338" s="638"/>
      <c r="F338" s="616"/>
      <c r="G338" s="627"/>
    </row>
    <row r="339" spans="1:7" s="585" customFormat="1" ht="12.75">
      <c r="A339" s="100"/>
      <c r="B339" s="620" t="s">
        <v>16</v>
      </c>
      <c r="C339" s="152">
        <f t="shared" ref="C339:D341" si="20">C340</f>
        <v>1428476</v>
      </c>
      <c r="D339" s="453">
        <f t="shared" si="20"/>
        <v>-47805</v>
      </c>
      <c r="E339" s="637"/>
      <c r="F339" s="613"/>
      <c r="G339" s="622"/>
    </row>
    <row r="340" spans="1:7" s="585" customFormat="1" ht="12.75">
      <c r="A340" s="100"/>
      <c r="B340" s="623" t="s">
        <v>17</v>
      </c>
      <c r="C340" s="156">
        <f t="shared" si="20"/>
        <v>1428476</v>
      </c>
      <c r="D340" s="154">
        <f t="shared" si="20"/>
        <v>-47805</v>
      </c>
      <c r="E340" s="638"/>
      <c r="F340" s="95"/>
      <c r="G340" s="622"/>
    </row>
    <row r="341" spans="1:7" s="585" customFormat="1" ht="12.75">
      <c r="A341" s="100"/>
      <c r="B341" s="623" t="s">
        <v>18</v>
      </c>
      <c r="C341" s="154">
        <f t="shared" si="20"/>
        <v>1428476</v>
      </c>
      <c r="D341" s="464">
        <f t="shared" si="20"/>
        <v>-47805</v>
      </c>
      <c r="E341" s="638"/>
      <c r="F341" s="616"/>
      <c r="G341" s="627"/>
    </row>
    <row r="342" spans="1:7" s="585" customFormat="1" ht="12.75">
      <c r="A342" s="100"/>
      <c r="B342" s="623" t="s">
        <v>20</v>
      </c>
      <c r="C342" s="154">
        <v>1428476</v>
      </c>
      <c r="D342" s="154">
        <v>-47805</v>
      </c>
      <c r="E342" s="638"/>
      <c r="F342" s="616"/>
      <c r="G342" s="627"/>
    </row>
    <row r="343" spans="1:7" s="585" customFormat="1" ht="12.75">
      <c r="A343" s="100"/>
      <c r="B343" s="618" t="s">
        <v>75</v>
      </c>
      <c r="C343" s="154"/>
      <c r="D343" s="155"/>
      <c r="E343" s="636"/>
      <c r="F343" s="616"/>
      <c r="G343" s="616"/>
    </row>
    <row r="344" spans="1:7" s="585" customFormat="1" ht="12.75">
      <c r="A344" s="100"/>
      <c r="B344" s="620" t="s">
        <v>6</v>
      </c>
      <c r="C344" s="152">
        <f>C345</f>
        <v>1428476</v>
      </c>
      <c r="D344" s="453">
        <f>D345</f>
        <v>-47805</v>
      </c>
      <c r="E344" s="637"/>
      <c r="F344" s="613"/>
      <c r="G344" s="622"/>
    </row>
    <row r="345" spans="1:7" s="585" customFormat="1" ht="12.75">
      <c r="A345" s="100"/>
      <c r="B345" s="623" t="s">
        <v>14</v>
      </c>
      <c r="C345" s="457">
        <f>C346</f>
        <v>1428476</v>
      </c>
      <c r="D345" s="624">
        <f>D346</f>
        <v>-47805</v>
      </c>
      <c r="E345" s="638"/>
      <c r="F345" s="97"/>
      <c r="G345" s="626"/>
    </row>
    <row r="346" spans="1:7" s="585" customFormat="1" ht="12.75">
      <c r="A346" s="100"/>
      <c r="B346" s="623" t="s">
        <v>15</v>
      </c>
      <c r="C346" s="154">
        <v>1428476</v>
      </c>
      <c r="D346" s="154">
        <v>-47805</v>
      </c>
      <c r="E346" s="638"/>
      <c r="F346" s="616"/>
      <c r="G346" s="627"/>
    </row>
    <row r="347" spans="1:7" s="585" customFormat="1" ht="12.75">
      <c r="A347" s="100"/>
      <c r="B347" s="620" t="s">
        <v>16</v>
      </c>
      <c r="C347" s="152">
        <f t="shared" ref="C347:D349" si="21">C348</f>
        <v>1428476</v>
      </c>
      <c r="D347" s="453">
        <f t="shared" si="21"/>
        <v>-47805</v>
      </c>
      <c r="E347" s="637"/>
      <c r="F347" s="613"/>
      <c r="G347" s="622"/>
    </row>
    <row r="348" spans="1:7" s="585" customFormat="1" ht="12.75">
      <c r="A348" s="100"/>
      <c r="B348" s="623" t="s">
        <v>17</v>
      </c>
      <c r="C348" s="156">
        <f t="shared" si="21"/>
        <v>1428476</v>
      </c>
      <c r="D348" s="154">
        <f t="shared" si="21"/>
        <v>-47805</v>
      </c>
      <c r="E348" s="638"/>
      <c r="F348" s="95"/>
      <c r="G348" s="622"/>
    </row>
    <row r="349" spans="1:7" s="585" customFormat="1" ht="12.75">
      <c r="A349" s="100"/>
      <c r="B349" s="623" t="s">
        <v>18</v>
      </c>
      <c r="C349" s="154">
        <f t="shared" si="21"/>
        <v>1428476</v>
      </c>
      <c r="D349" s="464">
        <f t="shared" si="21"/>
        <v>-47805</v>
      </c>
      <c r="E349" s="638"/>
      <c r="F349" s="616"/>
      <c r="G349" s="627"/>
    </row>
    <row r="350" spans="1:7" s="585" customFormat="1" ht="12.75">
      <c r="A350" s="100"/>
      <c r="B350" s="623" t="s">
        <v>20</v>
      </c>
      <c r="C350" s="154">
        <v>1428476</v>
      </c>
      <c r="D350" s="154">
        <v>-47805</v>
      </c>
      <c r="E350" s="638"/>
      <c r="F350" s="616"/>
      <c r="G350" s="627"/>
    </row>
    <row r="351" spans="1:7" s="585" customFormat="1" ht="12.75">
      <c r="A351" s="100"/>
      <c r="B351" s="618" t="s">
        <v>250</v>
      </c>
      <c r="C351" s="154"/>
      <c r="D351" s="155"/>
      <c r="E351" s="636"/>
      <c r="F351" s="616"/>
      <c r="G351" s="616"/>
    </row>
    <row r="352" spans="1:7" s="585" customFormat="1" ht="12.75">
      <c r="A352" s="100"/>
      <c r="B352" s="620" t="s">
        <v>6</v>
      </c>
      <c r="C352" s="152">
        <f>C353</f>
        <v>1428476</v>
      </c>
      <c r="D352" s="453">
        <f>D353</f>
        <v>-47805</v>
      </c>
      <c r="E352" s="637"/>
      <c r="F352" s="613"/>
      <c r="G352" s="622"/>
    </row>
    <row r="353" spans="1:7" s="585" customFormat="1" ht="12.75">
      <c r="A353" s="100"/>
      <c r="B353" s="623" t="s">
        <v>14</v>
      </c>
      <c r="C353" s="457">
        <f>C354</f>
        <v>1428476</v>
      </c>
      <c r="D353" s="624">
        <f>D354</f>
        <v>-47805</v>
      </c>
      <c r="E353" s="638"/>
      <c r="F353" s="97"/>
      <c r="G353" s="626"/>
    </row>
    <row r="354" spans="1:7" s="585" customFormat="1" ht="12.75">
      <c r="A354" s="100"/>
      <c r="B354" s="623" t="s">
        <v>15</v>
      </c>
      <c r="C354" s="154">
        <v>1428476</v>
      </c>
      <c r="D354" s="154">
        <v>-47805</v>
      </c>
      <c r="E354" s="638"/>
      <c r="F354" s="616"/>
      <c r="G354" s="627"/>
    </row>
    <row r="355" spans="1:7" s="585" customFormat="1" ht="12.75">
      <c r="A355" s="100"/>
      <c r="B355" s="620" t="s">
        <v>16</v>
      </c>
      <c r="C355" s="152">
        <f t="shared" ref="C355:D357" si="22">C356</f>
        <v>1428476</v>
      </c>
      <c r="D355" s="453">
        <f t="shared" si="22"/>
        <v>-47805</v>
      </c>
      <c r="E355" s="637"/>
      <c r="F355" s="613"/>
      <c r="G355" s="622"/>
    </row>
    <row r="356" spans="1:7" s="585" customFormat="1" ht="12.75">
      <c r="A356" s="100"/>
      <c r="B356" s="623" t="s">
        <v>17</v>
      </c>
      <c r="C356" s="156">
        <f t="shared" si="22"/>
        <v>1428476</v>
      </c>
      <c r="D356" s="154">
        <f t="shared" si="22"/>
        <v>-47805</v>
      </c>
      <c r="E356" s="638"/>
      <c r="F356" s="95"/>
      <c r="G356" s="622"/>
    </row>
    <row r="357" spans="1:7" s="585" customFormat="1" ht="12.75">
      <c r="A357" s="100"/>
      <c r="B357" s="623" t="s">
        <v>18</v>
      </c>
      <c r="C357" s="154">
        <f t="shared" si="22"/>
        <v>1428476</v>
      </c>
      <c r="D357" s="464">
        <f t="shared" si="22"/>
        <v>-47805</v>
      </c>
      <c r="E357" s="638"/>
      <c r="F357" s="616"/>
      <c r="G357" s="627"/>
    </row>
    <row r="358" spans="1:7" s="585" customFormat="1" ht="12.75">
      <c r="A358" s="100"/>
      <c r="B358" s="623" t="s">
        <v>20</v>
      </c>
      <c r="C358" s="154">
        <v>1428476</v>
      </c>
      <c r="D358" s="154">
        <v>-47805</v>
      </c>
      <c r="E358" s="638"/>
      <c r="F358" s="616"/>
      <c r="G358" s="627"/>
    </row>
    <row r="359" spans="1:7" s="585" customFormat="1" ht="12.75">
      <c r="A359" s="100"/>
      <c r="B359" s="618" t="s">
        <v>299</v>
      </c>
      <c r="C359" s="154"/>
      <c r="D359" s="155"/>
      <c r="E359" s="636"/>
      <c r="F359" s="616"/>
      <c r="G359" s="616"/>
    </row>
    <row r="360" spans="1:7" s="585" customFormat="1" ht="12.75">
      <c r="A360" s="100"/>
      <c r="B360" s="620" t="s">
        <v>6</v>
      </c>
      <c r="C360" s="152">
        <f>C361</f>
        <v>1428476</v>
      </c>
      <c r="D360" s="453">
        <f>D361</f>
        <v>-47805</v>
      </c>
      <c r="E360" s="637"/>
      <c r="F360" s="613"/>
      <c r="G360" s="622"/>
    </row>
    <row r="361" spans="1:7" s="585" customFormat="1" ht="12.75">
      <c r="A361" s="100"/>
      <c r="B361" s="623" t="s">
        <v>14</v>
      </c>
      <c r="C361" s="457">
        <f>C362</f>
        <v>1428476</v>
      </c>
      <c r="D361" s="624">
        <f>D362</f>
        <v>-47805</v>
      </c>
      <c r="E361" s="638"/>
      <c r="F361" s="97"/>
      <c r="G361" s="626"/>
    </row>
    <row r="362" spans="1:7" s="585" customFormat="1" ht="12.75">
      <c r="A362" s="100"/>
      <c r="B362" s="623" t="s">
        <v>15</v>
      </c>
      <c r="C362" s="154">
        <v>1428476</v>
      </c>
      <c r="D362" s="154">
        <v>-47805</v>
      </c>
      <c r="E362" s="638"/>
      <c r="F362" s="616"/>
      <c r="G362" s="627"/>
    </row>
    <row r="363" spans="1:7" s="585" customFormat="1" ht="12.75">
      <c r="A363" s="100"/>
      <c r="B363" s="620" t="s">
        <v>16</v>
      </c>
      <c r="C363" s="152">
        <f t="shared" ref="C363:D365" si="23">C364</f>
        <v>1428476</v>
      </c>
      <c r="D363" s="453">
        <f t="shared" si="23"/>
        <v>-47805</v>
      </c>
      <c r="E363" s="637"/>
      <c r="F363" s="613"/>
      <c r="G363" s="622"/>
    </row>
    <row r="364" spans="1:7" s="585" customFormat="1" ht="12.75">
      <c r="A364" s="100"/>
      <c r="B364" s="623" t="s">
        <v>17</v>
      </c>
      <c r="C364" s="156">
        <f t="shared" si="23"/>
        <v>1428476</v>
      </c>
      <c r="D364" s="154">
        <f t="shared" si="23"/>
        <v>-47805</v>
      </c>
      <c r="E364" s="638"/>
      <c r="F364" s="95"/>
      <c r="G364" s="622"/>
    </row>
    <row r="365" spans="1:7" s="585" customFormat="1" ht="12.75">
      <c r="A365" s="100"/>
      <c r="B365" s="623" t="s">
        <v>18</v>
      </c>
      <c r="C365" s="154">
        <f t="shared" si="23"/>
        <v>1428476</v>
      </c>
      <c r="D365" s="464">
        <f t="shared" si="23"/>
        <v>-47805</v>
      </c>
      <c r="E365" s="638"/>
      <c r="F365" s="616"/>
      <c r="G365" s="627"/>
    </row>
    <row r="366" spans="1:7" s="585" customFormat="1" ht="12.75">
      <c r="A366" s="33"/>
      <c r="B366" s="623" t="s">
        <v>20</v>
      </c>
      <c r="C366" s="154">
        <v>1428476</v>
      </c>
      <c r="D366" s="154">
        <v>-47805</v>
      </c>
      <c r="E366" s="638"/>
      <c r="F366" s="616"/>
      <c r="G366" s="627"/>
    </row>
    <row r="367" spans="1:7" s="585" customFormat="1" ht="12.75">
      <c r="A367" s="33"/>
      <c r="B367" s="618" t="s">
        <v>94</v>
      </c>
      <c r="C367" s="154"/>
      <c r="D367" s="155"/>
      <c r="E367" s="636"/>
      <c r="F367" s="616"/>
      <c r="G367" s="616"/>
    </row>
    <row r="368" spans="1:7" s="585" customFormat="1" ht="12.75">
      <c r="A368" s="33"/>
      <c r="B368" s="620" t="s">
        <v>6</v>
      </c>
      <c r="C368" s="152">
        <f>C369</f>
        <v>27611734</v>
      </c>
      <c r="D368" s="453">
        <f>D369</f>
        <v>-898987</v>
      </c>
      <c r="E368" s="637"/>
      <c r="F368" s="613"/>
      <c r="G368" s="622"/>
    </row>
    <row r="369" spans="1:8" s="585" customFormat="1" ht="12.75">
      <c r="A369" s="33"/>
      <c r="B369" s="623" t="s">
        <v>14</v>
      </c>
      <c r="C369" s="457">
        <f>C370</f>
        <v>27611734</v>
      </c>
      <c r="D369" s="624">
        <f>D370</f>
        <v>-898987</v>
      </c>
      <c r="E369" s="638"/>
      <c r="F369" s="97"/>
      <c r="G369" s="626"/>
    </row>
    <row r="370" spans="1:8" s="585" customFormat="1" ht="12.75">
      <c r="A370" s="100"/>
      <c r="B370" s="623" t="s">
        <v>15</v>
      </c>
      <c r="C370" s="640">
        <v>27611734</v>
      </c>
      <c r="D370" s="155">
        <f>-47805*19+9308</f>
        <v>-898987</v>
      </c>
      <c r="E370" s="638"/>
      <c r="F370" s="616"/>
      <c r="G370" s="627"/>
    </row>
    <row r="371" spans="1:8" s="585" customFormat="1" ht="12.75">
      <c r="A371" s="100"/>
      <c r="B371" s="620" t="s">
        <v>16</v>
      </c>
      <c r="C371" s="152">
        <f t="shared" ref="C371:D373" si="24">C372</f>
        <v>27611734</v>
      </c>
      <c r="D371" s="453">
        <f t="shared" si="24"/>
        <v>-898987</v>
      </c>
      <c r="E371" s="637"/>
      <c r="F371" s="613"/>
      <c r="G371" s="622"/>
    </row>
    <row r="372" spans="1:8" s="585" customFormat="1" ht="12.75">
      <c r="A372" s="100"/>
      <c r="B372" s="623" t="s">
        <v>17</v>
      </c>
      <c r="C372" s="156">
        <f t="shared" si="24"/>
        <v>27611734</v>
      </c>
      <c r="D372" s="464">
        <f t="shared" si="24"/>
        <v>-898987</v>
      </c>
      <c r="E372" s="638"/>
      <c r="F372" s="95"/>
      <c r="G372" s="627"/>
    </row>
    <row r="373" spans="1:8" s="585" customFormat="1" ht="12.75">
      <c r="A373" s="100"/>
      <c r="B373" s="623" t="s">
        <v>18</v>
      </c>
      <c r="C373" s="154">
        <f t="shared" si="24"/>
        <v>27611734</v>
      </c>
      <c r="D373" s="464">
        <f t="shared" si="24"/>
        <v>-898987</v>
      </c>
      <c r="E373" s="638"/>
      <c r="F373" s="616"/>
      <c r="G373" s="627"/>
    </row>
    <row r="374" spans="1:8" s="585" customFormat="1" ht="13.5" thickBot="1">
      <c r="A374" s="100"/>
      <c r="B374" s="628" t="s">
        <v>20</v>
      </c>
      <c r="C374" s="640">
        <v>27611734</v>
      </c>
      <c r="D374" s="155">
        <f>-47805*19+9308</f>
        <v>-898987</v>
      </c>
      <c r="E374" s="638"/>
      <c r="F374" s="616"/>
      <c r="G374" s="627"/>
    </row>
    <row r="375" spans="1:8" s="585" customFormat="1" ht="250.5" customHeight="1" thickBot="1">
      <c r="A375" s="100"/>
      <c r="B375" s="2045" t="s">
        <v>353</v>
      </c>
      <c r="C375" s="2040"/>
      <c r="D375" s="2041"/>
      <c r="E375" s="157"/>
      <c r="F375" s="157"/>
      <c r="G375" s="157"/>
    </row>
    <row r="376" spans="1:8" s="585" customFormat="1" ht="12.75">
      <c r="B376" s="140"/>
      <c r="C376" s="140"/>
      <c r="D376" s="140"/>
      <c r="E376" s="140"/>
      <c r="F376" s="140"/>
      <c r="G376" s="140"/>
    </row>
    <row r="377" spans="1:8" s="585" customFormat="1" ht="12.75">
      <c r="A377" s="33"/>
      <c r="B377" s="332" t="s">
        <v>271</v>
      </c>
      <c r="C377" s="149"/>
      <c r="D377" s="149"/>
      <c r="E377" s="149"/>
      <c r="F377" s="149"/>
      <c r="G377" s="149"/>
    </row>
    <row r="378" spans="1:8" s="585" customFormat="1" ht="13.5" thickBot="1">
      <c r="A378" s="33"/>
      <c r="B378" s="332"/>
      <c r="C378" s="149"/>
      <c r="D378" s="149"/>
      <c r="E378" s="149"/>
      <c r="F378" s="149"/>
      <c r="G378" s="149"/>
    </row>
    <row r="379" spans="1:8" s="585" customFormat="1" ht="12.75">
      <c r="A379" s="44">
        <f>A329+1</f>
        <v>16</v>
      </c>
      <c r="B379" s="604" t="s">
        <v>44</v>
      </c>
      <c r="C379" s="605"/>
      <c r="D379" s="629"/>
      <c r="E379" s="630"/>
      <c r="F379" s="607"/>
      <c r="G379" s="607"/>
      <c r="H379" s="82" t="s">
        <v>58</v>
      </c>
    </row>
    <row r="380" spans="1:8" s="585" customFormat="1" ht="12.75">
      <c r="A380" s="100"/>
      <c r="B380" s="608" t="s">
        <v>46</v>
      </c>
      <c r="C380" s="609"/>
      <c r="D380" s="631"/>
      <c r="E380" s="632"/>
      <c r="F380" s="607"/>
      <c r="G380" s="607"/>
    </row>
    <row r="381" spans="1:8" s="585" customFormat="1" ht="12.75">
      <c r="A381" s="100"/>
      <c r="B381" s="1052" t="s">
        <v>321</v>
      </c>
      <c r="C381" s="1053"/>
      <c r="D381" s="1055"/>
      <c r="E381" s="633"/>
      <c r="F381" s="611"/>
      <c r="G381" s="611"/>
    </row>
    <row r="382" spans="1:8" s="585" customFormat="1" ht="12.75">
      <c r="A382" s="100"/>
      <c r="B382" s="466" t="s">
        <v>74</v>
      </c>
      <c r="C382" s="152"/>
      <c r="D382" s="153"/>
      <c r="E382" s="634"/>
      <c r="F382" s="613"/>
      <c r="G382" s="613"/>
    </row>
    <row r="383" spans="1:8" s="585" customFormat="1" ht="12.75">
      <c r="A383" s="100"/>
      <c r="B383" s="614" t="s">
        <v>45</v>
      </c>
      <c r="C383" s="154"/>
      <c r="D383" s="155"/>
      <c r="E383" s="635"/>
      <c r="F383" s="616"/>
      <c r="G383" s="616"/>
    </row>
    <row r="384" spans="1:8" s="585" customFormat="1" ht="25.5">
      <c r="A384" s="100"/>
      <c r="B384" s="331" t="s">
        <v>327</v>
      </c>
      <c r="C384" s="154"/>
      <c r="D384" s="155"/>
      <c r="E384" s="634"/>
      <c r="F384" s="616"/>
      <c r="G384" s="616"/>
    </row>
    <row r="385" spans="1:7" s="585" customFormat="1" ht="12.75">
      <c r="A385" s="100"/>
      <c r="B385" s="618" t="s">
        <v>73</v>
      </c>
      <c r="C385" s="154"/>
      <c r="D385" s="155"/>
      <c r="E385" s="636"/>
      <c r="F385" s="616"/>
      <c r="G385" s="616"/>
    </row>
    <row r="386" spans="1:7" s="585" customFormat="1" ht="12.75">
      <c r="A386" s="100"/>
      <c r="B386" s="620" t="s">
        <v>6</v>
      </c>
      <c r="C386" s="152">
        <f>C387</f>
        <v>184261</v>
      </c>
      <c r="D386" s="453">
        <f>D387</f>
        <v>217589</v>
      </c>
      <c r="E386" s="637"/>
      <c r="F386" s="613"/>
      <c r="G386" s="622"/>
    </row>
    <row r="387" spans="1:7" s="585" customFormat="1" ht="12.75">
      <c r="A387" s="100"/>
      <c r="B387" s="623" t="s">
        <v>14</v>
      </c>
      <c r="C387" s="457">
        <f>C388</f>
        <v>184261</v>
      </c>
      <c r="D387" s="624">
        <f>D388</f>
        <v>217589</v>
      </c>
      <c r="E387" s="638"/>
      <c r="F387" s="97"/>
      <c r="G387" s="626"/>
    </row>
    <row r="388" spans="1:7" s="585" customFormat="1" ht="12.75">
      <c r="A388" s="100"/>
      <c r="B388" s="623" t="s">
        <v>15</v>
      </c>
      <c r="C388" s="154">
        <v>184261</v>
      </c>
      <c r="D388" s="154">
        <v>217589</v>
      </c>
      <c r="E388" s="638"/>
      <c r="F388" s="616"/>
      <c r="G388" s="627"/>
    </row>
    <row r="389" spans="1:7" s="585" customFormat="1" ht="12.75">
      <c r="A389" s="100"/>
      <c r="B389" s="620" t="s">
        <v>16</v>
      </c>
      <c r="C389" s="152">
        <f t="shared" ref="C389:D391" si="25">C390</f>
        <v>184261</v>
      </c>
      <c r="D389" s="453">
        <f t="shared" si="25"/>
        <v>217589</v>
      </c>
      <c r="E389" s="637"/>
      <c r="F389" s="613"/>
      <c r="G389" s="622"/>
    </row>
    <row r="390" spans="1:7" s="585" customFormat="1" ht="12.75">
      <c r="A390" s="100"/>
      <c r="B390" s="623" t="s">
        <v>17</v>
      </c>
      <c r="C390" s="156">
        <f t="shared" si="25"/>
        <v>184261</v>
      </c>
      <c r="D390" s="154">
        <f t="shared" si="25"/>
        <v>217589</v>
      </c>
      <c r="E390" s="638"/>
      <c r="F390" s="95"/>
      <c r="G390" s="622"/>
    </row>
    <row r="391" spans="1:7" s="585" customFormat="1" ht="12.75">
      <c r="A391" s="100"/>
      <c r="B391" s="623" t="s">
        <v>18</v>
      </c>
      <c r="C391" s="154">
        <f t="shared" si="25"/>
        <v>184261</v>
      </c>
      <c r="D391" s="464">
        <f t="shared" si="25"/>
        <v>217589</v>
      </c>
      <c r="E391" s="638"/>
      <c r="F391" s="616"/>
      <c r="G391" s="627"/>
    </row>
    <row r="392" spans="1:7" s="585" customFormat="1" ht="12.75">
      <c r="A392" s="100"/>
      <c r="B392" s="623" t="s">
        <v>20</v>
      </c>
      <c r="C392" s="154">
        <v>184261</v>
      </c>
      <c r="D392" s="154">
        <v>217589</v>
      </c>
      <c r="E392" s="638"/>
      <c r="F392" s="616"/>
      <c r="G392" s="627"/>
    </row>
    <row r="393" spans="1:7" s="585" customFormat="1" ht="12.75">
      <c r="A393" s="100"/>
      <c r="B393" s="618" t="s">
        <v>75</v>
      </c>
      <c r="C393" s="154"/>
      <c r="D393" s="155"/>
      <c r="E393" s="636"/>
      <c r="F393" s="616"/>
      <c r="G393" s="616"/>
    </row>
    <row r="394" spans="1:7" s="585" customFormat="1" ht="12.75">
      <c r="A394" s="100"/>
      <c r="B394" s="620" t="s">
        <v>6</v>
      </c>
      <c r="C394" s="152">
        <f>C395</f>
        <v>184261</v>
      </c>
      <c r="D394" s="453">
        <f>D395</f>
        <v>217589</v>
      </c>
      <c r="E394" s="637"/>
      <c r="F394" s="613"/>
      <c r="G394" s="622"/>
    </row>
    <row r="395" spans="1:7" s="585" customFormat="1" ht="12.75">
      <c r="A395" s="100"/>
      <c r="B395" s="623" t="s">
        <v>14</v>
      </c>
      <c r="C395" s="457">
        <f>C396</f>
        <v>184261</v>
      </c>
      <c r="D395" s="624">
        <f>D396</f>
        <v>217589</v>
      </c>
      <c r="E395" s="638"/>
      <c r="F395" s="97"/>
      <c r="G395" s="626"/>
    </row>
    <row r="396" spans="1:7" s="585" customFormat="1" ht="12.75">
      <c r="A396" s="100"/>
      <c r="B396" s="623" t="s">
        <v>15</v>
      </c>
      <c r="C396" s="154">
        <v>184261</v>
      </c>
      <c r="D396" s="154">
        <v>217589</v>
      </c>
      <c r="E396" s="638"/>
      <c r="F396" s="616"/>
      <c r="G396" s="627"/>
    </row>
    <row r="397" spans="1:7" s="585" customFormat="1" ht="12.75">
      <c r="A397" s="100"/>
      <c r="B397" s="620" t="s">
        <v>16</v>
      </c>
      <c r="C397" s="152">
        <f t="shared" ref="C397:D399" si="26">C398</f>
        <v>184261</v>
      </c>
      <c r="D397" s="453">
        <f t="shared" si="26"/>
        <v>217589</v>
      </c>
      <c r="E397" s="637"/>
      <c r="F397" s="613"/>
      <c r="G397" s="622"/>
    </row>
    <row r="398" spans="1:7" s="585" customFormat="1" ht="12.75">
      <c r="A398" s="100"/>
      <c r="B398" s="623" t="s">
        <v>17</v>
      </c>
      <c r="C398" s="156">
        <f t="shared" si="26"/>
        <v>184261</v>
      </c>
      <c r="D398" s="154">
        <f t="shared" si="26"/>
        <v>217589</v>
      </c>
      <c r="E398" s="638"/>
      <c r="F398" s="95"/>
      <c r="G398" s="622"/>
    </row>
    <row r="399" spans="1:7" s="585" customFormat="1" ht="12.75">
      <c r="A399" s="100"/>
      <c r="B399" s="623" t="s">
        <v>18</v>
      </c>
      <c r="C399" s="154">
        <f t="shared" si="26"/>
        <v>184261</v>
      </c>
      <c r="D399" s="464">
        <f t="shared" si="26"/>
        <v>217589</v>
      </c>
      <c r="E399" s="638"/>
      <c r="F399" s="616"/>
      <c r="G399" s="627"/>
    </row>
    <row r="400" spans="1:7" s="585" customFormat="1" ht="12.75">
      <c r="A400" s="100"/>
      <c r="B400" s="623" t="s">
        <v>20</v>
      </c>
      <c r="C400" s="154">
        <v>184261</v>
      </c>
      <c r="D400" s="154">
        <v>217589</v>
      </c>
      <c r="E400" s="638"/>
      <c r="F400" s="616"/>
      <c r="G400" s="627"/>
    </row>
    <row r="401" spans="1:7" s="585" customFormat="1" ht="12.75">
      <c r="A401" s="100"/>
      <c r="B401" s="618" t="s">
        <v>250</v>
      </c>
      <c r="C401" s="154"/>
      <c r="D401" s="155"/>
      <c r="E401" s="636"/>
      <c r="F401" s="616"/>
      <c r="G401" s="616"/>
    </row>
    <row r="402" spans="1:7" s="585" customFormat="1" ht="12.75">
      <c r="A402" s="100"/>
      <c r="B402" s="620" t="s">
        <v>6</v>
      </c>
      <c r="C402" s="152">
        <f>C403</f>
        <v>184261</v>
      </c>
      <c r="D402" s="453">
        <f>D403</f>
        <v>217589</v>
      </c>
      <c r="E402" s="637"/>
      <c r="F402" s="613"/>
      <c r="G402" s="622"/>
    </row>
    <row r="403" spans="1:7" s="585" customFormat="1" ht="12.75">
      <c r="A403" s="100"/>
      <c r="B403" s="623" t="s">
        <v>14</v>
      </c>
      <c r="C403" s="457">
        <f>C404</f>
        <v>184261</v>
      </c>
      <c r="D403" s="624">
        <f>D404</f>
        <v>217589</v>
      </c>
      <c r="E403" s="638"/>
      <c r="F403" s="97"/>
      <c r="G403" s="626"/>
    </row>
    <row r="404" spans="1:7" s="585" customFormat="1" ht="12.75">
      <c r="A404" s="100"/>
      <c r="B404" s="623" t="s">
        <v>15</v>
      </c>
      <c r="C404" s="154">
        <v>184261</v>
      </c>
      <c r="D404" s="154">
        <v>217589</v>
      </c>
      <c r="E404" s="638"/>
      <c r="F404" s="616"/>
      <c r="G404" s="627"/>
    </row>
    <row r="405" spans="1:7" s="585" customFormat="1" ht="12.75">
      <c r="A405" s="100"/>
      <c r="B405" s="620" t="s">
        <v>16</v>
      </c>
      <c r="C405" s="152">
        <f t="shared" ref="C405:D407" si="27">C406</f>
        <v>184261</v>
      </c>
      <c r="D405" s="453">
        <f t="shared" si="27"/>
        <v>217589</v>
      </c>
      <c r="E405" s="637"/>
      <c r="F405" s="613"/>
      <c r="G405" s="622"/>
    </row>
    <row r="406" spans="1:7" s="585" customFormat="1" ht="12.75">
      <c r="A406" s="100"/>
      <c r="B406" s="623" t="s">
        <v>17</v>
      </c>
      <c r="C406" s="156">
        <f t="shared" si="27"/>
        <v>184261</v>
      </c>
      <c r="D406" s="154">
        <f t="shared" si="27"/>
        <v>217589</v>
      </c>
      <c r="E406" s="638"/>
      <c r="F406" s="95"/>
      <c r="G406" s="622"/>
    </row>
    <row r="407" spans="1:7" s="585" customFormat="1" ht="12.75">
      <c r="A407" s="100"/>
      <c r="B407" s="623" t="s">
        <v>18</v>
      </c>
      <c r="C407" s="154">
        <f t="shared" si="27"/>
        <v>184261</v>
      </c>
      <c r="D407" s="464">
        <f t="shared" si="27"/>
        <v>217589</v>
      </c>
      <c r="E407" s="638"/>
      <c r="F407" s="616"/>
      <c r="G407" s="627"/>
    </row>
    <row r="408" spans="1:7" s="585" customFormat="1" ht="12.75">
      <c r="A408" s="100"/>
      <c r="B408" s="623" t="s">
        <v>20</v>
      </c>
      <c r="C408" s="154">
        <v>184261</v>
      </c>
      <c r="D408" s="154">
        <v>217589</v>
      </c>
      <c r="E408" s="638"/>
      <c r="F408" s="616"/>
      <c r="G408" s="627"/>
    </row>
    <row r="409" spans="1:7" s="585" customFormat="1" ht="12.75">
      <c r="A409" s="100"/>
      <c r="B409" s="618" t="s">
        <v>299</v>
      </c>
      <c r="C409" s="154"/>
      <c r="D409" s="155"/>
      <c r="E409" s="636"/>
      <c r="F409" s="616"/>
      <c r="G409" s="616"/>
    </row>
    <row r="410" spans="1:7" s="585" customFormat="1" ht="12.75">
      <c r="A410" s="100"/>
      <c r="B410" s="620" t="s">
        <v>6</v>
      </c>
      <c r="C410" s="152">
        <f>C411</f>
        <v>184261</v>
      </c>
      <c r="D410" s="453">
        <f>D411</f>
        <v>217589</v>
      </c>
      <c r="E410" s="637"/>
      <c r="F410" s="613"/>
      <c r="G410" s="622"/>
    </row>
    <row r="411" spans="1:7" s="585" customFormat="1" ht="12.75">
      <c r="A411" s="100"/>
      <c r="B411" s="623" t="s">
        <v>14</v>
      </c>
      <c r="C411" s="457">
        <f>C412</f>
        <v>184261</v>
      </c>
      <c r="D411" s="624">
        <f>D412</f>
        <v>217589</v>
      </c>
      <c r="E411" s="638"/>
      <c r="F411" s="97"/>
      <c r="G411" s="626"/>
    </row>
    <row r="412" spans="1:7" s="585" customFormat="1" ht="12.75">
      <c r="A412" s="100"/>
      <c r="B412" s="623" t="s">
        <v>15</v>
      </c>
      <c r="C412" s="154">
        <v>184261</v>
      </c>
      <c r="D412" s="154">
        <v>217589</v>
      </c>
      <c r="E412" s="638"/>
      <c r="F412" s="616"/>
      <c r="G412" s="627"/>
    </row>
    <row r="413" spans="1:7" s="585" customFormat="1" ht="12.75">
      <c r="A413" s="100"/>
      <c r="B413" s="620" t="s">
        <v>16</v>
      </c>
      <c r="C413" s="152">
        <f t="shared" ref="C413:D415" si="28">C414</f>
        <v>184261</v>
      </c>
      <c r="D413" s="453">
        <f t="shared" si="28"/>
        <v>217589</v>
      </c>
      <c r="E413" s="637"/>
      <c r="F413" s="613"/>
      <c r="G413" s="622"/>
    </row>
    <row r="414" spans="1:7" s="585" customFormat="1" ht="12.75">
      <c r="A414" s="100"/>
      <c r="B414" s="623" t="s">
        <v>17</v>
      </c>
      <c r="C414" s="156">
        <f t="shared" si="28"/>
        <v>184261</v>
      </c>
      <c r="D414" s="154">
        <f t="shared" si="28"/>
        <v>217589</v>
      </c>
      <c r="E414" s="638"/>
      <c r="F414" s="95"/>
      <c r="G414" s="622"/>
    </row>
    <row r="415" spans="1:7" s="585" customFormat="1" ht="12.75">
      <c r="A415" s="100"/>
      <c r="B415" s="623" t="s">
        <v>18</v>
      </c>
      <c r="C415" s="154">
        <f t="shared" si="28"/>
        <v>184261</v>
      </c>
      <c r="D415" s="464">
        <f t="shared" si="28"/>
        <v>217589</v>
      </c>
      <c r="E415" s="638"/>
      <c r="F415" s="616"/>
      <c r="G415" s="627"/>
    </row>
    <row r="416" spans="1:7" s="585" customFormat="1" ht="12.75">
      <c r="A416" s="33"/>
      <c r="B416" s="623" t="s">
        <v>20</v>
      </c>
      <c r="C416" s="154">
        <v>184261</v>
      </c>
      <c r="D416" s="154">
        <v>217589</v>
      </c>
      <c r="E416" s="638"/>
      <c r="F416" s="616"/>
      <c r="G416" s="627"/>
    </row>
    <row r="417" spans="1:8" s="585" customFormat="1" ht="12.75">
      <c r="A417" s="33"/>
      <c r="B417" s="618" t="s">
        <v>94</v>
      </c>
      <c r="C417" s="154"/>
      <c r="D417" s="155"/>
      <c r="E417" s="636"/>
      <c r="F417" s="616"/>
      <c r="G417" s="616"/>
    </row>
    <row r="418" spans="1:8" s="585" customFormat="1" ht="12.75">
      <c r="A418" s="33"/>
      <c r="B418" s="620" t="s">
        <v>6</v>
      </c>
      <c r="C418" s="152">
        <f>C419</f>
        <v>337812</v>
      </c>
      <c r="D418" s="453">
        <f>D419</f>
        <v>443535</v>
      </c>
      <c r="E418" s="637"/>
      <c r="F418" s="613"/>
      <c r="G418" s="622"/>
    </row>
    <row r="419" spans="1:8" s="585" customFormat="1" ht="12.75">
      <c r="A419" s="33"/>
      <c r="B419" s="623" t="s">
        <v>14</v>
      </c>
      <c r="C419" s="457">
        <f>C420</f>
        <v>337812</v>
      </c>
      <c r="D419" s="624">
        <f>D420</f>
        <v>443535</v>
      </c>
      <c r="E419" s="638"/>
      <c r="F419" s="97"/>
      <c r="G419" s="626"/>
    </row>
    <row r="420" spans="1:8" s="585" customFormat="1" ht="12.75">
      <c r="A420" s="100"/>
      <c r="B420" s="623" t="s">
        <v>15</v>
      </c>
      <c r="C420" s="640">
        <v>337812</v>
      </c>
      <c r="D420" s="155">
        <f>217589+225946</f>
        <v>443535</v>
      </c>
      <c r="E420" s="638"/>
      <c r="F420" s="616"/>
      <c r="G420" s="627"/>
    </row>
    <row r="421" spans="1:8" s="585" customFormat="1" ht="12.75">
      <c r="A421" s="100"/>
      <c r="B421" s="620" t="s">
        <v>16</v>
      </c>
      <c r="C421" s="152">
        <f t="shared" ref="C421:D423" si="29">C422</f>
        <v>337812</v>
      </c>
      <c r="D421" s="453">
        <f t="shared" si="29"/>
        <v>443535</v>
      </c>
      <c r="E421" s="637"/>
      <c r="F421" s="613"/>
      <c r="G421" s="622"/>
    </row>
    <row r="422" spans="1:8" s="585" customFormat="1" ht="12.75">
      <c r="A422" s="100"/>
      <c r="B422" s="623" t="s">
        <v>17</v>
      </c>
      <c r="C422" s="156">
        <f t="shared" si="29"/>
        <v>337812</v>
      </c>
      <c r="D422" s="464">
        <f t="shared" si="29"/>
        <v>443535</v>
      </c>
      <c r="E422" s="638"/>
      <c r="F422" s="95"/>
      <c r="G422" s="627"/>
    </row>
    <row r="423" spans="1:8" s="585" customFormat="1" ht="12.75">
      <c r="A423" s="100"/>
      <c r="B423" s="623" t="s">
        <v>18</v>
      </c>
      <c r="C423" s="154">
        <f t="shared" si="29"/>
        <v>337812</v>
      </c>
      <c r="D423" s="464">
        <f t="shared" si="29"/>
        <v>443535</v>
      </c>
      <c r="E423" s="638"/>
      <c r="F423" s="616"/>
      <c r="G423" s="627"/>
    </row>
    <row r="424" spans="1:8" s="585" customFormat="1" ht="13.5" thickBot="1">
      <c r="A424" s="100"/>
      <c r="B424" s="628" t="s">
        <v>20</v>
      </c>
      <c r="C424" s="640">
        <v>337812</v>
      </c>
      <c r="D424" s="155">
        <f>217589+225946</f>
        <v>443535</v>
      </c>
      <c r="E424" s="638"/>
      <c r="F424" s="616"/>
      <c r="G424" s="627"/>
    </row>
    <row r="425" spans="1:8" s="585" customFormat="1" ht="183" customHeight="1" thickBot="1">
      <c r="A425" s="100"/>
      <c r="B425" s="2045" t="s">
        <v>434</v>
      </c>
      <c r="C425" s="2040"/>
      <c r="D425" s="2041"/>
      <c r="E425" s="157"/>
      <c r="F425" s="157"/>
      <c r="G425" s="157"/>
    </row>
    <row r="426" spans="1:8" s="585" customFormat="1" ht="12.75">
      <c r="B426" s="140"/>
      <c r="C426" s="140"/>
      <c r="D426" s="140"/>
      <c r="E426" s="140"/>
      <c r="F426" s="140"/>
      <c r="G426" s="140"/>
    </row>
    <row r="427" spans="1:8" s="581" customFormat="1">
      <c r="A427" s="36"/>
      <c r="B427" s="332" t="s">
        <v>271</v>
      </c>
      <c r="C427" s="105"/>
      <c r="D427" s="105"/>
      <c r="E427" s="105"/>
      <c r="F427" s="580"/>
      <c r="G427" s="580"/>
    </row>
    <row r="428" spans="1:8" s="581" customFormat="1" ht="15.75" thickBot="1">
      <c r="A428" s="36"/>
      <c r="B428" s="332"/>
      <c r="C428" s="105"/>
      <c r="D428" s="105"/>
      <c r="E428" s="105"/>
      <c r="F428" s="580"/>
      <c r="G428" s="580"/>
    </row>
    <row r="429" spans="1:8" s="585" customFormat="1" ht="13.5">
      <c r="A429" s="879">
        <f>A379+1</f>
        <v>17</v>
      </c>
      <c r="B429" s="848" t="s">
        <v>30</v>
      </c>
      <c r="C429" s="849"/>
      <c r="D429" s="850"/>
      <c r="E429" s="885" t="s">
        <v>46</v>
      </c>
      <c r="F429" s="849"/>
      <c r="G429" s="850"/>
      <c r="H429" s="33" t="s">
        <v>58</v>
      </c>
    </row>
    <row r="430" spans="1:8" s="585" customFormat="1" ht="12.75">
      <c r="A430" s="582"/>
      <c r="B430" s="880" t="s">
        <v>4</v>
      </c>
      <c r="C430" s="851"/>
      <c r="D430" s="852"/>
      <c r="E430" s="880" t="s">
        <v>4</v>
      </c>
      <c r="F430" s="853"/>
      <c r="G430" s="852"/>
    </row>
    <row r="431" spans="1:8" s="585" customFormat="1" ht="12.75">
      <c r="A431" s="587"/>
      <c r="B431" s="1056" t="s">
        <v>29</v>
      </c>
      <c r="C431" s="1057"/>
      <c r="D431" s="1049"/>
      <c r="E431" s="1056" t="s">
        <v>354</v>
      </c>
      <c r="F431" s="1058"/>
      <c r="G431" s="1059"/>
    </row>
    <row r="432" spans="1:8" s="585" customFormat="1" ht="12.75">
      <c r="A432" s="587"/>
      <c r="B432" s="881" t="s">
        <v>6</v>
      </c>
      <c r="C432" s="857">
        <v>25227825</v>
      </c>
      <c r="D432" s="871">
        <f>D433</f>
        <v>-250000</v>
      </c>
      <c r="E432" s="886" t="s">
        <v>6</v>
      </c>
      <c r="F432" s="857">
        <v>17548491</v>
      </c>
      <c r="G432" s="871">
        <f>G433+G434+G439+G440</f>
        <v>250000</v>
      </c>
    </row>
    <row r="433" spans="2:7" s="585" customFormat="1" ht="24" customHeight="1">
      <c r="B433" s="880" t="s">
        <v>14</v>
      </c>
      <c r="C433" s="858">
        <v>25227825</v>
      </c>
      <c r="D433" s="868">
        <f>D434</f>
        <v>-250000</v>
      </c>
      <c r="E433" s="887" t="s">
        <v>7</v>
      </c>
      <c r="F433" s="858">
        <v>439443</v>
      </c>
      <c r="G433" s="852"/>
    </row>
    <row r="434" spans="2:7" s="585" customFormat="1" ht="12.75">
      <c r="B434" s="880" t="s">
        <v>15</v>
      </c>
      <c r="C434" s="858">
        <v>25227825</v>
      </c>
      <c r="D434" s="868">
        <f>-250000</f>
        <v>-250000</v>
      </c>
      <c r="E434" s="887" t="s">
        <v>8</v>
      </c>
      <c r="F434" s="858">
        <v>40558</v>
      </c>
      <c r="G434" s="852"/>
    </row>
    <row r="435" spans="2:7" s="585" customFormat="1" ht="12.75">
      <c r="B435" s="881" t="s">
        <v>16</v>
      </c>
      <c r="C435" s="857">
        <v>25227825</v>
      </c>
      <c r="D435" s="871">
        <f>D436</f>
        <v>-250000</v>
      </c>
      <c r="E435" s="888" t="s">
        <v>9</v>
      </c>
      <c r="F435" s="858">
        <v>40558</v>
      </c>
      <c r="G435" s="852"/>
    </row>
    <row r="436" spans="2:7" s="585" customFormat="1" ht="12.75">
      <c r="B436" s="880" t="s">
        <v>17</v>
      </c>
      <c r="C436" s="858">
        <v>25227825</v>
      </c>
      <c r="D436" s="868">
        <f>D437</f>
        <v>-250000</v>
      </c>
      <c r="E436" s="889" t="s">
        <v>10</v>
      </c>
      <c r="F436" s="858">
        <v>40558</v>
      </c>
      <c r="G436" s="852"/>
    </row>
    <row r="437" spans="2:7" s="585" customFormat="1" ht="25.5">
      <c r="B437" s="880" t="s">
        <v>264</v>
      </c>
      <c r="C437" s="858">
        <v>25227825</v>
      </c>
      <c r="D437" s="868">
        <f>D438</f>
        <v>-250000</v>
      </c>
      <c r="E437" s="890" t="s">
        <v>11</v>
      </c>
      <c r="F437" s="858">
        <v>40558</v>
      </c>
      <c r="G437" s="852"/>
    </row>
    <row r="438" spans="2:7" s="585" customFormat="1" ht="38.25">
      <c r="B438" s="880" t="s">
        <v>21</v>
      </c>
      <c r="C438" s="858">
        <v>25227825</v>
      </c>
      <c r="D438" s="868">
        <v>-250000</v>
      </c>
      <c r="E438" s="891" t="s">
        <v>12</v>
      </c>
      <c r="F438" s="858">
        <v>5165</v>
      </c>
      <c r="G438" s="852"/>
    </row>
    <row r="439" spans="2:7" s="585" customFormat="1" ht="25.5">
      <c r="B439" s="880"/>
      <c r="C439" s="858"/>
      <c r="D439" s="852"/>
      <c r="E439" s="891" t="s">
        <v>13</v>
      </c>
      <c r="F439" s="858">
        <v>35393</v>
      </c>
      <c r="G439" s="868"/>
    </row>
    <row r="440" spans="2:7" s="585" customFormat="1" ht="12.75">
      <c r="B440" s="880"/>
      <c r="C440" s="858"/>
      <c r="D440" s="852"/>
      <c r="E440" s="887" t="s">
        <v>14</v>
      </c>
      <c r="F440" s="858">
        <f>F441</f>
        <v>17068490</v>
      </c>
      <c r="G440" s="868">
        <f>G441</f>
        <v>250000</v>
      </c>
    </row>
    <row r="441" spans="2:7" s="585" customFormat="1" ht="25.5">
      <c r="B441" s="880"/>
      <c r="C441" s="858"/>
      <c r="D441" s="852"/>
      <c r="E441" s="888" t="s">
        <v>15</v>
      </c>
      <c r="F441" s="858">
        <v>17068490</v>
      </c>
      <c r="G441" s="868">
        <v>250000</v>
      </c>
    </row>
    <row r="442" spans="2:7" s="585" customFormat="1" ht="12.75">
      <c r="B442" s="880"/>
      <c r="C442" s="858"/>
      <c r="D442" s="852"/>
      <c r="E442" s="886" t="s">
        <v>16</v>
      </c>
      <c r="F442" s="857">
        <v>17548491</v>
      </c>
      <c r="G442" s="871">
        <f>G443+G452</f>
        <v>250000</v>
      </c>
    </row>
    <row r="443" spans="2:7" s="585" customFormat="1" ht="12.75">
      <c r="B443" s="880"/>
      <c r="C443" s="858"/>
      <c r="D443" s="852"/>
      <c r="E443" s="887" t="s">
        <v>17</v>
      </c>
      <c r="F443" s="858">
        <f>F444+F447+F450</f>
        <v>17022981</v>
      </c>
      <c r="G443" s="868"/>
    </row>
    <row r="444" spans="2:7" s="585" customFormat="1" ht="12.75">
      <c r="B444" s="880"/>
      <c r="C444" s="858"/>
      <c r="D444" s="852"/>
      <c r="E444" s="888" t="s">
        <v>18</v>
      </c>
      <c r="F444" s="858">
        <f>F445+F446</f>
        <v>14429674</v>
      </c>
      <c r="G444" s="868"/>
    </row>
    <row r="445" spans="2:7" s="585" customFormat="1" ht="12.75">
      <c r="B445" s="880"/>
      <c r="C445" s="858"/>
      <c r="D445" s="852"/>
      <c r="E445" s="889" t="s">
        <v>19</v>
      </c>
      <c r="F445" s="858">
        <v>9427142</v>
      </c>
      <c r="G445" s="868"/>
    </row>
    <row r="446" spans="2:7" s="585" customFormat="1" ht="12.75">
      <c r="B446" s="880"/>
      <c r="C446" s="858"/>
      <c r="D446" s="852"/>
      <c r="E446" s="889" t="s">
        <v>20</v>
      </c>
      <c r="F446" s="858">
        <v>5002532</v>
      </c>
      <c r="G446" s="868"/>
    </row>
    <row r="447" spans="2:7" s="585" customFormat="1" ht="25.5">
      <c r="B447" s="880"/>
      <c r="C447" s="858"/>
      <c r="D447" s="852"/>
      <c r="E447" s="888" t="s">
        <v>264</v>
      </c>
      <c r="F447" s="858">
        <f>F448+F449</f>
        <v>2533675</v>
      </c>
      <c r="G447" s="868"/>
    </row>
    <row r="448" spans="2:7" s="585" customFormat="1" ht="12.75">
      <c r="B448" s="880"/>
      <c r="C448" s="858"/>
      <c r="D448" s="852"/>
      <c r="E448" s="889" t="s">
        <v>21</v>
      </c>
      <c r="F448" s="858">
        <v>2400484</v>
      </c>
      <c r="G448" s="868"/>
    </row>
    <row r="449" spans="1:8" s="585" customFormat="1" ht="12.75">
      <c r="B449" s="880"/>
      <c r="C449" s="858"/>
      <c r="D449" s="852"/>
      <c r="E449" s="889" t="s">
        <v>257</v>
      </c>
      <c r="F449" s="858">
        <v>133191</v>
      </c>
      <c r="G449" s="868"/>
    </row>
    <row r="450" spans="1:8" s="585" customFormat="1" ht="25.5">
      <c r="B450" s="880"/>
      <c r="C450" s="858"/>
      <c r="D450" s="852"/>
      <c r="E450" s="888" t="s">
        <v>68</v>
      </c>
      <c r="F450" s="858">
        <f>F451</f>
        <v>59632</v>
      </c>
      <c r="G450" s="868"/>
    </row>
    <row r="451" spans="1:8" s="585" customFormat="1" ht="12.75">
      <c r="B451" s="880"/>
      <c r="C451" s="858"/>
      <c r="D451" s="852"/>
      <c r="E451" s="889" t="s">
        <v>70</v>
      </c>
      <c r="F451" s="858">
        <v>59632</v>
      </c>
      <c r="G451" s="868"/>
    </row>
    <row r="452" spans="1:8" s="585" customFormat="1" ht="12.75">
      <c r="B452" s="880"/>
      <c r="C452" s="858"/>
      <c r="D452" s="852"/>
      <c r="E452" s="887" t="s">
        <v>23</v>
      </c>
      <c r="F452" s="858">
        <f>F453</f>
        <v>525510</v>
      </c>
      <c r="G452" s="868">
        <f>G453</f>
        <v>250000</v>
      </c>
    </row>
    <row r="453" spans="1:8" s="585" customFormat="1" ht="13.5" thickBot="1">
      <c r="B453" s="882"/>
      <c r="C453" s="883"/>
      <c r="D453" s="884"/>
      <c r="E453" s="892" t="s">
        <v>24</v>
      </c>
      <c r="F453" s="883">
        <v>525510</v>
      </c>
      <c r="G453" s="893">
        <v>250000</v>
      </c>
    </row>
    <row r="454" spans="1:8" s="585" customFormat="1" ht="33.6" customHeight="1" thickBot="1">
      <c r="B454" s="2042" t="s">
        <v>355</v>
      </c>
      <c r="C454" s="2043"/>
      <c r="D454" s="2043"/>
      <c r="E454" s="2043"/>
      <c r="F454" s="2043"/>
      <c r="G454" s="2044"/>
    </row>
    <row r="455" spans="1:8" s="585" customFormat="1" ht="12.75">
      <c r="A455" s="33"/>
      <c r="B455" s="581"/>
      <c r="C455" s="581"/>
      <c r="D455" s="639"/>
      <c r="E455" s="581"/>
      <c r="F455" s="581"/>
      <c r="G455" s="639"/>
    </row>
    <row r="456" spans="1:8" s="585" customFormat="1">
      <c r="A456" s="33"/>
      <c r="B456" s="332" t="s">
        <v>320</v>
      </c>
      <c r="C456"/>
      <c r="D456"/>
      <c r="E456"/>
      <c r="F456"/>
      <c r="G456"/>
    </row>
    <row r="457" spans="1:8" s="585" customFormat="1" ht="15.75" thickBot="1">
      <c r="A457" s="33"/>
      <c r="B457" s="332"/>
      <c r="C457"/>
      <c r="D457"/>
      <c r="E457"/>
      <c r="F457"/>
      <c r="G457"/>
    </row>
    <row r="458" spans="1:8" s="585" customFormat="1" ht="13.5">
      <c r="A458" s="879">
        <f>A429</f>
        <v>17</v>
      </c>
      <c r="B458" s="848" t="s">
        <v>30</v>
      </c>
      <c r="C458" s="849"/>
      <c r="D458" s="850"/>
      <c r="E458" s="848" t="s">
        <v>46</v>
      </c>
      <c r="F458" s="860"/>
      <c r="G458" s="861"/>
      <c r="H458" s="82" t="s">
        <v>58</v>
      </c>
    </row>
    <row r="459" spans="1:8" s="585" customFormat="1" ht="12.75">
      <c r="A459" s="582"/>
      <c r="B459" s="880" t="s">
        <v>66</v>
      </c>
      <c r="C459" s="851"/>
      <c r="D459" s="852"/>
      <c r="E459" s="862" t="s">
        <v>66</v>
      </c>
      <c r="F459" s="863"/>
      <c r="G459" s="864"/>
    </row>
    <row r="460" spans="1:8" s="585" customFormat="1" ht="12.75">
      <c r="A460" s="597"/>
      <c r="B460" s="1041" t="s">
        <v>67</v>
      </c>
      <c r="C460" s="1060"/>
      <c r="D460" s="1049"/>
      <c r="E460" s="1041" t="s">
        <v>67</v>
      </c>
      <c r="F460" s="1042"/>
      <c r="G460" s="1043"/>
    </row>
    <row r="461" spans="1:8" s="585" customFormat="1" ht="15.6" customHeight="1">
      <c r="A461" s="597"/>
      <c r="B461" s="1044" t="s">
        <v>73</v>
      </c>
      <c r="C461" s="1061"/>
      <c r="D461" s="1062"/>
      <c r="E461" s="1044" t="s">
        <v>73</v>
      </c>
      <c r="F461" s="1045"/>
      <c r="G461" s="1046"/>
    </row>
    <row r="462" spans="1:8" s="585" customFormat="1" ht="12.75">
      <c r="A462" s="597"/>
      <c r="B462" s="896" t="s">
        <v>6</v>
      </c>
      <c r="C462" s="897">
        <v>54680004</v>
      </c>
      <c r="D462" s="871">
        <f>D463</f>
        <v>-250000</v>
      </c>
      <c r="E462" s="896" t="s">
        <v>6</v>
      </c>
      <c r="F462" s="857">
        <f>F463+F464+F470</f>
        <v>379530872</v>
      </c>
      <c r="G462" s="871">
        <f>G463+G464+G470</f>
        <v>250000</v>
      </c>
    </row>
    <row r="463" spans="1:8" s="585" customFormat="1" ht="25.5">
      <c r="A463" s="597"/>
      <c r="B463" s="898" t="s">
        <v>14</v>
      </c>
      <c r="C463" s="899">
        <v>54680004</v>
      </c>
      <c r="D463" s="868">
        <f>D464</f>
        <v>-250000</v>
      </c>
      <c r="E463" s="880" t="s">
        <v>7</v>
      </c>
      <c r="F463" s="858">
        <v>5151817</v>
      </c>
      <c r="G463" s="155"/>
    </row>
    <row r="464" spans="1:8" s="585" customFormat="1" ht="12.75">
      <c r="A464" s="597"/>
      <c r="B464" s="898" t="s">
        <v>15</v>
      </c>
      <c r="C464" s="899">
        <v>54680004</v>
      </c>
      <c r="D464" s="868">
        <f>-250000</f>
        <v>-250000</v>
      </c>
      <c r="E464" s="880" t="s">
        <v>8</v>
      </c>
      <c r="F464" s="858">
        <v>365648</v>
      </c>
      <c r="G464" s="155"/>
    </row>
    <row r="465" spans="1:7" s="585" customFormat="1" ht="12.75">
      <c r="A465" s="597"/>
      <c r="B465" s="900" t="s">
        <v>16</v>
      </c>
      <c r="C465" s="897">
        <v>54680004</v>
      </c>
      <c r="D465" s="871">
        <f>D466</f>
        <v>-250000</v>
      </c>
      <c r="E465" s="880" t="s">
        <v>9</v>
      </c>
      <c r="F465" s="858">
        <v>365648</v>
      </c>
      <c r="G465" s="155"/>
    </row>
    <row r="466" spans="1:7" s="585" customFormat="1" ht="12.75">
      <c r="A466" s="597"/>
      <c r="B466" s="898" t="s">
        <v>17</v>
      </c>
      <c r="C466" s="899">
        <v>54680004</v>
      </c>
      <c r="D466" s="868">
        <f>D467</f>
        <v>-250000</v>
      </c>
      <c r="E466" s="880" t="s">
        <v>10</v>
      </c>
      <c r="F466" s="858">
        <v>365648</v>
      </c>
      <c r="G466" s="155"/>
    </row>
    <row r="467" spans="1:7" s="585" customFormat="1" ht="25.5">
      <c r="A467" s="597"/>
      <c r="B467" s="898" t="s">
        <v>264</v>
      </c>
      <c r="C467" s="899">
        <v>54680004</v>
      </c>
      <c r="D467" s="868">
        <f>D468</f>
        <v>-250000</v>
      </c>
      <c r="E467" s="880" t="s">
        <v>11</v>
      </c>
      <c r="F467" s="858">
        <f>F468+F469</f>
        <v>365648</v>
      </c>
      <c r="G467" s="155"/>
    </row>
    <row r="468" spans="1:7" s="585" customFormat="1" ht="25.5">
      <c r="A468" s="597"/>
      <c r="B468" s="898" t="s">
        <v>21</v>
      </c>
      <c r="C468" s="899">
        <v>54680004</v>
      </c>
      <c r="D468" s="868">
        <v>-250000</v>
      </c>
      <c r="E468" s="880" t="s">
        <v>12</v>
      </c>
      <c r="F468" s="858">
        <v>120255</v>
      </c>
      <c r="G468" s="155"/>
    </row>
    <row r="469" spans="1:7" s="585" customFormat="1" ht="25.5">
      <c r="A469" s="597"/>
      <c r="B469" s="901"/>
      <c r="C469" s="894"/>
      <c r="D469" s="895"/>
      <c r="E469" s="880" t="s">
        <v>13</v>
      </c>
      <c r="F469" s="858">
        <v>245393</v>
      </c>
      <c r="G469" s="867"/>
    </row>
    <row r="470" spans="1:7" s="585" customFormat="1" ht="12.75">
      <c r="A470" s="597"/>
      <c r="B470" s="901"/>
      <c r="C470" s="894"/>
      <c r="D470" s="895"/>
      <c r="E470" s="880" t="s">
        <v>14</v>
      </c>
      <c r="F470" s="858">
        <f>F471</f>
        <v>374013407</v>
      </c>
      <c r="G470" s="868">
        <f>G471</f>
        <v>250000</v>
      </c>
    </row>
    <row r="471" spans="1:7" s="585" customFormat="1" ht="12.75">
      <c r="A471" s="598"/>
      <c r="B471" s="902"/>
      <c r="C471" s="865"/>
      <c r="D471" s="866"/>
      <c r="E471" s="880" t="s">
        <v>15</v>
      </c>
      <c r="F471" s="858">
        <v>374013407</v>
      </c>
      <c r="G471" s="868">
        <v>250000</v>
      </c>
    </row>
    <row r="472" spans="1:7" s="585" customFormat="1" ht="12.75">
      <c r="A472" s="597"/>
      <c r="B472" s="902"/>
      <c r="C472" s="865"/>
      <c r="D472" s="866"/>
      <c r="E472" s="881" t="s">
        <v>16</v>
      </c>
      <c r="F472" s="857">
        <f>F473+F489</f>
        <v>379530872</v>
      </c>
      <c r="G472" s="871">
        <f>G473+G489</f>
        <v>250000</v>
      </c>
    </row>
    <row r="473" spans="1:7" s="585" customFormat="1" ht="12.75">
      <c r="A473" s="597"/>
      <c r="B473" s="902"/>
      <c r="C473" s="865"/>
      <c r="D473" s="866"/>
      <c r="E473" s="880" t="s">
        <v>17</v>
      </c>
      <c r="F473" s="858">
        <f>F474+F477+F480+F482</f>
        <v>357600863</v>
      </c>
      <c r="G473" s="868"/>
    </row>
    <row r="474" spans="1:7" s="585" customFormat="1" ht="12.75">
      <c r="A474" s="597"/>
      <c r="B474" s="902"/>
      <c r="C474" s="865"/>
      <c r="D474" s="866"/>
      <c r="E474" s="880" t="s">
        <v>18</v>
      </c>
      <c r="F474" s="858">
        <f>F475+F476</f>
        <v>351598941</v>
      </c>
      <c r="G474" s="868"/>
    </row>
    <row r="475" spans="1:7" s="585" customFormat="1" ht="12.75">
      <c r="A475" s="599"/>
      <c r="B475" s="902"/>
      <c r="C475" s="865"/>
      <c r="D475" s="866"/>
      <c r="E475" s="880" t="s">
        <v>19</v>
      </c>
      <c r="F475" s="858">
        <v>253409827</v>
      </c>
      <c r="G475" s="868"/>
    </row>
    <row r="476" spans="1:7" s="585" customFormat="1" ht="12.75" customHeight="1">
      <c r="A476" s="587"/>
      <c r="B476" s="902"/>
      <c r="C476" s="865"/>
      <c r="D476" s="866"/>
      <c r="E476" s="880" t="s">
        <v>20</v>
      </c>
      <c r="F476" s="858">
        <v>98189114</v>
      </c>
      <c r="G476" s="868"/>
    </row>
    <row r="477" spans="1:7" s="585" customFormat="1" ht="12.75">
      <c r="A477" s="587"/>
      <c r="B477" s="902"/>
      <c r="C477" s="865"/>
      <c r="D477" s="866"/>
      <c r="E477" s="880" t="s">
        <v>264</v>
      </c>
      <c r="F477" s="858">
        <f>F478+F479</f>
        <v>5176723</v>
      </c>
      <c r="G477" s="868"/>
    </row>
    <row r="478" spans="1:7" s="585" customFormat="1" ht="12.75">
      <c r="A478" s="587"/>
      <c r="B478" s="902"/>
      <c r="C478" s="865"/>
      <c r="D478" s="866"/>
      <c r="E478" s="880" t="s">
        <v>21</v>
      </c>
      <c r="F478" s="858">
        <v>4926011</v>
      </c>
      <c r="G478" s="868"/>
    </row>
    <row r="479" spans="1:7" s="585" customFormat="1" ht="12.75">
      <c r="A479" s="587"/>
      <c r="B479" s="902"/>
      <c r="C479" s="865"/>
      <c r="D479" s="866"/>
      <c r="E479" s="880" t="s">
        <v>257</v>
      </c>
      <c r="F479" s="858">
        <v>250712</v>
      </c>
      <c r="G479" s="868"/>
    </row>
    <row r="480" spans="1:7" s="585" customFormat="1" ht="25.5">
      <c r="A480" s="587"/>
      <c r="B480" s="902"/>
      <c r="C480" s="865"/>
      <c r="D480" s="866"/>
      <c r="E480" s="880" t="s">
        <v>68</v>
      </c>
      <c r="F480" s="858">
        <f>F481</f>
        <v>119262</v>
      </c>
      <c r="G480" s="868"/>
    </row>
    <row r="481" spans="1:7" s="585" customFormat="1" ht="12.75">
      <c r="A481" s="587"/>
      <c r="B481" s="902"/>
      <c r="C481" s="865"/>
      <c r="D481" s="866"/>
      <c r="E481" s="880" t="s">
        <v>70</v>
      </c>
      <c r="F481" s="858">
        <v>119262</v>
      </c>
      <c r="G481" s="868"/>
    </row>
    <row r="482" spans="1:7" s="585" customFormat="1" ht="30.75" customHeight="1">
      <c r="A482" s="587"/>
      <c r="B482" s="902"/>
      <c r="C482" s="865"/>
      <c r="D482" s="866"/>
      <c r="E482" s="905" t="s">
        <v>37</v>
      </c>
      <c r="F482" s="858">
        <f>F483+F487</f>
        <v>705937</v>
      </c>
      <c r="G482" s="868"/>
    </row>
    <row r="483" spans="1:7" s="585" customFormat="1" ht="12.75">
      <c r="A483" s="587"/>
      <c r="B483" s="902"/>
      <c r="C483" s="865"/>
      <c r="D483" s="866"/>
      <c r="E483" s="880" t="s">
        <v>38</v>
      </c>
      <c r="F483" s="858">
        <f>F484+F485</f>
        <v>473524</v>
      </c>
      <c r="G483" s="868"/>
    </row>
    <row r="484" spans="1:7" s="585" customFormat="1" ht="27.75" customHeight="1">
      <c r="A484" s="587"/>
      <c r="B484" s="902"/>
      <c r="C484" s="865"/>
      <c r="D484" s="866"/>
      <c r="E484" s="880" t="s">
        <v>22</v>
      </c>
      <c r="F484" s="858">
        <v>110</v>
      </c>
      <c r="G484" s="868"/>
    </row>
    <row r="485" spans="1:7" s="585" customFormat="1" ht="25.5">
      <c r="A485" s="587"/>
      <c r="B485" s="902"/>
      <c r="C485" s="865"/>
      <c r="D485" s="866"/>
      <c r="E485" s="880" t="s">
        <v>39</v>
      </c>
      <c r="F485" s="858">
        <f>F486</f>
        <v>473414</v>
      </c>
      <c r="G485" s="868"/>
    </row>
    <row r="486" spans="1:7" s="585" customFormat="1" ht="25.5">
      <c r="A486" s="587"/>
      <c r="B486" s="902"/>
      <c r="C486" s="865"/>
      <c r="D486" s="866"/>
      <c r="E486" s="880" t="s">
        <v>40</v>
      </c>
      <c r="F486" s="858">
        <v>473414</v>
      </c>
      <c r="G486" s="868"/>
    </row>
    <row r="487" spans="1:7" s="585" customFormat="1" ht="25.5">
      <c r="A487" s="587"/>
      <c r="B487" s="902"/>
      <c r="C487" s="865"/>
      <c r="D487" s="866"/>
      <c r="E487" s="880" t="s">
        <v>49</v>
      </c>
      <c r="F487" s="858">
        <v>232413</v>
      </c>
      <c r="G487" s="868"/>
    </row>
    <row r="488" spans="1:7" s="585" customFormat="1" ht="38.25">
      <c r="A488" s="587"/>
      <c r="B488" s="331"/>
      <c r="C488" s="853"/>
      <c r="D488" s="854"/>
      <c r="E488" s="880" t="s">
        <v>50</v>
      </c>
      <c r="F488" s="858">
        <v>232413</v>
      </c>
      <c r="G488" s="868"/>
    </row>
    <row r="489" spans="1:7" s="585" customFormat="1" ht="12.75">
      <c r="A489" s="587"/>
      <c r="B489" s="903"/>
      <c r="C489" s="154"/>
      <c r="D489" s="155"/>
      <c r="E489" s="880" t="s">
        <v>23</v>
      </c>
      <c r="F489" s="858">
        <f>F490</f>
        <v>21930009</v>
      </c>
      <c r="G489" s="868">
        <f>G490</f>
        <v>250000</v>
      </c>
    </row>
    <row r="490" spans="1:7" s="585" customFormat="1" ht="13.5" thickBot="1">
      <c r="A490" s="587"/>
      <c r="B490" s="904"/>
      <c r="C490" s="872"/>
      <c r="D490" s="873"/>
      <c r="E490" s="882" t="s">
        <v>24</v>
      </c>
      <c r="F490" s="883">
        <v>21930009</v>
      </c>
      <c r="G490" s="893">
        <v>250000</v>
      </c>
    </row>
    <row r="491" spans="1:7" s="585" customFormat="1" ht="36" customHeight="1" thickBot="1">
      <c r="B491" s="2042" t="s">
        <v>355</v>
      </c>
      <c r="C491" s="2043"/>
      <c r="D491" s="2043"/>
      <c r="E491" s="2043"/>
      <c r="F491" s="2043"/>
      <c r="G491" s="2044"/>
    </row>
    <row r="492" spans="1:7" s="585" customFormat="1" ht="12.75">
      <c r="A492" s="33"/>
      <c r="B492" s="581"/>
      <c r="C492" s="581"/>
      <c r="D492" s="639"/>
      <c r="E492" s="581"/>
      <c r="F492" s="581"/>
      <c r="G492" s="639"/>
    </row>
  </sheetData>
  <mergeCells count="15">
    <mergeCell ref="B454:G454"/>
    <mergeCell ref="B491:G491"/>
    <mergeCell ref="B125:G125"/>
    <mergeCell ref="B175:D175"/>
    <mergeCell ref="B225:D225"/>
    <mergeCell ref="B275:D275"/>
    <mergeCell ref="B325:D325"/>
    <mergeCell ref="B375:D375"/>
    <mergeCell ref="B425:D425"/>
    <mergeCell ref="B40:G40"/>
    <mergeCell ref="H1:H2"/>
    <mergeCell ref="C1:C2"/>
    <mergeCell ref="D1:D2"/>
    <mergeCell ref="F1:F2"/>
    <mergeCell ref="G1:G2"/>
  </mergeCells>
  <pageMargins left="0.35433070866141736" right="0.23622047244094491" top="0.51181102362204722" bottom="0.51181102362204722" header="0.31496062992125984" footer="0.31496062992125984"/>
  <pageSetup paperSize="9" scale="75" fitToHeight="0" orientation="landscape" r:id="rId1"/>
  <headerFooter>
    <oddFooter>&amp;L&amp;F&amp;C&amp;P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57"/>
  <sheetViews>
    <sheetView topLeftCell="A732" zoomScale="70" zoomScaleNormal="70" zoomScalePageLayoutView="80" workbookViewId="0">
      <selection activeCell="K729" sqref="K729:K730"/>
    </sheetView>
  </sheetViews>
  <sheetFormatPr defaultColWidth="9.140625" defaultRowHeight="12.75"/>
  <cols>
    <col min="1" max="1" width="6.42578125" style="1" customWidth="1"/>
    <col min="2" max="2" width="54.140625" style="158" customWidth="1"/>
    <col min="3" max="4" width="14.7109375" style="148" customWidth="1"/>
    <col min="5" max="5" width="54.42578125" style="208" customWidth="1"/>
    <col min="6" max="6" width="14.28515625" style="146" customWidth="1"/>
    <col min="7" max="7" width="14.85546875" style="146" customWidth="1"/>
    <col min="8" max="8" width="16.28515625" style="145" customWidth="1"/>
    <col min="9" max="16384" width="9.140625" style="146"/>
  </cols>
  <sheetData>
    <row r="1" spans="1:11">
      <c r="B1" s="2"/>
      <c r="C1" s="2029" t="s">
        <v>0</v>
      </c>
      <c r="D1" s="2029" t="s">
        <v>1</v>
      </c>
      <c r="E1" s="3"/>
      <c r="F1" s="2029" t="s">
        <v>0</v>
      </c>
      <c r="G1" s="2029" t="s">
        <v>1</v>
      </c>
      <c r="H1" s="2024" t="s">
        <v>56</v>
      </c>
    </row>
    <row r="2" spans="1:11" ht="13.5" thickBot="1">
      <c r="B2" s="4"/>
      <c r="C2" s="2030"/>
      <c r="D2" s="2030"/>
      <c r="E2" s="5"/>
      <c r="F2" s="2030"/>
      <c r="G2" s="2030"/>
      <c r="H2" s="2025"/>
    </row>
    <row r="3" spans="1:11" ht="13.5">
      <c r="B3" s="161"/>
      <c r="C3" s="162"/>
      <c r="D3" s="163"/>
      <c r="E3" s="164"/>
      <c r="F3" s="161"/>
      <c r="G3" s="165"/>
    </row>
    <row r="4" spans="1:11" s="13" customFormat="1" ht="13.5">
      <c r="A4" s="1"/>
      <c r="B4" s="101" t="s">
        <v>76</v>
      </c>
      <c r="C4" s="162"/>
      <c r="D4" s="163"/>
      <c r="E4" s="164"/>
      <c r="F4" s="161"/>
      <c r="G4" s="165"/>
      <c r="H4" s="96"/>
    </row>
    <row r="5" spans="1:11" s="13" customFormat="1">
      <c r="A5" s="1"/>
      <c r="B5" s="129" t="s">
        <v>394</v>
      </c>
      <c r="C5" s="126"/>
      <c r="D5" s="9"/>
      <c r="E5" s="129" t="s">
        <v>415</v>
      </c>
      <c r="F5" s="127"/>
      <c r="G5" s="9"/>
      <c r="H5" s="96"/>
    </row>
    <row r="6" spans="1:11" s="13" customFormat="1">
      <c r="A6" s="1"/>
      <c r="B6" s="41" t="s">
        <v>29</v>
      </c>
      <c r="C6" s="83"/>
      <c r="D6" s="169"/>
      <c r="E6" s="41" t="s">
        <v>29</v>
      </c>
      <c r="F6" s="226"/>
      <c r="G6" s="144"/>
      <c r="H6" s="96"/>
    </row>
    <row r="7" spans="1:11" s="13" customFormat="1">
      <c r="A7" s="1"/>
      <c r="B7" s="1014" t="s">
        <v>64</v>
      </c>
      <c r="C7" s="1015">
        <v>25227825</v>
      </c>
      <c r="D7" s="227">
        <f>D728</f>
        <v>-1612091</v>
      </c>
      <c r="E7" s="1014" t="s">
        <v>64</v>
      </c>
      <c r="F7" s="1015">
        <v>25227825</v>
      </c>
      <c r="G7" s="228"/>
      <c r="H7" s="96"/>
    </row>
    <row r="8" spans="1:11" s="13" customFormat="1">
      <c r="A8" s="1"/>
      <c r="B8" s="1014" t="s">
        <v>259</v>
      </c>
      <c r="C8" s="1015">
        <v>27833581</v>
      </c>
      <c r="D8" s="227"/>
      <c r="E8" s="1014" t="s">
        <v>259</v>
      </c>
      <c r="F8" s="1015">
        <v>27833581</v>
      </c>
      <c r="G8" s="228"/>
      <c r="H8" s="96"/>
    </row>
    <row r="9" spans="1:11" s="13" customFormat="1">
      <c r="A9" s="1"/>
      <c r="B9" s="1014" t="s">
        <v>260</v>
      </c>
      <c r="C9" s="1015">
        <v>27833581</v>
      </c>
      <c r="D9" s="167"/>
      <c r="E9" s="1014" t="s">
        <v>260</v>
      </c>
      <c r="F9" s="1015">
        <v>27833581</v>
      </c>
      <c r="G9" s="228"/>
      <c r="H9" s="96"/>
    </row>
    <row r="10" spans="1:11" s="13" customFormat="1" ht="13.5">
      <c r="A10" s="1"/>
      <c r="B10" s="786"/>
      <c r="C10" s="162"/>
      <c r="D10" s="163"/>
      <c r="E10" s="164"/>
      <c r="F10" s="161"/>
      <c r="G10" s="165"/>
      <c r="H10" s="96"/>
    </row>
    <row r="11" spans="1:11" s="240" customFormat="1">
      <c r="A11" s="150"/>
      <c r="B11" s="2056" t="s">
        <v>252</v>
      </c>
      <c r="C11" s="2056"/>
      <c r="D11" s="649"/>
      <c r="E11" s="643"/>
    </row>
    <row r="12" spans="1:11" s="240" customFormat="1" ht="24.75" customHeight="1" thickBot="1">
      <c r="A12" s="150"/>
      <c r="B12" s="648"/>
      <c r="C12" s="648"/>
      <c r="D12" s="649"/>
      <c r="E12" s="643"/>
    </row>
    <row r="13" spans="1:11" s="151" customFormat="1" ht="26.25" customHeight="1">
      <c r="A13" s="906">
        <f>IeM!A429+1</f>
        <v>18</v>
      </c>
      <c r="B13" s="280" t="s">
        <v>98</v>
      </c>
      <c r="C13" s="383"/>
      <c r="D13" s="384"/>
      <c r="E13" s="280" t="s">
        <v>76</v>
      </c>
      <c r="F13" s="386"/>
      <c r="G13" s="94"/>
      <c r="H13" s="14" t="s">
        <v>58</v>
      </c>
    </row>
    <row r="14" spans="1:11" s="225" customFormat="1">
      <c r="A14" s="207"/>
      <c r="B14" s="433" t="s">
        <v>4</v>
      </c>
      <c r="C14" s="178"/>
      <c r="D14" s="177"/>
      <c r="E14" s="434" t="s">
        <v>4</v>
      </c>
      <c r="F14" s="650"/>
      <c r="G14" s="651"/>
      <c r="H14" s="279"/>
      <c r="K14" s="279"/>
    </row>
    <row r="15" spans="1:11" s="279" customFormat="1" ht="13.5">
      <c r="A15" s="207"/>
      <c r="B15" s="1063" t="s">
        <v>102</v>
      </c>
      <c r="C15" s="1064"/>
      <c r="D15" s="1065"/>
      <c r="E15" s="1063" t="s">
        <v>288</v>
      </c>
      <c r="F15" s="1064"/>
      <c r="G15" s="1065"/>
    </row>
    <row r="16" spans="1:11" s="275" customFormat="1">
      <c r="A16" s="207"/>
      <c r="B16" s="192" t="s">
        <v>6</v>
      </c>
      <c r="C16" s="273">
        <v>66997909</v>
      </c>
      <c r="D16" s="182">
        <v>-1049877</v>
      </c>
      <c r="E16" s="192" t="s">
        <v>6</v>
      </c>
      <c r="F16" s="273">
        <v>8832984</v>
      </c>
      <c r="G16" s="182">
        <v>1049877</v>
      </c>
      <c r="H16" s="641"/>
    </row>
    <row r="17" spans="1:8" s="279" customFormat="1">
      <c r="A17" s="207"/>
      <c r="B17" s="193" t="s">
        <v>14</v>
      </c>
      <c r="C17" s="184">
        <v>66997909</v>
      </c>
      <c r="D17" s="184">
        <v>-1049877</v>
      </c>
      <c r="E17" s="193" t="s">
        <v>14</v>
      </c>
      <c r="F17" s="184">
        <v>8832984</v>
      </c>
      <c r="G17" s="184">
        <v>1049877</v>
      </c>
      <c r="H17" s="641"/>
    </row>
    <row r="18" spans="1:8" s="279" customFormat="1">
      <c r="A18" s="207"/>
      <c r="B18" s="193" t="s">
        <v>15</v>
      </c>
      <c r="C18" s="184">
        <v>66997909</v>
      </c>
      <c r="D18" s="184">
        <v>-1049877</v>
      </c>
      <c r="E18" s="193" t="s">
        <v>15</v>
      </c>
      <c r="F18" s="184">
        <v>8832984</v>
      </c>
      <c r="G18" s="184">
        <v>1049877</v>
      </c>
      <c r="H18" s="641"/>
    </row>
    <row r="19" spans="1:8" s="279" customFormat="1">
      <c r="A19" s="207"/>
      <c r="B19" s="192" t="s">
        <v>16</v>
      </c>
      <c r="C19" s="182">
        <v>66997909</v>
      </c>
      <c r="D19" s="182">
        <v>-1049877</v>
      </c>
      <c r="E19" s="192" t="s">
        <v>16</v>
      </c>
      <c r="F19" s="182">
        <v>8832984</v>
      </c>
      <c r="G19" s="182">
        <v>1049877</v>
      </c>
      <c r="H19" s="641"/>
    </row>
    <row r="20" spans="1:8" s="279" customFormat="1">
      <c r="A20" s="207"/>
      <c r="B20" s="193" t="s">
        <v>17</v>
      </c>
      <c r="C20" s="184">
        <v>66997909</v>
      </c>
      <c r="D20" s="184">
        <v>-1049877</v>
      </c>
      <c r="E20" s="193" t="s">
        <v>17</v>
      </c>
      <c r="F20" s="184">
        <v>8832984</v>
      </c>
      <c r="G20" s="184">
        <v>1020177</v>
      </c>
      <c r="H20" s="641"/>
    </row>
    <row r="21" spans="1:8" s="279" customFormat="1" ht="25.5">
      <c r="A21" s="207"/>
      <c r="B21" s="193" t="s">
        <v>37</v>
      </c>
      <c r="C21" s="184">
        <v>66997909</v>
      </c>
      <c r="D21" s="184">
        <v>-1049877</v>
      </c>
      <c r="E21" s="193" t="s">
        <v>264</v>
      </c>
      <c r="F21" s="184">
        <v>8709792</v>
      </c>
      <c r="G21" s="184">
        <v>1020177</v>
      </c>
      <c r="H21" s="641"/>
    </row>
    <row r="22" spans="1:8" s="279" customFormat="1" ht="25.5">
      <c r="A22" s="207"/>
      <c r="B22" s="193" t="s">
        <v>49</v>
      </c>
      <c r="C22" s="184">
        <v>66997909</v>
      </c>
      <c r="D22" s="184">
        <v>-1049877</v>
      </c>
      <c r="E22" s="193" t="s">
        <v>21</v>
      </c>
      <c r="F22" s="184">
        <v>8709792</v>
      </c>
      <c r="G22" s="184">
        <v>1020177</v>
      </c>
      <c r="H22" s="641"/>
    </row>
    <row r="23" spans="1:8" s="279" customFormat="1" ht="25.5">
      <c r="A23" s="207"/>
      <c r="B23" s="193" t="s">
        <v>258</v>
      </c>
      <c r="C23" s="184">
        <v>66997909</v>
      </c>
      <c r="D23" s="184">
        <v>-1049877</v>
      </c>
      <c r="E23" s="193" t="s">
        <v>37</v>
      </c>
      <c r="F23" s="184">
        <v>123192</v>
      </c>
      <c r="G23" s="184">
        <v>29700</v>
      </c>
      <c r="H23" s="641"/>
    </row>
    <row r="24" spans="1:8" s="279" customFormat="1" ht="25.5">
      <c r="A24" s="207"/>
      <c r="B24" s="193"/>
      <c r="C24" s="184"/>
      <c r="D24" s="184"/>
      <c r="E24" s="193" t="s">
        <v>49</v>
      </c>
      <c r="F24" s="184">
        <v>123192</v>
      </c>
      <c r="G24" s="184">
        <v>29700</v>
      </c>
      <c r="H24" s="641"/>
    </row>
    <row r="25" spans="1:8" s="279" customFormat="1" ht="39" thickBot="1">
      <c r="A25" s="207"/>
      <c r="B25" s="647"/>
      <c r="C25" s="282"/>
      <c r="D25" s="282"/>
      <c r="E25" s="647" t="s">
        <v>50</v>
      </c>
      <c r="F25" s="282">
        <v>123192</v>
      </c>
      <c r="G25" s="282">
        <v>29700</v>
      </c>
      <c r="H25" s="641"/>
    </row>
    <row r="26" spans="1:8" s="642" customFormat="1" ht="51.75" customHeight="1" thickBot="1">
      <c r="A26" s="841"/>
      <c r="B26" s="2053" t="s">
        <v>404</v>
      </c>
      <c r="C26" s="2054"/>
      <c r="D26" s="2054"/>
      <c r="E26" s="2054"/>
      <c r="F26" s="2054"/>
      <c r="G26" s="2055"/>
    </row>
    <row r="27" spans="1:8" s="283" customFormat="1" ht="15" customHeight="1">
      <c r="A27" s="645"/>
      <c r="C27" s="284"/>
      <c r="D27" s="284"/>
      <c r="F27" s="284"/>
      <c r="G27" s="284"/>
    </row>
    <row r="28" spans="1:8" s="642" customFormat="1">
      <c r="A28" s="841"/>
      <c r="B28" s="2060" t="s">
        <v>286</v>
      </c>
      <c r="C28" s="2060"/>
      <c r="D28" s="2060"/>
      <c r="E28" s="643"/>
      <c r="F28" s="240"/>
      <c r="G28" s="240"/>
    </row>
    <row r="29" spans="1:8" s="642" customFormat="1" ht="17.25" customHeight="1" thickBot="1">
      <c r="A29" s="841"/>
      <c r="B29" s="644"/>
      <c r="C29" s="644"/>
      <c r="D29" s="644"/>
      <c r="E29" s="643"/>
      <c r="F29" s="240"/>
      <c r="G29" s="240"/>
    </row>
    <row r="30" spans="1:8" s="283" customFormat="1" ht="24" customHeight="1">
      <c r="A30" s="645">
        <f>A13</f>
        <v>18</v>
      </c>
      <c r="B30" s="280" t="s">
        <v>98</v>
      </c>
      <c r="C30" s="181"/>
      <c r="D30" s="387"/>
      <c r="E30" s="280" t="s">
        <v>76</v>
      </c>
      <c r="F30" s="181"/>
      <c r="G30" s="387"/>
      <c r="H30" s="14" t="s">
        <v>58</v>
      </c>
    </row>
    <row r="31" spans="1:8" s="646" customFormat="1">
      <c r="A31" s="645"/>
      <c r="B31" s="285" t="s">
        <v>66</v>
      </c>
      <c r="C31" s="286"/>
      <c r="D31" s="253"/>
      <c r="E31" s="285" t="s">
        <v>66</v>
      </c>
      <c r="F31" s="447"/>
      <c r="G31" s="448"/>
    </row>
    <row r="32" spans="1:8" s="283" customFormat="1">
      <c r="A32" s="645"/>
      <c r="B32" s="1066" t="s">
        <v>67</v>
      </c>
      <c r="C32" s="1021"/>
      <c r="D32" s="1067"/>
      <c r="E32" s="1066" t="s">
        <v>67</v>
      </c>
      <c r="F32" s="1021"/>
      <c r="G32" s="1067"/>
    </row>
    <row r="33" spans="1:7" s="283" customFormat="1">
      <c r="A33" s="645"/>
      <c r="B33" s="1068" t="s">
        <v>73</v>
      </c>
      <c r="C33" s="1069"/>
      <c r="D33" s="1070"/>
      <c r="E33" s="1068" t="s">
        <v>73</v>
      </c>
      <c r="F33" s="1069"/>
      <c r="G33" s="1070"/>
    </row>
    <row r="34" spans="1:7" s="283" customFormat="1">
      <c r="A34" s="645"/>
      <c r="B34" s="200" t="s">
        <v>6</v>
      </c>
      <c r="C34" s="176">
        <v>382689344</v>
      </c>
      <c r="D34" s="176">
        <v>-1049877</v>
      </c>
      <c r="E34" s="200" t="s">
        <v>6</v>
      </c>
      <c r="F34" s="176">
        <v>281807951</v>
      </c>
      <c r="G34" s="176">
        <v>1049877</v>
      </c>
    </row>
    <row r="35" spans="1:7" s="283" customFormat="1">
      <c r="A35" s="645"/>
      <c r="B35" s="287" t="s">
        <v>14</v>
      </c>
      <c r="C35" s="183">
        <v>382689344</v>
      </c>
      <c r="D35" s="183">
        <v>-1049877</v>
      </c>
      <c r="E35" s="287" t="s">
        <v>7</v>
      </c>
      <c r="F35" s="183">
        <v>6273747</v>
      </c>
      <c r="G35" s="183"/>
    </row>
    <row r="36" spans="1:7" s="283" customFormat="1">
      <c r="A36" s="645"/>
      <c r="B36" s="287" t="s">
        <v>15</v>
      </c>
      <c r="C36" s="183">
        <v>382689344</v>
      </c>
      <c r="D36" s="183">
        <v>-1049877</v>
      </c>
      <c r="E36" s="287" t="s">
        <v>8</v>
      </c>
      <c r="F36" s="183">
        <v>1526865</v>
      </c>
      <c r="G36" s="183"/>
    </row>
    <row r="37" spans="1:7" s="283" customFormat="1">
      <c r="A37" s="645"/>
      <c r="B37" s="200" t="s">
        <v>16</v>
      </c>
      <c r="C37" s="176">
        <v>382689344</v>
      </c>
      <c r="D37" s="176">
        <v>-1049877</v>
      </c>
      <c r="E37" s="200" t="s">
        <v>9</v>
      </c>
      <c r="F37" s="176">
        <v>1509865</v>
      </c>
      <c r="G37" s="176"/>
    </row>
    <row r="38" spans="1:7" s="283" customFormat="1">
      <c r="A38" s="645"/>
      <c r="B38" s="287" t="s">
        <v>17</v>
      </c>
      <c r="C38" s="183">
        <v>382689344</v>
      </c>
      <c r="D38" s="183">
        <v>-1049877</v>
      </c>
      <c r="E38" s="287" t="s">
        <v>10</v>
      </c>
      <c r="F38" s="183">
        <v>1509865</v>
      </c>
      <c r="G38" s="183"/>
    </row>
    <row r="39" spans="1:7" s="283" customFormat="1" ht="25.5">
      <c r="A39" s="645"/>
      <c r="B39" s="287" t="s">
        <v>37</v>
      </c>
      <c r="C39" s="183">
        <v>382689344</v>
      </c>
      <c r="D39" s="183">
        <v>-1049877</v>
      </c>
      <c r="E39" s="287" t="s">
        <v>11</v>
      </c>
      <c r="F39" s="183">
        <v>1509865</v>
      </c>
      <c r="G39" s="183"/>
    </row>
    <row r="40" spans="1:7" s="283" customFormat="1" ht="25.5">
      <c r="A40" s="645"/>
      <c r="B40" s="193" t="s">
        <v>49</v>
      </c>
      <c r="C40" s="183">
        <v>382689344</v>
      </c>
      <c r="D40" s="183">
        <v>-1049877</v>
      </c>
      <c r="E40" s="193" t="s">
        <v>12</v>
      </c>
      <c r="F40" s="183">
        <v>1509865</v>
      </c>
      <c r="G40" s="183"/>
    </row>
    <row r="41" spans="1:7" s="283" customFormat="1" ht="25.5">
      <c r="A41" s="645"/>
      <c r="B41" s="202" t="s">
        <v>258</v>
      </c>
      <c r="C41" s="183">
        <v>382689344</v>
      </c>
      <c r="D41" s="184">
        <v>-1049877</v>
      </c>
      <c r="E41" s="202" t="s">
        <v>47</v>
      </c>
      <c r="F41" s="183">
        <v>17000</v>
      </c>
      <c r="G41" s="183"/>
    </row>
    <row r="42" spans="1:7" s="283" customFormat="1" ht="38.25">
      <c r="A42" s="645"/>
      <c r="B42" s="202"/>
      <c r="C42" s="183"/>
      <c r="D42" s="184"/>
      <c r="E42" s="202" t="s">
        <v>48</v>
      </c>
      <c r="F42" s="183">
        <v>17000</v>
      </c>
      <c r="G42" s="183"/>
    </row>
    <row r="43" spans="1:7" s="283" customFormat="1" ht="51">
      <c r="A43" s="645"/>
      <c r="B43" s="202"/>
      <c r="C43" s="183"/>
      <c r="D43" s="184"/>
      <c r="E43" s="202" t="s">
        <v>87</v>
      </c>
      <c r="F43" s="183">
        <v>17000</v>
      </c>
      <c r="G43" s="183"/>
    </row>
    <row r="44" spans="1:7" s="283" customFormat="1">
      <c r="A44" s="645"/>
      <c r="B44" s="202"/>
      <c r="C44" s="183"/>
      <c r="D44" s="184"/>
      <c r="E44" s="202" t="s">
        <v>14</v>
      </c>
      <c r="F44" s="183">
        <v>274007339</v>
      </c>
      <c r="G44" s="183">
        <v>1049877</v>
      </c>
    </row>
    <row r="45" spans="1:7" s="283" customFormat="1">
      <c r="A45" s="645"/>
      <c r="B45" s="202"/>
      <c r="C45" s="183"/>
      <c r="D45" s="184"/>
      <c r="E45" s="202" t="s">
        <v>15</v>
      </c>
      <c r="F45" s="183">
        <v>274007339</v>
      </c>
      <c r="G45" s="183">
        <v>1049877</v>
      </c>
    </row>
    <row r="46" spans="1:7" s="283" customFormat="1">
      <c r="A46" s="645"/>
      <c r="B46" s="202"/>
      <c r="C46" s="183"/>
      <c r="D46" s="184"/>
      <c r="E46" s="203" t="s">
        <v>16</v>
      </c>
      <c r="F46" s="176">
        <v>280068880</v>
      </c>
      <c r="G46" s="176">
        <v>1049877</v>
      </c>
    </row>
    <row r="47" spans="1:7" s="283" customFormat="1">
      <c r="A47" s="645"/>
      <c r="B47" s="202"/>
      <c r="C47" s="183"/>
      <c r="D47" s="184"/>
      <c r="E47" s="202" t="s">
        <v>17</v>
      </c>
      <c r="F47" s="183">
        <v>273683341</v>
      </c>
      <c r="G47" s="201">
        <v>1020177</v>
      </c>
    </row>
    <row r="48" spans="1:7" s="283" customFormat="1">
      <c r="A48" s="645"/>
      <c r="B48" s="202"/>
      <c r="C48" s="183"/>
      <c r="D48" s="184"/>
      <c r="E48" s="202" t="s">
        <v>18</v>
      </c>
      <c r="F48" s="183">
        <v>86165250</v>
      </c>
      <c r="G48" s="201"/>
    </row>
    <row r="49" spans="1:7" s="283" customFormat="1">
      <c r="A49" s="645"/>
      <c r="B49" s="202"/>
      <c r="C49" s="183"/>
      <c r="D49" s="184"/>
      <c r="E49" s="202" t="s">
        <v>19</v>
      </c>
      <c r="F49" s="183">
        <v>59497627</v>
      </c>
      <c r="G49" s="201"/>
    </row>
    <row r="50" spans="1:7" s="283" customFormat="1">
      <c r="A50" s="645"/>
      <c r="B50" s="202"/>
      <c r="C50" s="183"/>
      <c r="D50" s="184"/>
      <c r="E50" s="202" t="s">
        <v>20</v>
      </c>
      <c r="F50" s="183">
        <v>26667623</v>
      </c>
      <c r="G50" s="201"/>
    </row>
    <row r="51" spans="1:7" s="283" customFormat="1">
      <c r="A51" s="645"/>
      <c r="B51" s="202"/>
      <c r="C51" s="183"/>
      <c r="D51" s="184"/>
      <c r="E51" s="202" t="s">
        <v>290</v>
      </c>
      <c r="F51" s="183">
        <v>522407</v>
      </c>
      <c r="G51" s="201"/>
    </row>
    <row r="52" spans="1:7" s="283" customFormat="1">
      <c r="A52" s="645"/>
      <c r="B52" s="202"/>
      <c r="C52" s="183"/>
      <c r="D52" s="184"/>
      <c r="E52" s="202" t="s">
        <v>264</v>
      </c>
      <c r="F52" s="183">
        <v>42269117</v>
      </c>
      <c r="G52" s="201">
        <v>1020177</v>
      </c>
    </row>
    <row r="53" spans="1:7" s="283" customFormat="1">
      <c r="A53" s="645"/>
      <c r="B53" s="202"/>
      <c r="C53" s="183"/>
      <c r="D53" s="184"/>
      <c r="E53" s="202" t="s">
        <v>21</v>
      </c>
      <c r="F53" s="183">
        <v>32335381</v>
      </c>
      <c r="G53" s="201">
        <v>1020177</v>
      </c>
    </row>
    <row r="54" spans="1:7" s="283" customFormat="1">
      <c r="A54" s="645"/>
      <c r="B54" s="202"/>
      <c r="C54" s="183"/>
      <c r="D54" s="184"/>
      <c r="E54" s="202" t="s">
        <v>257</v>
      </c>
      <c r="F54" s="183">
        <v>9933736</v>
      </c>
      <c r="G54" s="183"/>
    </row>
    <row r="55" spans="1:7" s="283" customFormat="1" ht="25.5">
      <c r="A55" s="645"/>
      <c r="B55" s="202"/>
      <c r="C55" s="183"/>
      <c r="D55" s="184"/>
      <c r="E55" s="202" t="s">
        <v>68</v>
      </c>
      <c r="F55" s="183">
        <v>4201096</v>
      </c>
      <c r="G55" s="183"/>
    </row>
    <row r="56" spans="1:7" s="283" customFormat="1">
      <c r="A56" s="645"/>
      <c r="B56" s="202"/>
      <c r="C56" s="183"/>
      <c r="D56" s="184"/>
      <c r="E56" s="202" t="s">
        <v>70</v>
      </c>
      <c r="F56" s="183">
        <v>4201096</v>
      </c>
      <c r="G56" s="183"/>
    </row>
    <row r="57" spans="1:7" s="283" customFormat="1" ht="25.5">
      <c r="A57" s="645"/>
      <c r="B57" s="202"/>
      <c r="C57" s="183"/>
      <c r="D57" s="184"/>
      <c r="E57" s="202" t="s">
        <v>37</v>
      </c>
      <c r="F57" s="183">
        <v>140525471</v>
      </c>
      <c r="G57" s="201">
        <v>29700</v>
      </c>
    </row>
    <row r="58" spans="1:7" s="283" customFormat="1">
      <c r="A58" s="645"/>
      <c r="B58" s="202"/>
      <c r="C58" s="183"/>
      <c r="D58" s="184"/>
      <c r="E58" s="202" t="s">
        <v>38</v>
      </c>
      <c r="F58" s="183">
        <v>634082</v>
      </c>
      <c r="G58" s="201"/>
    </row>
    <row r="59" spans="1:7" s="283" customFormat="1" ht="25.5">
      <c r="A59" s="645"/>
      <c r="B59" s="202"/>
      <c r="C59" s="183"/>
      <c r="D59" s="184"/>
      <c r="E59" s="202" t="s">
        <v>39</v>
      </c>
      <c r="F59" s="183">
        <v>634082</v>
      </c>
      <c r="G59" s="201"/>
    </row>
    <row r="60" spans="1:7" s="283" customFormat="1" ht="25.5">
      <c r="A60" s="645"/>
      <c r="B60" s="202"/>
      <c r="C60" s="183"/>
      <c r="D60" s="184"/>
      <c r="E60" s="202" t="s">
        <v>40</v>
      </c>
      <c r="F60" s="183">
        <v>634082</v>
      </c>
      <c r="G60" s="201"/>
    </row>
    <row r="61" spans="1:7" s="283" customFormat="1" ht="25.5">
      <c r="A61" s="645"/>
      <c r="B61" s="202"/>
      <c r="C61" s="183"/>
      <c r="D61" s="184"/>
      <c r="E61" s="202" t="s">
        <v>49</v>
      </c>
      <c r="F61" s="183">
        <v>139891389</v>
      </c>
      <c r="G61" s="201">
        <v>29700</v>
      </c>
    </row>
    <row r="62" spans="1:7" s="283" customFormat="1">
      <c r="A62" s="645"/>
      <c r="B62" s="202"/>
      <c r="C62" s="183"/>
      <c r="D62" s="184"/>
      <c r="E62" s="202" t="s">
        <v>258</v>
      </c>
      <c r="F62" s="183">
        <v>32159630</v>
      </c>
      <c r="G62" s="201"/>
    </row>
    <row r="63" spans="1:7" s="283" customFormat="1" ht="38.25">
      <c r="A63" s="645"/>
      <c r="B63" s="202"/>
      <c r="C63" s="183"/>
      <c r="D63" s="184"/>
      <c r="E63" s="202" t="s">
        <v>50</v>
      </c>
      <c r="F63" s="183">
        <v>107731759</v>
      </c>
      <c r="G63" s="201">
        <v>29700</v>
      </c>
    </row>
    <row r="64" spans="1:7" s="283" customFormat="1">
      <c r="A64" s="645"/>
      <c r="B64" s="202"/>
      <c r="C64" s="183"/>
      <c r="D64" s="184"/>
      <c r="E64" s="202" t="s">
        <v>23</v>
      </c>
      <c r="F64" s="183">
        <v>6385539</v>
      </c>
      <c r="G64" s="183"/>
    </row>
    <row r="65" spans="1:7" s="283" customFormat="1">
      <c r="A65" s="645"/>
      <c r="B65" s="202"/>
      <c r="C65" s="183"/>
      <c r="D65" s="184"/>
      <c r="E65" s="202" t="s">
        <v>24</v>
      </c>
      <c r="F65" s="183">
        <v>1899688</v>
      </c>
      <c r="G65" s="183"/>
    </row>
    <row r="66" spans="1:7" s="283" customFormat="1">
      <c r="A66" s="645"/>
      <c r="B66" s="202"/>
      <c r="C66" s="183"/>
      <c r="D66" s="184"/>
      <c r="E66" s="202" t="s">
        <v>41</v>
      </c>
      <c r="F66" s="183">
        <v>4485851</v>
      </c>
      <c r="G66" s="183"/>
    </row>
    <row r="67" spans="1:7" s="283" customFormat="1">
      <c r="A67" s="645"/>
      <c r="B67" s="202"/>
      <c r="C67" s="183"/>
      <c r="D67" s="184"/>
      <c r="E67" s="202" t="s">
        <v>42</v>
      </c>
      <c r="F67" s="183">
        <v>4485851</v>
      </c>
      <c r="G67" s="183"/>
    </row>
    <row r="68" spans="1:7" s="283" customFormat="1">
      <c r="A68" s="645"/>
      <c r="B68" s="202"/>
      <c r="C68" s="183"/>
      <c r="D68" s="184"/>
      <c r="E68" s="202" t="s">
        <v>43</v>
      </c>
      <c r="F68" s="183">
        <v>4485851</v>
      </c>
      <c r="G68" s="183"/>
    </row>
    <row r="69" spans="1:7" s="283" customFormat="1">
      <c r="A69" s="645"/>
      <c r="B69" s="202"/>
      <c r="C69" s="183"/>
      <c r="D69" s="184"/>
      <c r="E69" s="202" t="s">
        <v>25</v>
      </c>
      <c r="F69" s="183">
        <v>1739071</v>
      </c>
      <c r="G69" s="183"/>
    </row>
    <row r="70" spans="1:7" s="283" customFormat="1">
      <c r="A70" s="645"/>
      <c r="B70" s="202"/>
      <c r="C70" s="183"/>
      <c r="D70" s="184"/>
      <c r="E70" s="202" t="s">
        <v>26</v>
      </c>
      <c r="F70" s="183">
        <v>-1739071</v>
      </c>
      <c r="G70" s="183"/>
    </row>
    <row r="71" spans="1:7" s="283" customFormat="1">
      <c r="A71" s="645"/>
      <c r="B71" s="202"/>
      <c r="C71" s="183"/>
      <c r="D71" s="184"/>
      <c r="E71" s="202" t="s">
        <v>291</v>
      </c>
      <c r="F71" s="183">
        <v>-2864071</v>
      </c>
      <c r="G71" s="183"/>
    </row>
    <row r="72" spans="1:7" s="283" customFormat="1">
      <c r="A72" s="645"/>
      <c r="B72" s="202"/>
      <c r="C72" s="183"/>
      <c r="D72" s="184"/>
      <c r="E72" s="202" t="s">
        <v>292</v>
      </c>
      <c r="F72" s="183">
        <v>-2864071</v>
      </c>
      <c r="G72" s="183"/>
    </row>
    <row r="73" spans="1:7" s="283" customFormat="1">
      <c r="A73" s="645"/>
      <c r="B73" s="202"/>
      <c r="C73" s="183"/>
      <c r="D73" s="184"/>
      <c r="E73" s="202" t="s">
        <v>293</v>
      </c>
      <c r="F73" s="183">
        <v>975000</v>
      </c>
      <c r="G73" s="183"/>
    </row>
    <row r="74" spans="1:7" s="283" customFormat="1">
      <c r="A74" s="645"/>
      <c r="B74" s="202"/>
      <c r="C74" s="183"/>
      <c r="D74" s="184"/>
      <c r="E74" s="202" t="s">
        <v>294</v>
      </c>
      <c r="F74" s="183">
        <v>975000</v>
      </c>
      <c r="G74" s="183"/>
    </row>
    <row r="75" spans="1:7" s="283" customFormat="1">
      <c r="A75" s="645"/>
      <c r="B75" s="202"/>
      <c r="C75" s="183"/>
      <c r="D75" s="184"/>
      <c r="E75" s="202" t="s">
        <v>27</v>
      </c>
      <c r="F75" s="183">
        <v>150000</v>
      </c>
      <c r="G75" s="183"/>
    </row>
    <row r="76" spans="1:7" s="283" customFormat="1" ht="25.5">
      <c r="A76" s="645"/>
      <c r="B76" s="202"/>
      <c r="C76" s="183"/>
      <c r="D76" s="184"/>
      <c r="E76" s="202" t="s">
        <v>28</v>
      </c>
      <c r="F76" s="183">
        <v>150000</v>
      </c>
      <c r="G76" s="183"/>
    </row>
    <row r="77" spans="1:7" s="283" customFormat="1">
      <c r="A77" s="645"/>
      <c r="B77" s="1068" t="s">
        <v>75</v>
      </c>
      <c r="C77" s="1069"/>
      <c r="D77" s="1070"/>
      <c r="E77" s="1068" t="s">
        <v>75</v>
      </c>
      <c r="F77" s="1069"/>
      <c r="G77" s="1070"/>
    </row>
    <row r="78" spans="1:7" s="283" customFormat="1">
      <c r="A78" s="645"/>
      <c r="B78" s="200" t="s">
        <v>6</v>
      </c>
      <c r="C78" s="176">
        <v>382689344</v>
      </c>
      <c r="D78" s="176">
        <v>-1049877</v>
      </c>
      <c r="E78" s="200" t="s">
        <v>6</v>
      </c>
      <c r="F78" s="176">
        <v>268725904</v>
      </c>
      <c r="G78" s="176">
        <v>1049877</v>
      </c>
    </row>
    <row r="79" spans="1:7" s="283" customFormat="1">
      <c r="A79" s="645"/>
      <c r="B79" s="287" t="s">
        <v>14</v>
      </c>
      <c r="C79" s="183">
        <v>382689344</v>
      </c>
      <c r="D79" s="183">
        <v>-1049877</v>
      </c>
      <c r="E79" s="287" t="s">
        <v>7</v>
      </c>
      <c r="F79" s="183">
        <v>6270442</v>
      </c>
      <c r="G79" s="183"/>
    </row>
    <row r="80" spans="1:7" s="283" customFormat="1">
      <c r="A80" s="645"/>
      <c r="B80" s="287" t="s">
        <v>15</v>
      </c>
      <c r="C80" s="183">
        <v>382689344</v>
      </c>
      <c r="D80" s="183">
        <v>-1049877</v>
      </c>
      <c r="E80" s="287" t="s">
        <v>8</v>
      </c>
      <c r="F80" s="183">
        <v>6100</v>
      </c>
      <c r="G80" s="183"/>
    </row>
    <row r="81" spans="1:7" s="283" customFormat="1">
      <c r="A81" s="645"/>
      <c r="B81" s="200" t="s">
        <v>16</v>
      </c>
      <c r="C81" s="176">
        <v>382689344</v>
      </c>
      <c r="D81" s="176">
        <v>-1049877</v>
      </c>
      <c r="E81" s="200" t="s">
        <v>9</v>
      </c>
      <c r="F81" s="176"/>
      <c r="G81" s="176"/>
    </row>
    <row r="82" spans="1:7" s="283" customFormat="1">
      <c r="A82" s="645"/>
      <c r="B82" s="287" t="s">
        <v>17</v>
      </c>
      <c r="C82" s="183">
        <v>382689344</v>
      </c>
      <c r="D82" s="183">
        <v>-1049877</v>
      </c>
      <c r="E82" s="287" t="s">
        <v>10</v>
      </c>
      <c r="F82" s="183"/>
      <c r="G82" s="183"/>
    </row>
    <row r="83" spans="1:7" s="283" customFormat="1" ht="25.5">
      <c r="A83" s="645"/>
      <c r="B83" s="287" t="s">
        <v>37</v>
      </c>
      <c r="C83" s="183">
        <v>382689344</v>
      </c>
      <c r="D83" s="183">
        <v>-1049877</v>
      </c>
      <c r="E83" s="287" t="s">
        <v>11</v>
      </c>
      <c r="F83" s="183"/>
      <c r="G83" s="183"/>
    </row>
    <row r="84" spans="1:7" s="283" customFormat="1" ht="25.5">
      <c r="A84" s="645"/>
      <c r="B84" s="193" t="s">
        <v>49</v>
      </c>
      <c r="C84" s="183">
        <v>382689344</v>
      </c>
      <c r="D84" s="183">
        <v>-1049877</v>
      </c>
      <c r="E84" s="193" t="s">
        <v>12</v>
      </c>
      <c r="F84" s="183"/>
      <c r="G84" s="183"/>
    </row>
    <row r="85" spans="1:7" s="283" customFormat="1" ht="25.5">
      <c r="A85" s="645"/>
      <c r="B85" s="202" t="s">
        <v>258</v>
      </c>
      <c r="C85" s="183">
        <v>382689344</v>
      </c>
      <c r="D85" s="184">
        <v>-1049877</v>
      </c>
      <c r="E85" s="202" t="s">
        <v>47</v>
      </c>
      <c r="F85" s="183">
        <v>6100</v>
      </c>
      <c r="G85" s="183"/>
    </row>
    <row r="86" spans="1:7" s="283" customFormat="1" ht="38.25">
      <c r="A86" s="645"/>
      <c r="B86" s="202"/>
      <c r="C86" s="183"/>
      <c r="D86" s="184"/>
      <c r="E86" s="202" t="s">
        <v>48</v>
      </c>
      <c r="F86" s="183">
        <v>6100</v>
      </c>
      <c r="G86" s="183"/>
    </row>
    <row r="87" spans="1:7" s="283" customFormat="1" ht="51">
      <c r="A87" s="645"/>
      <c r="B87" s="202"/>
      <c r="C87" s="183"/>
      <c r="D87" s="184"/>
      <c r="E87" s="202" t="s">
        <v>87</v>
      </c>
      <c r="F87" s="183">
        <v>6100</v>
      </c>
      <c r="G87" s="183"/>
    </row>
    <row r="88" spans="1:7" s="283" customFormat="1">
      <c r="A88" s="645"/>
      <c r="B88" s="202"/>
      <c r="C88" s="183"/>
      <c r="D88" s="184"/>
      <c r="E88" s="202" t="s">
        <v>14</v>
      </c>
      <c r="F88" s="183">
        <v>262449362</v>
      </c>
      <c r="G88" s="183">
        <v>1049877</v>
      </c>
    </row>
    <row r="89" spans="1:7" s="283" customFormat="1">
      <c r="A89" s="645"/>
      <c r="B89" s="202"/>
      <c r="C89" s="183"/>
      <c r="D89" s="184"/>
      <c r="E89" s="202" t="s">
        <v>15</v>
      </c>
      <c r="F89" s="183">
        <v>262449362</v>
      </c>
      <c r="G89" s="183">
        <v>1049877</v>
      </c>
    </row>
    <row r="90" spans="1:7" s="283" customFormat="1">
      <c r="A90" s="645"/>
      <c r="B90" s="202"/>
      <c r="C90" s="183"/>
      <c r="D90" s="184"/>
      <c r="E90" s="203" t="s">
        <v>16</v>
      </c>
      <c r="F90" s="176">
        <v>267173816</v>
      </c>
      <c r="G90" s="176">
        <v>1049877</v>
      </c>
    </row>
    <row r="91" spans="1:7" s="283" customFormat="1">
      <c r="A91" s="645"/>
      <c r="B91" s="202"/>
      <c r="C91" s="183"/>
      <c r="D91" s="184"/>
      <c r="E91" s="202" t="s">
        <v>17</v>
      </c>
      <c r="F91" s="183">
        <v>260788277</v>
      </c>
      <c r="G91" s="201">
        <v>1020177</v>
      </c>
    </row>
    <row r="92" spans="1:7" s="283" customFormat="1">
      <c r="A92" s="645"/>
      <c r="B92" s="202"/>
      <c r="C92" s="183"/>
      <c r="D92" s="184"/>
      <c r="E92" s="202" t="s">
        <v>18</v>
      </c>
      <c r="F92" s="183">
        <v>81720795</v>
      </c>
      <c r="G92" s="201"/>
    </row>
    <row r="93" spans="1:7" s="283" customFormat="1">
      <c r="A93" s="645"/>
      <c r="B93" s="202"/>
      <c r="C93" s="183"/>
      <c r="D93" s="184"/>
      <c r="E93" s="202" t="s">
        <v>19</v>
      </c>
      <c r="F93" s="183">
        <v>59147380</v>
      </c>
      <c r="G93" s="201"/>
    </row>
    <row r="94" spans="1:7" s="283" customFormat="1">
      <c r="A94" s="645"/>
      <c r="B94" s="202"/>
      <c r="C94" s="183"/>
      <c r="D94" s="184"/>
      <c r="E94" s="202" t="s">
        <v>20</v>
      </c>
      <c r="F94" s="183">
        <v>22573415</v>
      </c>
      <c r="G94" s="201"/>
    </row>
    <row r="95" spans="1:7" s="283" customFormat="1">
      <c r="A95" s="645"/>
      <c r="B95" s="202"/>
      <c r="C95" s="183"/>
      <c r="D95" s="184"/>
      <c r="E95" s="202" t="s">
        <v>290</v>
      </c>
      <c r="F95" s="183">
        <v>617033</v>
      </c>
      <c r="G95" s="201"/>
    </row>
    <row r="96" spans="1:7" s="283" customFormat="1">
      <c r="A96" s="645"/>
      <c r="B96" s="202"/>
      <c r="C96" s="183"/>
      <c r="D96" s="184"/>
      <c r="E96" s="202" t="s">
        <v>264</v>
      </c>
      <c r="F96" s="183">
        <v>40705820</v>
      </c>
      <c r="G96" s="201">
        <v>1020177</v>
      </c>
    </row>
    <row r="97" spans="1:7" s="283" customFormat="1">
      <c r="A97" s="645"/>
      <c r="B97" s="202"/>
      <c r="C97" s="183"/>
      <c r="D97" s="184"/>
      <c r="E97" s="202" t="s">
        <v>21</v>
      </c>
      <c r="F97" s="183">
        <v>30772084</v>
      </c>
      <c r="G97" s="201">
        <v>1020177</v>
      </c>
    </row>
    <row r="98" spans="1:7" s="283" customFormat="1">
      <c r="A98" s="645"/>
      <c r="B98" s="202"/>
      <c r="C98" s="183"/>
      <c r="D98" s="184"/>
      <c r="E98" s="202" t="s">
        <v>257</v>
      </c>
      <c r="F98" s="183">
        <v>9933736</v>
      </c>
      <c r="G98" s="183"/>
    </row>
    <row r="99" spans="1:7" s="283" customFormat="1" ht="25.5">
      <c r="A99" s="645"/>
      <c r="B99" s="202"/>
      <c r="C99" s="183"/>
      <c r="D99" s="184"/>
      <c r="E99" s="202" t="s">
        <v>68</v>
      </c>
      <c r="F99" s="183">
        <v>3032312</v>
      </c>
      <c r="G99" s="183"/>
    </row>
    <row r="100" spans="1:7" s="283" customFormat="1">
      <c r="A100" s="645"/>
      <c r="B100" s="202"/>
      <c r="C100" s="183"/>
      <c r="D100" s="184"/>
      <c r="E100" s="202" t="s">
        <v>70</v>
      </c>
      <c r="F100" s="183">
        <v>3032312</v>
      </c>
      <c r="G100" s="183"/>
    </row>
    <row r="101" spans="1:7" s="283" customFormat="1" ht="25.5">
      <c r="A101" s="645"/>
      <c r="B101" s="202"/>
      <c r="C101" s="183"/>
      <c r="D101" s="184"/>
      <c r="E101" s="202" t="s">
        <v>37</v>
      </c>
      <c r="F101" s="183">
        <v>134712317</v>
      </c>
      <c r="G101" s="201">
        <v>29700</v>
      </c>
    </row>
    <row r="102" spans="1:7" s="283" customFormat="1">
      <c r="A102" s="645"/>
      <c r="B102" s="202"/>
      <c r="C102" s="183"/>
      <c r="D102" s="184"/>
      <c r="E102" s="202" t="s">
        <v>38</v>
      </c>
      <c r="F102" s="183">
        <v>175575</v>
      </c>
      <c r="G102" s="201"/>
    </row>
    <row r="103" spans="1:7" s="283" customFormat="1" ht="25.5">
      <c r="A103" s="645"/>
      <c r="B103" s="202"/>
      <c r="C103" s="183"/>
      <c r="D103" s="184"/>
      <c r="E103" s="202" t="s">
        <v>39</v>
      </c>
      <c r="F103" s="183">
        <v>175575</v>
      </c>
      <c r="G103" s="201"/>
    </row>
    <row r="104" spans="1:7" s="283" customFormat="1" ht="25.5">
      <c r="A104" s="645"/>
      <c r="B104" s="202"/>
      <c r="C104" s="183"/>
      <c r="D104" s="184"/>
      <c r="E104" s="202" t="s">
        <v>40</v>
      </c>
      <c r="F104" s="183">
        <v>175575</v>
      </c>
      <c r="G104" s="201"/>
    </row>
    <row r="105" spans="1:7" s="283" customFormat="1" ht="25.5">
      <c r="A105" s="645"/>
      <c r="B105" s="202"/>
      <c r="C105" s="183"/>
      <c r="D105" s="184"/>
      <c r="E105" s="202" t="s">
        <v>49</v>
      </c>
      <c r="F105" s="183">
        <v>134536742</v>
      </c>
      <c r="G105" s="201">
        <v>29700</v>
      </c>
    </row>
    <row r="106" spans="1:7" s="283" customFormat="1">
      <c r="A106" s="645"/>
      <c r="B106" s="202"/>
      <c r="C106" s="183"/>
      <c r="D106" s="184"/>
      <c r="E106" s="202" t="s">
        <v>258</v>
      </c>
      <c r="F106" s="183">
        <v>26820473</v>
      </c>
      <c r="G106" s="201"/>
    </row>
    <row r="107" spans="1:7" s="283" customFormat="1" ht="38.25">
      <c r="A107" s="645"/>
      <c r="B107" s="202"/>
      <c r="C107" s="183"/>
      <c r="D107" s="184"/>
      <c r="E107" s="202" t="s">
        <v>50</v>
      </c>
      <c r="F107" s="183">
        <v>107716269</v>
      </c>
      <c r="G107" s="201">
        <v>29700</v>
      </c>
    </row>
    <row r="108" spans="1:7" s="283" customFormat="1">
      <c r="A108" s="645"/>
      <c r="B108" s="202"/>
      <c r="C108" s="183"/>
      <c r="D108" s="184"/>
      <c r="E108" s="202" t="s">
        <v>23</v>
      </c>
      <c r="F108" s="183">
        <v>6385539</v>
      </c>
      <c r="G108" s="183"/>
    </row>
    <row r="109" spans="1:7" s="283" customFormat="1">
      <c r="A109" s="645"/>
      <c r="B109" s="202"/>
      <c r="C109" s="183"/>
      <c r="D109" s="184"/>
      <c r="E109" s="202" t="s">
        <v>24</v>
      </c>
      <c r="F109" s="183">
        <v>1899688</v>
      </c>
      <c r="G109" s="183"/>
    </row>
    <row r="110" spans="1:7" s="283" customFormat="1">
      <c r="A110" s="645"/>
      <c r="B110" s="202"/>
      <c r="C110" s="183"/>
      <c r="D110" s="184"/>
      <c r="E110" s="202" t="s">
        <v>41</v>
      </c>
      <c r="F110" s="183">
        <v>4485851</v>
      </c>
      <c r="G110" s="183"/>
    </row>
    <row r="111" spans="1:7" s="283" customFormat="1">
      <c r="A111" s="645"/>
      <c r="B111" s="202"/>
      <c r="C111" s="183"/>
      <c r="D111" s="184"/>
      <c r="E111" s="202" t="s">
        <v>42</v>
      </c>
      <c r="F111" s="183">
        <v>4485851</v>
      </c>
      <c r="G111" s="183"/>
    </row>
    <row r="112" spans="1:7" s="283" customFormat="1">
      <c r="A112" s="645"/>
      <c r="B112" s="202"/>
      <c r="C112" s="183"/>
      <c r="D112" s="184"/>
      <c r="E112" s="202" t="s">
        <v>43</v>
      </c>
      <c r="F112" s="183">
        <v>4485851</v>
      </c>
      <c r="G112" s="183"/>
    </row>
    <row r="113" spans="1:7" s="283" customFormat="1">
      <c r="A113" s="645"/>
      <c r="B113" s="202"/>
      <c r="C113" s="183"/>
      <c r="D113" s="184"/>
      <c r="E113" s="202" t="s">
        <v>25</v>
      </c>
      <c r="F113" s="183">
        <v>1552088</v>
      </c>
      <c r="G113" s="183"/>
    </row>
    <row r="114" spans="1:7" s="283" customFormat="1">
      <c r="A114" s="645"/>
      <c r="B114" s="202"/>
      <c r="C114" s="183"/>
      <c r="D114" s="184"/>
      <c r="E114" s="202" t="s">
        <v>26</v>
      </c>
      <c r="F114" s="183">
        <v>-1552088</v>
      </c>
      <c r="G114" s="183"/>
    </row>
    <row r="115" spans="1:7" s="283" customFormat="1">
      <c r="A115" s="645"/>
      <c r="B115" s="202"/>
      <c r="C115" s="183"/>
      <c r="D115" s="184"/>
      <c r="E115" s="202" t="s">
        <v>291</v>
      </c>
      <c r="F115" s="183">
        <v>-2527088</v>
      </c>
      <c r="G115" s="183"/>
    </row>
    <row r="116" spans="1:7" s="283" customFormat="1">
      <c r="A116" s="645"/>
      <c r="B116" s="202"/>
      <c r="C116" s="183"/>
      <c r="D116" s="184"/>
      <c r="E116" s="202" t="s">
        <v>292</v>
      </c>
      <c r="F116" s="183">
        <v>-2527088</v>
      </c>
      <c r="G116" s="183"/>
    </row>
    <row r="117" spans="1:7" s="283" customFormat="1">
      <c r="A117" s="645"/>
      <c r="B117" s="202"/>
      <c r="C117" s="183"/>
      <c r="D117" s="184"/>
      <c r="E117" s="202" t="s">
        <v>293</v>
      </c>
      <c r="F117" s="183">
        <v>975000</v>
      </c>
      <c r="G117" s="183"/>
    </row>
    <row r="118" spans="1:7" s="283" customFormat="1">
      <c r="A118" s="645"/>
      <c r="B118" s="202"/>
      <c r="C118" s="183"/>
      <c r="D118" s="184"/>
      <c r="E118" s="202" t="s">
        <v>294</v>
      </c>
      <c r="F118" s="183">
        <v>975000</v>
      </c>
      <c r="G118" s="183"/>
    </row>
    <row r="119" spans="1:7" s="283" customFormat="1">
      <c r="A119" s="645"/>
      <c r="B119" s="202"/>
      <c r="C119" s="183"/>
      <c r="D119" s="184"/>
      <c r="E119" s="202" t="s">
        <v>27</v>
      </c>
      <c r="F119" s="183"/>
      <c r="G119" s="183"/>
    </row>
    <row r="120" spans="1:7" s="283" customFormat="1" ht="25.5">
      <c r="A120" s="645"/>
      <c r="B120" s="202"/>
      <c r="C120" s="183"/>
      <c r="D120" s="184"/>
      <c r="E120" s="202" t="s">
        <v>28</v>
      </c>
      <c r="F120" s="183"/>
      <c r="G120" s="183"/>
    </row>
    <row r="121" spans="1:7" s="283" customFormat="1">
      <c r="A121" s="645"/>
      <c r="B121" s="1068" t="s">
        <v>250</v>
      </c>
      <c r="C121" s="1069"/>
      <c r="D121" s="1070"/>
      <c r="E121" s="1068" t="s">
        <v>250</v>
      </c>
      <c r="F121" s="1069"/>
      <c r="G121" s="1070"/>
    </row>
    <row r="122" spans="1:7" s="283" customFormat="1">
      <c r="A122" s="645"/>
      <c r="B122" s="200" t="s">
        <v>6</v>
      </c>
      <c r="C122" s="176">
        <v>382689344</v>
      </c>
      <c r="D122" s="176">
        <v>-1049877</v>
      </c>
      <c r="E122" s="200" t="s">
        <v>6</v>
      </c>
      <c r="F122" s="176">
        <v>268211096</v>
      </c>
      <c r="G122" s="176">
        <v>1049877</v>
      </c>
    </row>
    <row r="123" spans="1:7" s="283" customFormat="1">
      <c r="A123" s="645"/>
      <c r="B123" s="287" t="s">
        <v>14</v>
      </c>
      <c r="C123" s="183">
        <v>382689344</v>
      </c>
      <c r="D123" s="183">
        <v>-1049877</v>
      </c>
      <c r="E123" s="287" t="s">
        <v>7</v>
      </c>
      <c r="F123" s="183">
        <v>6270442</v>
      </c>
      <c r="G123" s="183"/>
    </row>
    <row r="124" spans="1:7" s="283" customFormat="1">
      <c r="A124" s="645"/>
      <c r="B124" s="287" t="s">
        <v>15</v>
      </c>
      <c r="C124" s="183">
        <v>382689344</v>
      </c>
      <c r="D124" s="183">
        <v>-1049877</v>
      </c>
      <c r="E124" s="287" t="s">
        <v>8</v>
      </c>
      <c r="F124" s="183">
        <v>5900</v>
      </c>
      <c r="G124" s="183"/>
    </row>
    <row r="125" spans="1:7" s="283" customFormat="1">
      <c r="A125" s="645"/>
      <c r="B125" s="200" t="s">
        <v>16</v>
      </c>
      <c r="C125" s="176">
        <v>382689344</v>
      </c>
      <c r="D125" s="176">
        <v>-1049877</v>
      </c>
      <c r="E125" s="200" t="s">
        <v>9</v>
      </c>
      <c r="F125" s="176"/>
      <c r="G125" s="176"/>
    </row>
    <row r="126" spans="1:7" s="283" customFormat="1">
      <c r="A126" s="645"/>
      <c r="B126" s="287" t="s">
        <v>17</v>
      </c>
      <c r="C126" s="183">
        <v>382689344</v>
      </c>
      <c r="D126" s="183">
        <v>-1049877</v>
      </c>
      <c r="E126" s="287" t="s">
        <v>10</v>
      </c>
      <c r="F126" s="183"/>
      <c r="G126" s="183"/>
    </row>
    <row r="127" spans="1:7" s="283" customFormat="1" ht="25.5">
      <c r="A127" s="645"/>
      <c r="B127" s="287" t="s">
        <v>37</v>
      </c>
      <c r="C127" s="183">
        <v>382689344</v>
      </c>
      <c r="D127" s="183">
        <v>-1049877</v>
      </c>
      <c r="E127" s="287" t="s">
        <v>11</v>
      </c>
      <c r="F127" s="183"/>
      <c r="G127" s="183"/>
    </row>
    <row r="128" spans="1:7" s="283" customFormat="1" ht="25.5">
      <c r="A128" s="645"/>
      <c r="B128" s="193" t="s">
        <v>49</v>
      </c>
      <c r="C128" s="183">
        <v>382689344</v>
      </c>
      <c r="D128" s="183">
        <v>-1049877</v>
      </c>
      <c r="E128" s="193" t="s">
        <v>12</v>
      </c>
      <c r="F128" s="183"/>
      <c r="G128" s="183"/>
    </row>
    <row r="129" spans="1:7" s="283" customFormat="1" ht="25.5">
      <c r="A129" s="645"/>
      <c r="B129" s="202" t="s">
        <v>258</v>
      </c>
      <c r="C129" s="183">
        <v>382689344</v>
      </c>
      <c r="D129" s="184">
        <v>-1049877</v>
      </c>
      <c r="E129" s="202" t="s">
        <v>47</v>
      </c>
      <c r="F129" s="183">
        <v>5900</v>
      </c>
      <c r="G129" s="183"/>
    </row>
    <row r="130" spans="1:7" s="283" customFormat="1" ht="38.25">
      <c r="A130" s="645"/>
      <c r="B130" s="202"/>
      <c r="C130" s="183"/>
      <c r="D130" s="184"/>
      <c r="E130" s="202" t="s">
        <v>48</v>
      </c>
      <c r="F130" s="183">
        <v>5900</v>
      </c>
      <c r="G130" s="183"/>
    </row>
    <row r="131" spans="1:7" s="283" customFormat="1" ht="51">
      <c r="A131" s="645"/>
      <c r="B131" s="202"/>
      <c r="C131" s="183"/>
      <c r="D131" s="184"/>
      <c r="E131" s="202" t="s">
        <v>87</v>
      </c>
      <c r="F131" s="183">
        <v>5900</v>
      </c>
      <c r="G131" s="183"/>
    </row>
    <row r="132" spans="1:7" s="283" customFormat="1">
      <c r="A132" s="645"/>
      <c r="B132" s="202"/>
      <c r="C132" s="183"/>
      <c r="D132" s="184"/>
      <c r="E132" s="202" t="s">
        <v>14</v>
      </c>
      <c r="F132" s="183">
        <v>261934754</v>
      </c>
      <c r="G132" s="183">
        <v>1049877</v>
      </c>
    </row>
    <row r="133" spans="1:7" s="283" customFormat="1">
      <c r="A133" s="645"/>
      <c r="B133" s="202"/>
      <c r="C133" s="183"/>
      <c r="D133" s="184"/>
      <c r="E133" s="202" t="s">
        <v>15</v>
      </c>
      <c r="F133" s="183">
        <v>261934754</v>
      </c>
      <c r="G133" s="183">
        <v>1049877</v>
      </c>
    </row>
    <row r="134" spans="1:7" s="283" customFormat="1">
      <c r="A134" s="645"/>
      <c r="B134" s="202"/>
      <c r="C134" s="183"/>
      <c r="D134" s="184"/>
      <c r="E134" s="203" t="s">
        <v>16</v>
      </c>
      <c r="F134" s="176">
        <v>267040649</v>
      </c>
      <c r="G134" s="176">
        <v>1049877</v>
      </c>
    </row>
    <row r="135" spans="1:7" s="283" customFormat="1">
      <c r="A135" s="645"/>
      <c r="B135" s="202"/>
      <c r="C135" s="183"/>
      <c r="D135" s="184"/>
      <c r="E135" s="202" t="s">
        <v>17</v>
      </c>
      <c r="F135" s="183">
        <v>260655110</v>
      </c>
      <c r="G135" s="201">
        <v>1020177</v>
      </c>
    </row>
    <row r="136" spans="1:7" s="283" customFormat="1">
      <c r="A136" s="645"/>
      <c r="B136" s="202"/>
      <c r="C136" s="183"/>
      <c r="D136" s="184"/>
      <c r="E136" s="202" t="s">
        <v>18</v>
      </c>
      <c r="F136" s="183">
        <v>81794095</v>
      </c>
      <c r="G136" s="201"/>
    </row>
    <row r="137" spans="1:7" s="283" customFormat="1">
      <c r="A137" s="645"/>
      <c r="B137" s="202"/>
      <c r="C137" s="183"/>
      <c r="D137" s="184"/>
      <c r="E137" s="202" t="s">
        <v>19</v>
      </c>
      <c r="F137" s="183">
        <v>59193830</v>
      </c>
      <c r="G137" s="201"/>
    </row>
    <row r="138" spans="1:7" s="283" customFormat="1">
      <c r="A138" s="645"/>
      <c r="B138" s="202"/>
      <c r="C138" s="183"/>
      <c r="D138" s="184"/>
      <c r="E138" s="202" t="s">
        <v>20</v>
      </c>
      <c r="F138" s="183">
        <v>22600265</v>
      </c>
      <c r="G138" s="201"/>
    </row>
    <row r="139" spans="1:7" s="283" customFormat="1">
      <c r="A139" s="645"/>
      <c r="B139" s="202"/>
      <c r="C139" s="183"/>
      <c r="D139" s="184"/>
      <c r="E139" s="202" t="s">
        <v>290</v>
      </c>
      <c r="F139" s="183">
        <v>666226</v>
      </c>
      <c r="G139" s="201"/>
    </row>
    <row r="140" spans="1:7" s="283" customFormat="1">
      <c r="A140" s="645"/>
      <c r="B140" s="202"/>
      <c r="C140" s="183"/>
      <c r="D140" s="184"/>
      <c r="E140" s="202" t="s">
        <v>264</v>
      </c>
      <c r="F140" s="183">
        <v>40901694</v>
      </c>
      <c r="G140" s="201">
        <v>1020177</v>
      </c>
    </row>
    <row r="141" spans="1:7" s="283" customFormat="1">
      <c r="A141" s="645"/>
      <c r="B141" s="202"/>
      <c r="C141" s="183"/>
      <c r="D141" s="184"/>
      <c r="E141" s="202" t="s">
        <v>21</v>
      </c>
      <c r="F141" s="183">
        <v>30967958</v>
      </c>
      <c r="G141" s="201">
        <v>1020177</v>
      </c>
    </row>
    <row r="142" spans="1:7" s="283" customFormat="1">
      <c r="A142" s="645"/>
      <c r="B142" s="202"/>
      <c r="C142" s="183"/>
      <c r="D142" s="184"/>
      <c r="E142" s="202" t="s">
        <v>257</v>
      </c>
      <c r="F142" s="183">
        <v>9933736</v>
      </c>
      <c r="G142" s="183"/>
    </row>
    <row r="143" spans="1:7" s="283" customFormat="1" ht="25.5">
      <c r="A143" s="645"/>
      <c r="B143" s="202"/>
      <c r="C143" s="183"/>
      <c r="D143" s="184"/>
      <c r="E143" s="202" t="s">
        <v>68</v>
      </c>
      <c r="F143" s="183">
        <v>1154278</v>
      </c>
      <c r="G143" s="183"/>
    </row>
    <row r="144" spans="1:7" s="283" customFormat="1">
      <c r="A144" s="645"/>
      <c r="B144" s="202"/>
      <c r="C144" s="183"/>
      <c r="D144" s="184"/>
      <c r="E144" s="202" t="s">
        <v>70</v>
      </c>
      <c r="F144" s="183">
        <v>1154278</v>
      </c>
      <c r="G144" s="183"/>
    </row>
    <row r="145" spans="1:7" s="283" customFormat="1" ht="25.5">
      <c r="A145" s="645"/>
      <c r="B145" s="202"/>
      <c r="C145" s="183"/>
      <c r="D145" s="184"/>
      <c r="E145" s="202" t="s">
        <v>37</v>
      </c>
      <c r="F145" s="183">
        <v>136138817</v>
      </c>
      <c r="G145" s="201">
        <v>29700</v>
      </c>
    </row>
    <row r="146" spans="1:7" s="283" customFormat="1">
      <c r="A146" s="645"/>
      <c r="B146" s="202"/>
      <c r="C146" s="183"/>
      <c r="D146" s="184"/>
      <c r="E146" s="202" t="s">
        <v>38</v>
      </c>
      <c r="F146" s="183">
        <v>58525</v>
      </c>
      <c r="G146" s="201"/>
    </row>
    <row r="147" spans="1:7" s="283" customFormat="1" ht="25.5">
      <c r="A147" s="645"/>
      <c r="B147" s="202"/>
      <c r="C147" s="183"/>
      <c r="D147" s="184"/>
      <c r="E147" s="202" t="s">
        <v>39</v>
      </c>
      <c r="F147" s="183">
        <v>58525</v>
      </c>
      <c r="G147" s="201"/>
    </row>
    <row r="148" spans="1:7" s="283" customFormat="1" ht="25.5">
      <c r="A148" s="645"/>
      <c r="B148" s="202"/>
      <c r="C148" s="183"/>
      <c r="D148" s="184"/>
      <c r="E148" s="202" t="s">
        <v>40</v>
      </c>
      <c r="F148" s="183">
        <v>58525</v>
      </c>
      <c r="G148" s="201"/>
    </row>
    <row r="149" spans="1:7" s="283" customFormat="1" ht="25.5">
      <c r="A149" s="645"/>
      <c r="B149" s="202"/>
      <c r="C149" s="183"/>
      <c r="D149" s="184"/>
      <c r="E149" s="202" t="s">
        <v>49</v>
      </c>
      <c r="F149" s="183">
        <v>136080292</v>
      </c>
      <c r="G149" s="201">
        <v>29700</v>
      </c>
    </row>
    <row r="150" spans="1:7" s="283" customFormat="1">
      <c r="A150" s="645"/>
      <c r="B150" s="202"/>
      <c r="C150" s="183"/>
      <c r="D150" s="184"/>
      <c r="E150" s="202" t="s">
        <v>258</v>
      </c>
      <c r="F150" s="183">
        <v>26820473</v>
      </c>
      <c r="G150" s="201"/>
    </row>
    <row r="151" spans="1:7" s="283" customFormat="1" ht="38.25">
      <c r="A151" s="645"/>
      <c r="B151" s="202"/>
      <c r="C151" s="183"/>
      <c r="D151" s="184"/>
      <c r="E151" s="202" t="s">
        <v>50</v>
      </c>
      <c r="F151" s="183">
        <v>109259819</v>
      </c>
      <c r="G151" s="201">
        <v>29700</v>
      </c>
    </row>
    <row r="152" spans="1:7" s="283" customFormat="1">
      <c r="A152" s="645"/>
      <c r="B152" s="202"/>
      <c r="C152" s="183"/>
      <c r="D152" s="184"/>
      <c r="E152" s="202" t="s">
        <v>23</v>
      </c>
      <c r="F152" s="183">
        <v>6385539</v>
      </c>
      <c r="G152" s="183"/>
    </row>
    <row r="153" spans="1:7" s="283" customFormat="1">
      <c r="A153" s="645"/>
      <c r="B153" s="202"/>
      <c r="C153" s="183"/>
      <c r="D153" s="184"/>
      <c r="E153" s="202" t="s">
        <v>24</v>
      </c>
      <c r="F153" s="183">
        <v>1899688</v>
      </c>
      <c r="G153" s="183"/>
    </row>
    <row r="154" spans="1:7" s="283" customFormat="1">
      <c r="A154" s="645"/>
      <c r="B154" s="202"/>
      <c r="C154" s="183"/>
      <c r="D154" s="184"/>
      <c r="E154" s="202" t="s">
        <v>41</v>
      </c>
      <c r="F154" s="183">
        <v>4485851</v>
      </c>
      <c r="G154" s="183"/>
    </row>
    <row r="155" spans="1:7" s="283" customFormat="1">
      <c r="A155" s="645"/>
      <c r="B155" s="202"/>
      <c r="C155" s="183"/>
      <c r="D155" s="184"/>
      <c r="E155" s="202" t="s">
        <v>42</v>
      </c>
      <c r="F155" s="183">
        <v>4485851</v>
      </c>
      <c r="G155" s="183"/>
    </row>
    <row r="156" spans="1:7" s="283" customFormat="1">
      <c r="A156" s="645"/>
      <c r="B156" s="202"/>
      <c r="C156" s="183"/>
      <c r="D156" s="184"/>
      <c r="E156" s="202" t="s">
        <v>43</v>
      </c>
      <c r="F156" s="183">
        <v>4485851</v>
      </c>
      <c r="G156" s="183"/>
    </row>
    <row r="157" spans="1:7" s="283" customFormat="1">
      <c r="A157" s="645"/>
      <c r="B157" s="202"/>
      <c r="C157" s="183"/>
      <c r="D157" s="184"/>
      <c r="E157" s="202" t="s">
        <v>25</v>
      </c>
      <c r="F157" s="183">
        <v>1170447</v>
      </c>
      <c r="G157" s="183"/>
    </row>
    <row r="158" spans="1:7" s="283" customFormat="1">
      <c r="A158" s="645"/>
      <c r="B158" s="202"/>
      <c r="C158" s="183"/>
      <c r="D158" s="184"/>
      <c r="E158" s="202" t="s">
        <v>26</v>
      </c>
      <c r="F158" s="183">
        <v>-1170447</v>
      </c>
      <c r="G158" s="183"/>
    </row>
    <row r="159" spans="1:7" s="283" customFormat="1">
      <c r="A159" s="645"/>
      <c r="B159" s="202"/>
      <c r="C159" s="183"/>
      <c r="D159" s="184"/>
      <c r="E159" s="202" t="s">
        <v>291</v>
      </c>
      <c r="F159" s="183">
        <v>-2145447</v>
      </c>
      <c r="G159" s="183"/>
    </row>
    <row r="160" spans="1:7" s="283" customFormat="1">
      <c r="A160" s="645"/>
      <c r="B160" s="202"/>
      <c r="C160" s="183"/>
      <c r="D160" s="184"/>
      <c r="E160" s="202" t="s">
        <v>292</v>
      </c>
      <c r="F160" s="183">
        <v>-2145447</v>
      </c>
      <c r="G160" s="183"/>
    </row>
    <row r="161" spans="1:8" s="283" customFormat="1">
      <c r="A161" s="645"/>
      <c r="B161" s="202"/>
      <c r="C161" s="183"/>
      <c r="D161" s="184"/>
      <c r="E161" s="202" t="s">
        <v>293</v>
      </c>
      <c r="F161" s="183">
        <v>975000</v>
      </c>
      <c r="G161" s="183"/>
    </row>
    <row r="162" spans="1:8" s="283" customFormat="1">
      <c r="A162" s="645"/>
      <c r="B162" s="202"/>
      <c r="C162" s="183"/>
      <c r="D162" s="184"/>
      <c r="E162" s="202" t="s">
        <v>294</v>
      </c>
      <c r="F162" s="183">
        <v>975000</v>
      </c>
      <c r="G162" s="183"/>
    </row>
    <row r="163" spans="1:8" s="283" customFormat="1">
      <c r="A163" s="645"/>
      <c r="B163" s="202"/>
      <c r="C163" s="183"/>
      <c r="D163" s="184"/>
      <c r="E163" s="202" t="s">
        <v>27</v>
      </c>
      <c r="F163" s="183"/>
      <c r="G163" s="183"/>
    </row>
    <row r="164" spans="1:8" s="283" customFormat="1" ht="26.25" thickBot="1">
      <c r="A164" s="645"/>
      <c r="B164" s="281"/>
      <c r="C164" s="185"/>
      <c r="D164" s="282"/>
      <c r="E164" s="281" t="s">
        <v>28</v>
      </c>
      <c r="F164" s="185"/>
      <c r="G164" s="185"/>
    </row>
    <row r="165" spans="1:8" s="642" customFormat="1" ht="51" customHeight="1" thickBot="1">
      <c r="A165" s="841"/>
      <c r="B165" s="2053" t="s">
        <v>405</v>
      </c>
      <c r="C165" s="2054"/>
      <c r="D165" s="2054"/>
      <c r="E165" s="2054"/>
      <c r="F165" s="2054"/>
      <c r="G165" s="2055"/>
    </row>
    <row r="166" spans="1:8" s="642" customFormat="1" ht="12" customHeight="1">
      <c r="A166" s="841"/>
      <c r="C166" s="652"/>
      <c r="D166" s="652"/>
      <c r="F166" s="652"/>
      <c r="G166" s="652"/>
    </row>
    <row r="167" spans="1:8" s="240" customFormat="1">
      <c r="A167" s="150"/>
      <c r="B167" s="2056" t="s">
        <v>252</v>
      </c>
      <c r="C167" s="2056"/>
      <c r="D167" s="649"/>
      <c r="E167" s="643"/>
    </row>
    <row r="168" spans="1:8" s="240" customFormat="1" ht="12" customHeight="1" thickBot="1">
      <c r="A168" s="150"/>
      <c r="B168" s="648"/>
      <c r="C168" s="648"/>
      <c r="D168" s="649"/>
      <c r="E168" s="643"/>
    </row>
    <row r="169" spans="1:8" s="151" customFormat="1" ht="19.899999999999999" customHeight="1">
      <c r="A169" s="207">
        <f>A13+1</f>
        <v>19</v>
      </c>
      <c r="B169" s="280" t="s">
        <v>76</v>
      </c>
      <c r="C169" s="383"/>
      <c r="D169" s="384"/>
      <c r="E169" s="653" t="s">
        <v>76</v>
      </c>
      <c r="F169" s="386"/>
      <c r="G169" s="94"/>
      <c r="H169" s="14" t="s">
        <v>58</v>
      </c>
    </row>
    <row r="170" spans="1:8" s="225" customFormat="1">
      <c r="A170" s="207"/>
      <c r="B170" s="177" t="s">
        <v>4</v>
      </c>
      <c r="C170" s="178"/>
      <c r="D170" s="177"/>
      <c r="E170" s="434" t="s">
        <v>4</v>
      </c>
      <c r="F170" s="650"/>
      <c r="G170" s="651"/>
    </row>
    <row r="171" spans="1:8" s="279" customFormat="1" ht="13.5">
      <c r="A171" s="207"/>
      <c r="B171" s="1063" t="s">
        <v>328</v>
      </c>
      <c r="C171" s="1064"/>
      <c r="D171" s="1065"/>
      <c r="E171" s="1063" t="s">
        <v>288</v>
      </c>
      <c r="F171" s="1064"/>
      <c r="G171" s="1065"/>
    </row>
    <row r="172" spans="1:8" s="275" customFormat="1">
      <c r="A172" s="207"/>
      <c r="B172" s="192" t="s">
        <v>6</v>
      </c>
      <c r="C172" s="273">
        <v>76916987</v>
      </c>
      <c r="D172" s="182">
        <v>-69531</v>
      </c>
      <c r="E172" s="192" t="s">
        <v>6</v>
      </c>
      <c r="F172" s="273">
        <v>8832984</v>
      </c>
      <c r="G172" s="182">
        <v>69531</v>
      </c>
      <c r="H172" s="641"/>
    </row>
    <row r="173" spans="1:8" s="279" customFormat="1">
      <c r="A173" s="207"/>
      <c r="B173" s="193" t="s">
        <v>7</v>
      </c>
      <c r="C173" s="184">
        <v>3994013</v>
      </c>
      <c r="D173" s="184"/>
      <c r="E173" s="193" t="s">
        <v>14</v>
      </c>
      <c r="F173" s="184">
        <v>8832984</v>
      </c>
      <c r="G173" s="184">
        <v>69531</v>
      </c>
      <c r="H173" s="641"/>
    </row>
    <row r="174" spans="1:8" s="279" customFormat="1">
      <c r="A174" s="207"/>
      <c r="B174" s="193" t="s">
        <v>8</v>
      </c>
      <c r="C174" s="184">
        <v>7940</v>
      </c>
      <c r="D174" s="184"/>
      <c r="E174" s="193" t="s">
        <v>15</v>
      </c>
      <c r="F174" s="184">
        <v>8832984</v>
      </c>
      <c r="G174" s="184">
        <v>69531</v>
      </c>
      <c r="H174" s="641"/>
    </row>
    <row r="175" spans="1:8" s="279" customFormat="1">
      <c r="A175" s="207"/>
      <c r="B175" s="192" t="s">
        <v>9</v>
      </c>
      <c r="C175" s="182">
        <v>7940</v>
      </c>
      <c r="D175" s="182"/>
      <c r="E175" s="192" t="s">
        <v>16</v>
      </c>
      <c r="F175" s="182">
        <v>8832984</v>
      </c>
      <c r="G175" s="182">
        <v>69531</v>
      </c>
      <c r="H175" s="641"/>
    </row>
    <row r="176" spans="1:8" s="279" customFormat="1">
      <c r="A176" s="207"/>
      <c r="B176" s="193" t="s">
        <v>10</v>
      </c>
      <c r="C176" s="184">
        <v>7940</v>
      </c>
      <c r="D176" s="184"/>
      <c r="E176" s="193" t="s">
        <v>17</v>
      </c>
      <c r="F176" s="184">
        <v>8832984</v>
      </c>
      <c r="G176" s="184">
        <v>69531</v>
      </c>
      <c r="H176" s="641"/>
    </row>
    <row r="177" spans="1:8" s="279" customFormat="1" ht="25.5">
      <c r="A177" s="207"/>
      <c r="B177" s="193" t="s">
        <v>11</v>
      </c>
      <c r="C177" s="184">
        <v>7940</v>
      </c>
      <c r="D177" s="184"/>
      <c r="E177" s="193" t="s">
        <v>264</v>
      </c>
      <c r="F177" s="184">
        <v>8709792</v>
      </c>
      <c r="G177" s="184">
        <v>69531</v>
      </c>
      <c r="H177" s="641"/>
    </row>
    <row r="178" spans="1:8" s="279" customFormat="1" ht="25.5">
      <c r="A178" s="207"/>
      <c r="B178" s="193" t="s">
        <v>12</v>
      </c>
      <c r="C178" s="184">
        <v>7940</v>
      </c>
      <c r="D178" s="184"/>
      <c r="E178" s="193" t="s">
        <v>21</v>
      </c>
      <c r="F178" s="184">
        <v>8709792</v>
      </c>
      <c r="G178" s="184">
        <v>69531</v>
      </c>
      <c r="H178" s="641"/>
    </row>
    <row r="179" spans="1:8" s="279" customFormat="1" ht="25.5">
      <c r="A179" s="207"/>
      <c r="B179" s="193" t="s">
        <v>14</v>
      </c>
      <c r="C179" s="184">
        <v>72915034</v>
      </c>
      <c r="D179" s="184">
        <v>-69531</v>
      </c>
      <c r="E179" s="193" t="s">
        <v>37</v>
      </c>
      <c r="F179" s="184">
        <v>123192</v>
      </c>
      <c r="G179" s="184"/>
      <c r="H179" s="641"/>
    </row>
    <row r="180" spans="1:8" s="279" customFormat="1" ht="25.5">
      <c r="A180" s="207"/>
      <c r="B180" s="193" t="s">
        <v>15</v>
      </c>
      <c r="C180" s="184">
        <v>72915034</v>
      </c>
      <c r="D180" s="184">
        <v>-69531</v>
      </c>
      <c r="E180" s="193" t="s">
        <v>49</v>
      </c>
      <c r="F180" s="184">
        <v>123192</v>
      </c>
      <c r="G180" s="184"/>
      <c r="H180" s="641"/>
    </row>
    <row r="181" spans="1:8" s="279" customFormat="1" ht="38.25">
      <c r="A181" s="207"/>
      <c r="B181" s="192" t="s">
        <v>16</v>
      </c>
      <c r="C181" s="182">
        <v>76916987</v>
      </c>
      <c r="D181" s="182">
        <v>-69531</v>
      </c>
      <c r="E181" s="193" t="s">
        <v>50</v>
      </c>
      <c r="F181" s="184">
        <v>123192</v>
      </c>
      <c r="G181" s="184"/>
      <c r="H181" s="641"/>
    </row>
    <row r="182" spans="1:8" s="279" customFormat="1">
      <c r="A182" s="207"/>
      <c r="B182" s="193" t="s">
        <v>17</v>
      </c>
      <c r="C182" s="184">
        <v>75479160</v>
      </c>
      <c r="D182" s="184">
        <v>-69531</v>
      </c>
      <c r="E182" s="193"/>
      <c r="F182" s="184"/>
      <c r="G182" s="184"/>
      <c r="H182" s="641"/>
    </row>
    <row r="183" spans="1:8" s="279" customFormat="1">
      <c r="A183" s="207"/>
      <c r="B183" s="193" t="s">
        <v>18</v>
      </c>
      <c r="C183" s="184">
        <v>57467428</v>
      </c>
      <c r="D183" s="184">
        <v>-69531</v>
      </c>
      <c r="E183" s="193"/>
      <c r="F183" s="184"/>
      <c r="G183" s="184"/>
      <c r="H183" s="641"/>
    </row>
    <row r="184" spans="1:8" s="279" customFormat="1">
      <c r="A184" s="207"/>
      <c r="B184" s="193" t="s">
        <v>19</v>
      </c>
      <c r="C184" s="184">
        <v>43895367</v>
      </c>
      <c r="D184" s="184">
        <v>-69531</v>
      </c>
      <c r="E184" s="193"/>
      <c r="F184" s="184"/>
      <c r="G184" s="184"/>
      <c r="H184" s="641"/>
    </row>
    <row r="185" spans="1:8" s="279" customFormat="1">
      <c r="A185" s="207"/>
      <c r="B185" s="193" t="s">
        <v>20</v>
      </c>
      <c r="C185" s="184">
        <v>13572061</v>
      </c>
      <c r="D185" s="184"/>
      <c r="E185" s="193"/>
      <c r="F185" s="184"/>
      <c r="G185" s="184"/>
      <c r="H185" s="641"/>
    </row>
    <row r="186" spans="1:8" s="279" customFormat="1">
      <c r="A186" s="207"/>
      <c r="B186" s="193" t="s">
        <v>264</v>
      </c>
      <c r="C186" s="184">
        <v>15190590</v>
      </c>
      <c r="D186" s="184"/>
      <c r="E186" s="193"/>
      <c r="F186" s="184"/>
      <c r="G186" s="184"/>
      <c r="H186" s="641"/>
    </row>
    <row r="187" spans="1:8" s="279" customFormat="1">
      <c r="A187" s="207"/>
      <c r="B187" s="193" t="s">
        <v>21</v>
      </c>
      <c r="C187" s="184">
        <v>5450400</v>
      </c>
      <c r="D187" s="184"/>
      <c r="E187" s="193"/>
      <c r="F187" s="184"/>
      <c r="G187" s="184"/>
      <c r="H187" s="641"/>
    </row>
    <row r="188" spans="1:8" s="279" customFormat="1">
      <c r="A188" s="207"/>
      <c r="B188" s="193" t="s">
        <v>257</v>
      </c>
      <c r="C188" s="184">
        <v>9740190</v>
      </c>
      <c r="D188" s="184"/>
      <c r="E188" s="193"/>
      <c r="F188" s="184"/>
      <c r="G188" s="184"/>
      <c r="H188" s="641"/>
    </row>
    <row r="189" spans="1:8" s="279" customFormat="1" ht="25.5">
      <c r="A189" s="207"/>
      <c r="B189" s="193" t="s">
        <v>37</v>
      </c>
      <c r="C189" s="184">
        <v>2821142</v>
      </c>
      <c r="D189" s="184"/>
      <c r="E189" s="193"/>
      <c r="F189" s="184"/>
      <c r="G189" s="184"/>
      <c r="H189" s="641"/>
    </row>
    <row r="190" spans="1:8" s="279" customFormat="1" ht="25.5">
      <c r="A190" s="207"/>
      <c r="B190" s="193" t="s">
        <v>49</v>
      </c>
      <c r="C190" s="184">
        <v>2821142</v>
      </c>
      <c r="D190" s="184"/>
      <c r="E190" s="193"/>
      <c r="F190" s="184"/>
      <c r="G190" s="184"/>
      <c r="H190" s="641"/>
    </row>
    <row r="191" spans="1:8" s="279" customFormat="1" ht="38.25">
      <c r="A191" s="207"/>
      <c r="B191" s="193" t="s">
        <v>50</v>
      </c>
      <c r="C191" s="184">
        <v>2821142</v>
      </c>
      <c r="D191" s="184"/>
      <c r="E191" s="193"/>
      <c r="F191" s="184"/>
      <c r="G191" s="184"/>
      <c r="H191" s="641"/>
    </row>
    <row r="192" spans="1:8" s="279" customFormat="1">
      <c r="A192" s="207"/>
      <c r="B192" s="193" t="s">
        <v>23</v>
      </c>
      <c r="C192" s="184">
        <v>1437827</v>
      </c>
      <c r="D192" s="184"/>
      <c r="E192" s="193"/>
      <c r="F192" s="184"/>
      <c r="G192" s="184"/>
      <c r="H192" s="641"/>
    </row>
    <row r="193" spans="1:8" s="279" customFormat="1" ht="13.5" thickBot="1">
      <c r="A193" s="207"/>
      <c r="B193" s="647" t="s">
        <v>24</v>
      </c>
      <c r="C193" s="282">
        <v>1437827</v>
      </c>
      <c r="D193" s="282"/>
      <c r="E193" s="647"/>
      <c r="F193" s="282"/>
      <c r="G193" s="282"/>
      <c r="H193" s="641"/>
    </row>
    <row r="194" spans="1:8" s="642" customFormat="1" ht="51.75" customHeight="1" thickBot="1">
      <c r="A194" s="841"/>
      <c r="B194" s="2053" t="s">
        <v>406</v>
      </c>
      <c r="C194" s="2054"/>
      <c r="D194" s="2054"/>
      <c r="E194" s="2054"/>
      <c r="F194" s="2054"/>
      <c r="G194" s="2055"/>
    </row>
    <row r="195" spans="1:8" s="642" customFormat="1" ht="12" customHeight="1">
      <c r="A195" s="841"/>
      <c r="C195" s="652"/>
      <c r="D195" s="652"/>
      <c r="F195" s="652"/>
      <c r="G195" s="652"/>
    </row>
    <row r="196" spans="1:8" s="642" customFormat="1">
      <c r="A196" s="841"/>
      <c r="B196" s="2060" t="s">
        <v>286</v>
      </c>
      <c r="C196" s="2060"/>
      <c r="D196" s="2060"/>
      <c r="E196" s="643"/>
      <c r="F196" s="240"/>
      <c r="G196" s="240"/>
    </row>
    <row r="197" spans="1:8" s="642" customFormat="1" ht="12" customHeight="1" thickBot="1">
      <c r="A197" s="841"/>
      <c r="B197" s="644"/>
      <c r="C197" s="644"/>
      <c r="D197" s="644"/>
      <c r="E197" s="643"/>
      <c r="F197" s="240"/>
      <c r="G197" s="240"/>
    </row>
    <row r="198" spans="1:8" s="283" customFormat="1" ht="18" customHeight="1">
      <c r="A198" s="645">
        <f>A169</f>
        <v>19</v>
      </c>
      <c r="B198" s="280" t="s">
        <v>76</v>
      </c>
      <c r="C198" s="181"/>
      <c r="D198" s="387"/>
      <c r="E198" s="280" t="s">
        <v>76</v>
      </c>
      <c r="F198" s="181"/>
      <c r="G198" s="387"/>
      <c r="H198" s="14" t="s">
        <v>58</v>
      </c>
    </row>
    <row r="199" spans="1:8" s="646" customFormat="1">
      <c r="A199" s="645"/>
      <c r="B199" s="285" t="s">
        <v>66</v>
      </c>
      <c r="C199" s="286"/>
      <c r="D199" s="253"/>
      <c r="E199" s="285" t="s">
        <v>66</v>
      </c>
      <c r="F199" s="447"/>
      <c r="G199" s="448"/>
    </row>
    <row r="200" spans="1:8" s="283" customFormat="1">
      <c r="A200" s="645"/>
      <c r="B200" s="1066" t="s">
        <v>67</v>
      </c>
      <c r="C200" s="1021"/>
      <c r="D200" s="1067"/>
      <c r="E200" s="1066" t="s">
        <v>67</v>
      </c>
      <c r="F200" s="1021"/>
      <c r="G200" s="1067"/>
    </row>
    <row r="201" spans="1:8" s="283" customFormat="1">
      <c r="A201" s="645"/>
      <c r="B201" s="1068" t="s">
        <v>73</v>
      </c>
      <c r="C201" s="1069"/>
      <c r="D201" s="1070"/>
      <c r="E201" s="1068" t="s">
        <v>73</v>
      </c>
      <c r="F201" s="1069"/>
      <c r="G201" s="1070"/>
    </row>
    <row r="202" spans="1:8" s="283" customFormat="1">
      <c r="A202" s="645"/>
      <c r="B202" s="200" t="s">
        <v>6</v>
      </c>
      <c r="C202" s="176">
        <v>281807951</v>
      </c>
      <c r="D202" s="176">
        <v>-69531</v>
      </c>
      <c r="E202" s="200" t="s">
        <v>6</v>
      </c>
      <c r="F202" s="176">
        <v>281807951</v>
      </c>
      <c r="G202" s="176">
        <v>69531</v>
      </c>
    </row>
    <row r="203" spans="1:8" s="283" customFormat="1">
      <c r="A203" s="645"/>
      <c r="B203" s="287" t="s">
        <v>7</v>
      </c>
      <c r="C203" s="183">
        <v>6273747</v>
      </c>
      <c r="D203" s="183"/>
      <c r="E203" s="287" t="s">
        <v>7</v>
      </c>
      <c r="F203" s="183">
        <v>6273747</v>
      </c>
      <c r="G203" s="183"/>
    </row>
    <row r="204" spans="1:8" s="283" customFormat="1">
      <c r="A204" s="645"/>
      <c r="B204" s="287" t="s">
        <v>8</v>
      </c>
      <c r="C204" s="183">
        <v>1526865</v>
      </c>
      <c r="D204" s="183"/>
      <c r="E204" s="287" t="s">
        <v>8</v>
      </c>
      <c r="F204" s="183">
        <v>1526865</v>
      </c>
      <c r="G204" s="183"/>
    </row>
    <row r="205" spans="1:8" s="283" customFormat="1">
      <c r="A205" s="645"/>
      <c r="B205" s="200" t="s">
        <v>9</v>
      </c>
      <c r="C205" s="176">
        <v>1509865</v>
      </c>
      <c r="D205" s="176"/>
      <c r="E205" s="200" t="s">
        <v>9</v>
      </c>
      <c r="F205" s="176">
        <v>1509865</v>
      </c>
      <c r="G205" s="176"/>
    </row>
    <row r="206" spans="1:8" s="283" customFormat="1">
      <c r="A206" s="645"/>
      <c r="B206" s="287" t="s">
        <v>10</v>
      </c>
      <c r="C206" s="183">
        <v>1509865</v>
      </c>
      <c r="D206" s="183"/>
      <c r="E206" s="287" t="s">
        <v>10</v>
      </c>
      <c r="F206" s="183">
        <v>1509865</v>
      </c>
      <c r="G206" s="183"/>
    </row>
    <row r="207" spans="1:8" s="283" customFormat="1" ht="25.5">
      <c r="A207" s="645"/>
      <c r="B207" s="287" t="s">
        <v>11</v>
      </c>
      <c r="C207" s="183">
        <v>1509865</v>
      </c>
      <c r="D207" s="183"/>
      <c r="E207" s="287" t="s">
        <v>11</v>
      </c>
      <c r="F207" s="183">
        <v>1509865</v>
      </c>
      <c r="G207" s="183"/>
    </row>
    <row r="208" spans="1:8" s="283" customFormat="1" ht="25.5">
      <c r="A208" s="645"/>
      <c r="B208" s="193" t="s">
        <v>12</v>
      </c>
      <c r="C208" s="183">
        <v>1509865</v>
      </c>
      <c r="D208" s="183"/>
      <c r="E208" s="193" t="s">
        <v>12</v>
      </c>
      <c r="F208" s="183">
        <v>1509865</v>
      </c>
      <c r="G208" s="183"/>
    </row>
    <row r="209" spans="1:7" s="283" customFormat="1" ht="25.5">
      <c r="A209" s="645"/>
      <c r="B209" s="202" t="s">
        <v>47</v>
      </c>
      <c r="C209" s="183">
        <v>17000</v>
      </c>
      <c r="D209" s="184"/>
      <c r="E209" s="202" t="s">
        <v>47</v>
      </c>
      <c r="F209" s="183">
        <v>17000</v>
      </c>
      <c r="G209" s="183"/>
    </row>
    <row r="210" spans="1:7" s="283" customFormat="1" ht="38.25">
      <c r="A210" s="645"/>
      <c r="B210" s="202" t="s">
        <v>48</v>
      </c>
      <c r="C210" s="183">
        <v>17000</v>
      </c>
      <c r="D210" s="184"/>
      <c r="E210" s="202" t="s">
        <v>48</v>
      </c>
      <c r="F210" s="183">
        <v>17000</v>
      </c>
      <c r="G210" s="183"/>
    </row>
    <row r="211" spans="1:7" s="283" customFormat="1" ht="51">
      <c r="A211" s="645"/>
      <c r="B211" s="202" t="s">
        <v>87</v>
      </c>
      <c r="C211" s="183">
        <v>17000</v>
      </c>
      <c r="D211" s="184"/>
      <c r="E211" s="202" t="s">
        <v>87</v>
      </c>
      <c r="F211" s="183">
        <v>17000</v>
      </c>
      <c r="G211" s="183"/>
    </row>
    <row r="212" spans="1:7" s="283" customFormat="1">
      <c r="A212" s="645"/>
      <c r="B212" s="202" t="s">
        <v>14</v>
      </c>
      <c r="C212" s="183">
        <v>274007339</v>
      </c>
      <c r="D212" s="184">
        <v>-69531</v>
      </c>
      <c r="E212" s="202" t="s">
        <v>14</v>
      </c>
      <c r="F212" s="183">
        <v>274007339</v>
      </c>
      <c r="G212" s="183">
        <v>69531</v>
      </c>
    </row>
    <row r="213" spans="1:7" s="283" customFormat="1">
      <c r="A213" s="645"/>
      <c r="B213" s="202" t="s">
        <v>15</v>
      </c>
      <c r="C213" s="183">
        <v>274007339</v>
      </c>
      <c r="D213" s="184">
        <v>-69531</v>
      </c>
      <c r="E213" s="202" t="s">
        <v>15</v>
      </c>
      <c r="F213" s="183">
        <v>274007339</v>
      </c>
      <c r="G213" s="183">
        <v>69531</v>
      </c>
    </row>
    <row r="214" spans="1:7" s="283" customFormat="1">
      <c r="A214" s="645"/>
      <c r="B214" s="203" t="s">
        <v>16</v>
      </c>
      <c r="C214" s="176">
        <v>280068880</v>
      </c>
      <c r="D214" s="182">
        <v>-69531</v>
      </c>
      <c r="E214" s="203" t="s">
        <v>16</v>
      </c>
      <c r="F214" s="176">
        <v>280068880</v>
      </c>
      <c r="G214" s="176">
        <v>69531</v>
      </c>
    </row>
    <row r="215" spans="1:7" s="283" customFormat="1">
      <c r="A215" s="645"/>
      <c r="B215" s="202" t="s">
        <v>17</v>
      </c>
      <c r="C215" s="183">
        <v>273683341</v>
      </c>
      <c r="D215" s="184">
        <v>-69531</v>
      </c>
      <c r="E215" s="202" t="s">
        <v>17</v>
      </c>
      <c r="F215" s="183">
        <v>273683341</v>
      </c>
      <c r="G215" s="201">
        <v>69531</v>
      </c>
    </row>
    <row r="216" spans="1:7" s="283" customFormat="1">
      <c r="A216" s="645"/>
      <c r="B216" s="202" t="s">
        <v>18</v>
      </c>
      <c r="C216" s="183">
        <v>86165250</v>
      </c>
      <c r="D216" s="184">
        <v>-69531</v>
      </c>
      <c r="E216" s="202" t="s">
        <v>18</v>
      </c>
      <c r="F216" s="183">
        <v>86165250</v>
      </c>
      <c r="G216" s="201"/>
    </row>
    <row r="217" spans="1:7" s="283" customFormat="1">
      <c r="A217" s="645"/>
      <c r="B217" s="202" t="s">
        <v>19</v>
      </c>
      <c r="C217" s="183">
        <v>59497627</v>
      </c>
      <c r="D217" s="184">
        <v>-69531</v>
      </c>
      <c r="E217" s="202" t="s">
        <v>19</v>
      </c>
      <c r="F217" s="183">
        <v>59497627</v>
      </c>
      <c r="G217" s="201"/>
    </row>
    <row r="218" spans="1:7" s="283" customFormat="1">
      <c r="A218" s="645"/>
      <c r="B218" s="202" t="s">
        <v>20</v>
      </c>
      <c r="C218" s="183">
        <v>26667623</v>
      </c>
      <c r="D218" s="184"/>
      <c r="E218" s="202" t="s">
        <v>20</v>
      </c>
      <c r="F218" s="183">
        <v>26667623</v>
      </c>
      <c r="G218" s="201"/>
    </row>
    <row r="219" spans="1:7" s="283" customFormat="1">
      <c r="A219" s="645"/>
      <c r="B219" s="202" t="s">
        <v>290</v>
      </c>
      <c r="C219" s="183">
        <v>522407</v>
      </c>
      <c r="D219" s="184"/>
      <c r="E219" s="202" t="s">
        <v>290</v>
      </c>
      <c r="F219" s="183">
        <v>522407</v>
      </c>
      <c r="G219" s="201"/>
    </row>
    <row r="220" spans="1:7" s="283" customFormat="1">
      <c r="A220" s="645"/>
      <c r="B220" s="202" t="s">
        <v>264</v>
      </c>
      <c r="C220" s="183">
        <v>42269117</v>
      </c>
      <c r="D220" s="184"/>
      <c r="E220" s="202" t="s">
        <v>264</v>
      </c>
      <c r="F220" s="183">
        <v>42269117</v>
      </c>
      <c r="G220" s="201">
        <v>69531</v>
      </c>
    </row>
    <row r="221" spans="1:7" s="283" customFormat="1">
      <c r="A221" s="645"/>
      <c r="B221" s="202" t="s">
        <v>21</v>
      </c>
      <c r="C221" s="183">
        <v>32335381</v>
      </c>
      <c r="D221" s="184"/>
      <c r="E221" s="202" t="s">
        <v>21</v>
      </c>
      <c r="F221" s="183">
        <v>32335381</v>
      </c>
      <c r="G221" s="201">
        <v>69531</v>
      </c>
    </row>
    <row r="222" spans="1:7" s="283" customFormat="1">
      <c r="A222" s="645"/>
      <c r="B222" s="202" t="s">
        <v>257</v>
      </c>
      <c r="C222" s="183">
        <v>9933736</v>
      </c>
      <c r="D222" s="184"/>
      <c r="E222" s="202" t="s">
        <v>257</v>
      </c>
      <c r="F222" s="183">
        <v>9933736</v>
      </c>
      <c r="G222" s="183"/>
    </row>
    <row r="223" spans="1:7" s="283" customFormat="1" ht="25.5">
      <c r="A223" s="645"/>
      <c r="B223" s="202" t="s">
        <v>68</v>
      </c>
      <c r="C223" s="183">
        <v>4201096</v>
      </c>
      <c r="D223" s="184"/>
      <c r="E223" s="202" t="s">
        <v>68</v>
      </c>
      <c r="F223" s="183">
        <v>4201096</v>
      </c>
      <c r="G223" s="183"/>
    </row>
    <row r="224" spans="1:7" s="283" customFormat="1">
      <c r="A224" s="645"/>
      <c r="B224" s="202" t="s">
        <v>70</v>
      </c>
      <c r="C224" s="183">
        <v>4201096</v>
      </c>
      <c r="D224" s="184"/>
      <c r="E224" s="202" t="s">
        <v>70</v>
      </c>
      <c r="F224" s="183">
        <v>4201096</v>
      </c>
      <c r="G224" s="183"/>
    </row>
    <row r="225" spans="1:7" s="283" customFormat="1" ht="25.5">
      <c r="A225" s="645"/>
      <c r="B225" s="202" t="s">
        <v>37</v>
      </c>
      <c r="C225" s="183">
        <v>140525471</v>
      </c>
      <c r="D225" s="184"/>
      <c r="E225" s="202" t="s">
        <v>37</v>
      </c>
      <c r="F225" s="183">
        <v>140525471</v>
      </c>
      <c r="G225" s="201"/>
    </row>
    <row r="226" spans="1:7" s="283" customFormat="1">
      <c r="A226" s="645"/>
      <c r="B226" s="202" t="s">
        <v>38</v>
      </c>
      <c r="C226" s="183">
        <v>634082</v>
      </c>
      <c r="D226" s="184"/>
      <c r="E226" s="202" t="s">
        <v>38</v>
      </c>
      <c r="F226" s="183">
        <v>634082</v>
      </c>
      <c r="G226" s="201"/>
    </row>
    <row r="227" spans="1:7" s="283" customFormat="1" ht="25.5">
      <c r="A227" s="645"/>
      <c r="B227" s="202" t="s">
        <v>39</v>
      </c>
      <c r="C227" s="183">
        <v>634082</v>
      </c>
      <c r="D227" s="184"/>
      <c r="E227" s="202" t="s">
        <v>39</v>
      </c>
      <c r="F227" s="183">
        <v>634082</v>
      </c>
      <c r="G227" s="201"/>
    </row>
    <row r="228" spans="1:7" s="283" customFormat="1" ht="25.5">
      <c r="A228" s="645"/>
      <c r="B228" s="202" t="s">
        <v>40</v>
      </c>
      <c r="C228" s="183">
        <v>634082</v>
      </c>
      <c r="D228" s="184"/>
      <c r="E228" s="202" t="s">
        <v>40</v>
      </c>
      <c r="F228" s="183">
        <v>634082</v>
      </c>
      <c r="G228" s="201"/>
    </row>
    <row r="229" spans="1:7" s="283" customFormat="1" ht="25.5">
      <c r="A229" s="645"/>
      <c r="B229" s="202" t="s">
        <v>49</v>
      </c>
      <c r="C229" s="183">
        <v>139891389</v>
      </c>
      <c r="D229" s="184"/>
      <c r="E229" s="202" t="s">
        <v>49</v>
      </c>
      <c r="F229" s="183">
        <v>139891389</v>
      </c>
      <c r="G229" s="201"/>
    </row>
    <row r="230" spans="1:7" s="283" customFormat="1">
      <c r="A230" s="645"/>
      <c r="B230" s="202" t="s">
        <v>258</v>
      </c>
      <c r="C230" s="183">
        <v>32159630</v>
      </c>
      <c r="D230" s="184"/>
      <c r="E230" s="202" t="s">
        <v>258</v>
      </c>
      <c r="F230" s="183">
        <v>32159630</v>
      </c>
      <c r="G230" s="201"/>
    </row>
    <row r="231" spans="1:7" s="283" customFormat="1" ht="38.25">
      <c r="A231" s="645"/>
      <c r="B231" s="202" t="s">
        <v>50</v>
      </c>
      <c r="C231" s="183">
        <v>107731759</v>
      </c>
      <c r="D231" s="184"/>
      <c r="E231" s="202" t="s">
        <v>50</v>
      </c>
      <c r="F231" s="183">
        <v>107731759</v>
      </c>
      <c r="G231" s="201"/>
    </row>
    <row r="232" spans="1:7" s="283" customFormat="1">
      <c r="A232" s="645"/>
      <c r="B232" s="202" t="s">
        <v>23</v>
      </c>
      <c r="C232" s="183">
        <v>6385539</v>
      </c>
      <c r="D232" s="184"/>
      <c r="E232" s="202" t="s">
        <v>23</v>
      </c>
      <c r="F232" s="183">
        <v>6385539</v>
      </c>
      <c r="G232" s="183"/>
    </row>
    <row r="233" spans="1:7" s="283" customFormat="1">
      <c r="A233" s="645"/>
      <c r="B233" s="202" t="s">
        <v>24</v>
      </c>
      <c r="C233" s="183">
        <v>1899688</v>
      </c>
      <c r="D233" s="184"/>
      <c r="E233" s="202" t="s">
        <v>24</v>
      </c>
      <c r="F233" s="183">
        <v>1899688</v>
      </c>
      <c r="G233" s="183"/>
    </row>
    <row r="234" spans="1:7" s="283" customFormat="1">
      <c r="A234" s="645"/>
      <c r="B234" s="202" t="s">
        <v>41</v>
      </c>
      <c r="C234" s="183">
        <v>4485851</v>
      </c>
      <c r="D234" s="184"/>
      <c r="E234" s="202" t="s">
        <v>41</v>
      </c>
      <c r="F234" s="183">
        <v>4485851</v>
      </c>
      <c r="G234" s="183"/>
    </row>
    <row r="235" spans="1:7" s="283" customFormat="1">
      <c r="A235" s="645"/>
      <c r="B235" s="202" t="s">
        <v>42</v>
      </c>
      <c r="C235" s="183">
        <v>4485851</v>
      </c>
      <c r="D235" s="184"/>
      <c r="E235" s="202" t="s">
        <v>42</v>
      </c>
      <c r="F235" s="183">
        <v>4485851</v>
      </c>
      <c r="G235" s="183"/>
    </row>
    <row r="236" spans="1:7" s="283" customFormat="1">
      <c r="A236" s="645"/>
      <c r="B236" s="202" t="s">
        <v>43</v>
      </c>
      <c r="C236" s="183">
        <v>4485851</v>
      </c>
      <c r="D236" s="184"/>
      <c r="E236" s="202" t="s">
        <v>43</v>
      </c>
      <c r="F236" s="183">
        <v>4485851</v>
      </c>
      <c r="G236" s="183"/>
    </row>
    <row r="237" spans="1:7" s="283" customFormat="1">
      <c r="A237" s="645"/>
      <c r="B237" s="202" t="s">
        <v>25</v>
      </c>
      <c r="C237" s="183">
        <v>1739071</v>
      </c>
      <c r="D237" s="184"/>
      <c r="E237" s="202" t="s">
        <v>25</v>
      </c>
      <c r="F237" s="183">
        <v>1739071</v>
      </c>
      <c r="G237" s="183"/>
    </row>
    <row r="238" spans="1:7" s="283" customFormat="1">
      <c r="A238" s="645"/>
      <c r="B238" s="202" t="s">
        <v>26</v>
      </c>
      <c r="C238" s="183">
        <v>-1739071</v>
      </c>
      <c r="D238" s="184"/>
      <c r="E238" s="202" t="s">
        <v>26</v>
      </c>
      <c r="F238" s="183">
        <v>-1739071</v>
      </c>
      <c r="G238" s="183"/>
    </row>
    <row r="239" spans="1:7" s="283" customFormat="1">
      <c r="A239" s="645"/>
      <c r="B239" s="202" t="s">
        <v>291</v>
      </c>
      <c r="C239" s="183">
        <v>-2864071</v>
      </c>
      <c r="D239" s="184"/>
      <c r="E239" s="202" t="s">
        <v>291</v>
      </c>
      <c r="F239" s="183">
        <v>-2864071</v>
      </c>
      <c r="G239" s="183"/>
    </row>
    <row r="240" spans="1:7" s="283" customFormat="1">
      <c r="A240" s="645"/>
      <c r="B240" s="202" t="s">
        <v>292</v>
      </c>
      <c r="C240" s="183">
        <v>-2864071</v>
      </c>
      <c r="D240" s="184"/>
      <c r="E240" s="202" t="s">
        <v>292</v>
      </c>
      <c r="F240" s="183">
        <v>-2864071</v>
      </c>
      <c r="G240" s="183"/>
    </row>
    <row r="241" spans="1:7" s="283" customFormat="1">
      <c r="A241" s="645"/>
      <c r="B241" s="202" t="s">
        <v>293</v>
      </c>
      <c r="C241" s="183">
        <v>975000</v>
      </c>
      <c r="D241" s="184"/>
      <c r="E241" s="202" t="s">
        <v>293</v>
      </c>
      <c r="F241" s="183">
        <v>975000</v>
      </c>
      <c r="G241" s="183"/>
    </row>
    <row r="242" spans="1:7" s="283" customFormat="1">
      <c r="A242" s="645"/>
      <c r="B242" s="202" t="s">
        <v>294</v>
      </c>
      <c r="C242" s="183">
        <v>975000</v>
      </c>
      <c r="D242" s="184"/>
      <c r="E242" s="202" t="s">
        <v>294</v>
      </c>
      <c r="F242" s="183">
        <v>975000</v>
      </c>
      <c r="G242" s="183"/>
    </row>
    <row r="243" spans="1:7" s="283" customFormat="1">
      <c r="A243" s="645"/>
      <c r="B243" s="202" t="s">
        <v>27</v>
      </c>
      <c r="C243" s="183">
        <v>150000</v>
      </c>
      <c r="D243" s="184"/>
      <c r="E243" s="202" t="s">
        <v>27</v>
      </c>
      <c r="F243" s="183">
        <v>150000</v>
      </c>
      <c r="G243" s="183"/>
    </row>
    <row r="244" spans="1:7" s="283" customFormat="1" ht="25.5">
      <c r="A244" s="645"/>
      <c r="B244" s="202" t="s">
        <v>28</v>
      </c>
      <c r="C244" s="183">
        <v>150000</v>
      </c>
      <c r="D244" s="184"/>
      <c r="E244" s="202" t="s">
        <v>28</v>
      </c>
      <c r="F244" s="183">
        <v>150000</v>
      </c>
      <c r="G244" s="183"/>
    </row>
    <row r="245" spans="1:7" s="283" customFormat="1">
      <c r="A245" s="645"/>
      <c r="B245" s="1068" t="s">
        <v>75</v>
      </c>
      <c r="C245" s="1069"/>
      <c r="D245" s="1070"/>
      <c r="E245" s="1068" t="s">
        <v>75</v>
      </c>
      <c r="F245" s="1069"/>
      <c r="G245" s="1070"/>
    </row>
    <row r="246" spans="1:7" s="283" customFormat="1">
      <c r="A246" s="645"/>
      <c r="B246" s="200" t="s">
        <v>6</v>
      </c>
      <c r="C246" s="176">
        <v>268725904</v>
      </c>
      <c r="D246" s="176">
        <v>-69531</v>
      </c>
      <c r="E246" s="200" t="s">
        <v>6</v>
      </c>
      <c r="F246" s="176">
        <v>268725904</v>
      </c>
      <c r="G246" s="176">
        <v>69531</v>
      </c>
    </row>
    <row r="247" spans="1:7" s="283" customFormat="1">
      <c r="A247" s="645"/>
      <c r="B247" s="287" t="s">
        <v>7</v>
      </c>
      <c r="C247" s="183">
        <v>6270442</v>
      </c>
      <c r="D247" s="183"/>
      <c r="E247" s="287" t="s">
        <v>7</v>
      </c>
      <c r="F247" s="183">
        <v>6270442</v>
      </c>
      <c r="G247" s="183"/>
    </row>
    <row r="248" spans="1:7" s="283" customFormat="1">
      <c r="A248" s="645"/>
      <c r="B248" s="287" t="s">
        <v>8</v>
      </c>
      <c r="C248" s="183">
        <v>6100</v>
      </c>
      <c r="D248" s="183"/>
      <c r="E248" s="287" t="s">
        <v>8</v>
      </c>
      <c r="F248" s="183">
        <v>6100</v>
      </c>
      <c r="G248" s="183"/>
    </row>
    <row r="249" spans="1:7" s="283" customFormat="1" ht="25.5">
      <c r="A249" s="645"/>
      <c r="B249" s="202" t="s">
        <v>47</v>
      </c>
      <c r="C249" s="183">
        <v>6100</v>
      </c>
      <c r="D249" s="184"/>
      <c r="E249" s="202" t="s">
        <v>47</v>
      </c>
      <c r="F249" s="183">
        <v>6100</v>
      </c>
      <c r="G249" s="183"/>
    </row>
    <row r="250" spans="1:7" s="283" customFormat="1" ht="38.25">
      <c r="A250" s="645"/>
      <c r="B250" s="202" t="s">
        <v>48</v>
      </c>
      <c r="C250" s="183">
        <v>6100</v>
      </c>
      <c r="D250" s="184"/>
      <c r="E250" s="202" t="s">
        <v>48</v>
      </c>
      <c r="F250" s="183">
        <v>6100</v>
      </c>
      <c r="G250" s="183"/>
    </row>
    <row r="251" spans="1:7" s="283" customFormat="1" ht="51">
      <c r="A251" s="645"/>
      <c r="B251" s="202" t="s">
        <v>87</v>
      </c>
      <c r="C251" s="183">
        <v>6100</v>
      </c>
      <c r="D251" s="184"/>
      <c r="E251" s="202" t="s">
        <v>87</v>
      </c>
      <c r="F251" s="183">
        <v>6100</v>
      </c>
      <c r="G251" s="183"/>
    </row>
    <row r="252" spans="1:7" s="283" customFormat="1">
      <c r="A252" s="645"/>
      <c r="B252" s="202" t="s">
        <v>14</v>
      </c>
      <c r="C252" s="183">
        <v>262449362</v>
      </c>
      <c r="D252" s="184">
        <v>-69531</v>
      </c>
      <c r="E252" s="202" t="s">
        <v>14</v>
      </c>
      <c r="F252" s="183">
        <v>262449362</v>
      </c>
      <c r="G252" s="183">
        <v>69531</v>
      </c>
    </row>
    <row r="253" spans="1:7" s="283" customFormat="1">
      <c r="A253" s="645"/>
      <c r="B253" s="202" t="s">
        <v>15</v>
      </c>
      <c r="C253" s="183">
        <v>262449362</v>
      </c>
      <c r="D253" s="184">
        <v>-69531</v>
      </c>
      <c r="E253" s="202" t="s">
        <v>15</v>
      </c>
      <c r="F253" s="183">
        <v>262449362</v>
      </c>
      <c r="G253" s="183">
        <v>69531</v>
      </c>
    </row>
    <row r="254" spans="1:7" s="283" customFormat="1">
      <c r="A254" s="645"/>
      <c r="B254" s="203" t="s">
        <v>16</v>
      </c>
      <c r="C254" s="176">
        <v>267173816</v>
      </c>
      <c r="D254" s="182">
        <v>-69531</v>
      </c>
      <c r="E254" s="203" t="s">
        <v>16</v>
      </c>
      <c r="F254" s="176">
        <v>267173816</v>
      </c>
      <c r="G254" s="176">
        <v>69531</v>
      </c>
    </row>
    <row r="255" spans="1:7" s="283" customFormat="1">
      <c r="A255" s="645"/>
      <c r="B255" s="202" t="s">
        <v>17</v>
      </c>
      <c r="C255" s="183">
        <v>260788277</v>
      </c>
      <c r="D255" s="184">
        <v>-69531</v>
      </c>
      <c r="E255" s="202" t="s">
        <v>17</v>
      </c>
      <c r="F255" s="183">
        <v>260788277</v>
      </c>
      <c r="G255" s="201">
        <v>69531</v>
      </c>
    </row>
    <row r="256" spans="1:7" s="283" customFormat="1">
      <c r="A256" s="645"/>
      <c r="B256" s="202" t="s">
        <v>18</v>
      </c>
      <c r="C256" s="183">
        <v>81720795</v>
      </c>
      <c r="D256" s="184">
        <v>-69531</v>
      </c>
      <c r="E256" s="202" t="s">
        <v>18</v>
      </c>
      <c r="F256" s="183">
        <v>81720795</v>
      </c>
      <c r="G256" s="201"/>
    </row>
    <row r="257" spans="1:7" s="283" customFormat="1">
      <c r="A257" s="645"/>
      <c r="B257" s="202" t="s">
        <v>19</v>
      </c>
      <c r="C257" s="183">
        <v>59147380</v>
      </c>
      <c r="D257" s="184">
        <v>-69531</v>
      </c>
      <c r="E257" s="202" t="s">
        <v>19</v>
      </c>
      <c r="F257" s="183">
        <v>59147380</v>
      </c>
      <c r="G257" s="201"/>
    </row>
    <row r="258" spans="1:7" s="283" customFormat="1">
      <c r="A258" s="645"/>
      <c r="B258" s="202" t="s">
        <v>20</v>
      </c>
      <c r="C258" s="183">
        <v>22573415</v>
      </c>
      <c r="D258" s="184"/>
      <c r="E258" s="202" t="s">
        <v>20</v>
      </c>
      <c r="F258" s="183">
        <v>22573415</v>
      </c>
      <c r="G258" s="201"/>
    </row>
    <row r="259" spans="1:7" s="283" customFormat="1">
      <c r="A259" s="645"/>
      <c r="B259" s="202" t="s">
        <v>290</v>
      </c>
      <c r="C259" s="183">
        <v>617033</v>
      </c>
      <c r="D259" s="184"/>
      <c r="E259" s="202" t="s">
        <v>290</v>
      </c>
      <c r="F259" s="183">
        <v>617033</v>
      </c>
      <c r="G259" s="201"/>
    </row>
    <row r="260" spans="1:7" s="283" customFormat="1">
      <c r="A260" s="645"/>
      <c r="B260" s="202" t="s">
        <v>264</v>
      </c>
      <c r="C260" s="183">
        <v>40705820</v>
      </c>
      <c r="D260" s="184"/>
      <c r="E260" s="202" t="s">
        <v>264</v>
      </c>
      <c r="F260" s="183">
        <v>40705820</v>
      </c>
      <c r="G260" s="201">
        <v>69531</v>
      </c>
    </row>
    <row r="261" spans="1:7" s="283" customFormat="1">
      <c r="A261" s="645"/>
      <c r="B261" s="202" t="s">
        <v>21</v>
      </c>
      <c r="C261" s="183">
        <v>30772084</v>
      </c>
      <c r="D261" s="184"/>
      <c r="E261" s="202" t="s">
        <v>21</v>
      </c>
      <c r="F261" s="183">
        <v>30772084</v>
      </c>
      <c r="G261" s="201">
        <v>69531</v>
      </c>
    </row>
    <row r="262" spans="1:7" s="283" customFormat="1">
      <c r="A262" s="645"/>
      <c r="B262" s="202" t="s">
        <v>257</v>
      </c>
      <c r="C262" s="183">
        <v>9933736</v>
      </c>
      <c r="D262" s="184"/>
      <c r="E262" s="202" t="s">
        <v>257</v>
      </c>
      <c r="F262" s="183">
        <v>9933736</v>
      </c>
      <c r="G262" s="183"/>
    </row>
    <row r="263" spans="1:7" s="283" customFormat="1" ht="25.5">
      <c r="A263" s="645"/>
      <c r="B263" s="202" t="s">
        <v>68</v>
      </c>
      <c r="C263" s="183">
        <v>3032312</v>
      </c>
      <c r="D263" s="184"/>
      <c r="E263" s="202" t="s">
        <v>68</v>
      </c>
      <c r="F263" s="183">
        <v>3032312</v>
      </c>
      <c r="G263" s="183"/>
    </row>
    <row r="264" spans="1:7" s="283" customFormat="1">
      <c r="A264" s="645"/>
      <c r="B264" s="202" t="s">
        <v>70</v>
      </c>
      <c r="C264" s="183">
        <v>3032312</v>
      </c>
      <c r="D264" s="184"/>
      <c r="E264" s="202" t="s">
        <v>70</v>
      </c>
      <c r="F264" s="183">
        <v>3032312</v>
      </c>
      <c r="G264" s="183"/>
    </row>
    <row r="265" spans="1:7" s="283" customFormat="1" ht="25.5">
      <c r="A265" s="645"/>
      <c r="B265" s="202" t="s">
        <v>37</v>
      </c>
      <c r="C265" s="183">
        <v>134712317</v>
      </c>
      <c r="D265" s="184"/>
      <c r="E265" s="202" t="s">
        <v>37</v>
      </c>
      <c r="F265" s="183">
        <v>134712317</v>
      </c>
      <c r="G265" s="201"/>
    </row>
    <row r="266" spans="1:7" s="283" customFormat="1">
      <c r="A266" s="645"/>
      <c r="B266" s="202" t="s">
        <v>38</v>
      </c>
      <c r="C266" s="183">
        <v>175575</v>
      </c>
      <c r="D266" s="184"/>
      <c r="E266" s="202" t="s">
        <v>38</v>
      </c>
      <c r="F266" s="183">
        <v>175575</v>
      </c>
      <c r="G266" s="201"/>
    </row>
    <row r="267" spans="1:7" s="283" customFormat="1" ht="25.5">
      <c r="A267" s="645"/>
      <c r="B267" s="202" t="s">
        <v>39</v>
      </c>
      <c r="C267" s="183">
        <v>175575</v>
      </c>
      <c r="D267" s="184"/>
      <c r="E267" s="202" t="s">
        <v>39</v>
      </c>
      <c r="F267" s="183">
        <v>175575</v>
      </c>
      <c r="G267" s="201"/>
    </row>
    <row r="268" spans="1:7" s="283" customFormat="1" ht="25.5">
      <c r="A268" s="645"/>
      <c r="B268" s="202" t="s">
        <v>40</v>
      </c>
      <c r="C268" s="183">
        <v>175575</v>
      </c>
      <c r="D268" s="184"/>
      <c r="E268" s="202" t="s">
        <v>40</v>
      </c>
      <c r="F268" s="183">
        <v>175575</v>
      </c>
      <c r="G268" s="201"/>
    </row>
    <row r="269" spans="1:7" s="283" customFormat="1" ht="25.5">
      <c r="A269" s="645"/>
      <c r="B269" s="202" t="s">
        <v>49</v>
      </c>
      <c r="C269" s="183">
        <v>134536742</v>
      </c>
      <c r="D269" s="184"/>
      <c r="E269" s="202" t="s">
        <v>49</v>
      </c>
      <c r="F269" s="183">
        <v>134536742</v>
      </c>
      <c r="G269" s="201"/>
    </row>
    <row r="270" spans="1:7" s="283" customFormat="1">
      <c r="A270" s="645"/>
      <c r="B270" s="202" t="s">
        <v>258</v>
      </c>
      <c r="C270" s="183">
        <v>26820473</v>
      </c>
      <c r="D270" s="184"/>
      <c r="E270" s="202" t="s">
        <v>258</v>
      </c>
      <c r="F270" s="183">
        <v>26820473</v>
      </c>
      <c r="G270" s="201"/>
    </row>
    <row r="271" spans="1:7" s="283" customFormat="1" ht="38.25">
      <c r="A271" s="645"/>
      <c r="B271" s="202" t="s">
        <v>50</v>
      </c>
      <c r="C271" s="183">
        <v>107716269</v>
      </c>
      <c r="D271" s="184"/>
      <c r="E271" s="202" t="s">
        <v>50</v>
      </c>
      <c r="F271" s="183">
        <v>107716269</v>
      </c>
      <c r="G271" s="201"/>
    </row>
    <row r="272" spans="1:7" s="283" customFormat="1">
      <c r="A272" s="645"/>
      <c r="B272" s="202" t="s">
        <v>23</v>
      </c>
      <c r="C272" s="183">
        <v>6385539</v>
      </c>
      <c r="D272" s="184"/>
      <c r="E272" s="202" t="s">
        <v>23</v>
      </c>
      <c r="F272" s="183">
        <v>6385539</v>
      </c>
      <c r="G272" s="183"/>
    </row>
    <row r="273" spans="1:7" s="283" customFormat="1">
      <c r="A273" s="645"/>
      <c r="B273" s="202" t="s">
        <v>24</v>
      </c>
      <c r="C273" s="183">
        <v>1899688</v>
      </c>
      <c r="D273" s="184"/>
      <c r="E273" s="202" t="s">
        <v>24</v>
      </c>
      <c r="F273" s="183">
        <v>1899688</v>
      </c>
      <c r="G273" s="183"/>
    </row>
    <row r="274" spans="1:7" s="283" customFormat="1">
      <c r="A274" s="645"/>
      <c r="B274" s="202" t="s">
        <v>41</v>
      </c>
      <c r="C274" s="183">
        <v>4485851</v>
      </c>
      <c r="D274" s="184"/>
      <c r="E274" s="202" t="s">
        <v>41</v>
      </c>
      <c r="F274" s="183">
        <v>4485851</v>
      </c>
      <c r="G274" s="183"/>
    </row>
    <row r="275" spans="1:7" s="283" customFormat="1">
      <c r="A275" s="645"/>
      <c r="B275" s="202" t="s">
        <v>42</v>
      </c>
      <c r="C275" s="183">
        <v>4485851</v>
      </c>
      <c r="D275" s="184"/>
      <c r="E275" s="202" t="s">
        <v>42</v>
      </c>
      <c r="F275" s="183">
        <v>4485851</v>
      </c>
      <c r="G275" s="183"/>
    </row>
    <row r="276" spans="1:7" s="283" customFormat="1">
      <c r="A276" s="645"/>
      <c r="B276" s="202" t="s">
        <v>43</v>
      </c>
      <c r="C276" s="183">
        <v>4485851</v>
      </c>
      <c r="D276" s="184"/>
      <c r="E276" s="202" t="s">
        <v>43</v>
      </c>
      <c r="F276" s="183">
        <v>4485851</v>
      </c>
      <c r="G276" s="183"/>
    </row>
    <row r="277" spans="1:7" s="283" customFormat="1">
      <c r="A277" s="645"/>
      <c r="B277" s="202" t="s">
        <v>25</v>
      </c>
      <c r="C277" s="183">
        <v>1552088</v>
      </c>
      <c r="D277" s="184"/>
      <c r="E277" s="202" t="s">
        <v>25</v>
      </c>
      <c r="F277" s="183">
        <v>1552088</v>
      </c>
      <c r="G277" s="183"/>
    </row>
    <row r="278" spans="1:7" s="283" customFormat="1">
      <c r="A278" s="645"/>
      <c r="B278" s="202" t="s">
        <v>26</v>
      </c>
      <c r="C278" s="183">
        <v>-1552088</v>
      </c>
      <c r="D278" s="184"/>
      <c r="E278" s="202" t="s">
        <v>26</v>
      </c>
      <c r="F278" s="183">
        <v>-1552088</v>
      </c>
      <c r="G278" s="183"/>
    </row>
    <row r="279" spans="1:7" s="283" customFormat="1">
      <c r="A279" s="645"/>
      <c r="B279" s="202" t="s">
        <v>291</v>
      </c>
      <c r="C279" s="183">
        <v>-2527088</v>
      </c>
      <c r="D279" s="184"/>
      <c r="E279" s="202" t="s">
        <v>291</v>
      </c>
      <c r="F279" s="183">
        <v>-2527088</v>
      </c>
      <c r="G279" s="183"/>
    </row>
    <row r="280" spans="1:7" s="283" customFormat="1">
      <c r="A280" s="645"/>
      <c r="B280" s="202" t="s">
        <v>292</v>
      </c>
      <c r="C280" s="183">
        <v>-2527088</v>
      </c>
      <c r="D280" s="184"/>
      <c r="E280" s="202" t="s">
        <v>292</v>
      </c>
      <c r="F280" s="183">
        <v>-2527088</v>
      </c>
      <c r="G280" s="183"/>
    </row>
    <row r="281" spans="1:7" s="283" customFormat="1">
      <c r="A281" s="645"/>
      <c r="B281" s="202" t="s">
        <v>293</v>
      </c>
      <c r="C281" s="183">
        <v>975000</v>
      </c>
      <c r="D281" s="184"/>
      <c r="E281" s="202" t="s">
        <v>293</v>
      </c>
      <c r="F281" s="183">
        <v>975000</v>
      </c>
      <c r="G281" s="183"/>
    </row>
    <row r="282" spans="1:7" s="283" customFormat="1">
      <c r="A282" s="645"/>
      <c r="B282" s="202" t="s">
        <v>294</v>
      </c>
      <c r="C282" s="183">
        <v>975000</v>
      </c>
      <c r="D282" s="184"/>
      <c r="E282" s="202" t="s">
        <v>294</v>
      </c>
      <c r="F282" s="183">
        <v>975000</v>
      </c>
      <c r="G282" s="183"/>
    </row>
    <row r="283" spans="1:7" s="283" customFormat="1">
      <c r="A283" s="645"/>
      <c r="B283" s="202" t="s">
        <v>27</v>
      </c>
      <c r="C283" s="183"/>
      <c r="D283" s="184"/>
      <c r="E283" s="202" t="s">
        <v>27</v>
      </c>
      <c r="F283" s="183"/>
      <c r="G283" s="183"/>
    </row>
    <row r="284" spans="1:7" s="283" customFormat="1" ht="25.5">
      <c r="A284" s="645"/>
      <c r="B284" s="202" t="s">
        <v>28</v>
      </c>
      <c r="C284" s="183"/>
      <c r="D284" s="184"/>
      <c r="E284" s="202" t="s">
        <v>28</v>
      </c>
      <c r="F284" s="183"/>
      <c r="G284" s="183"/>
    </row>
    <row r="285" spans="1:7" s="283" customFormat="1">
      <c r="A285" s="645"/>
      <c r="B285" s="1068" t="s">
        <v>250</v>
      </c>
      <c r="C285" s="1069"/>
      <c r="D285" s="1070"/>
      <c r="E285" s="1068" t="s">
        <v>250</v>
      </c>
      <c r="F285" s="1069"/>
      <c r="G285" s="1070"/>
    </row>
    <row r="286" spans="1:7" s="283" customFormat="1">
      <c r="A286" s="645"/>
      <c r="B286" s="200" t="s">
        <v>6</v>
      </c>
      <c r="C286" s="176">
        <v>268211096</v>
      </c>
      <c r="D286" s="176">
        <v>-69531</v>
      </c>
      <c r="E286" s="200" t="s">
        <v>6</v>
      </c>
      <c r="F286" s="176">
        <v>268211096</v>
      </c>
      <c r="G286" s="176">
        <v>69531</v>
      </c>
    </row>
    <row r="287" spans="1:7" s="283" customFormat="1">
      <c r="A287" s="645"/>
      <c r="B287" s="287" t="s">
        <v>7</v>
      </c>
      <c r="C287" s="183">
        <v>6270442</v>
      </c>
      <c r="D287" s="183"/>
      <c r="E287" s="287" t="s">
        <v>7</v>
      </c>
      <c r="F287" s="183">
        <v>6270442</v>
      </c>
      <c r="G287" s="183"/>
    </row>
    <row r="288" spans="1:7" s="283" customFormat="1">
      <c r="A288" s="645"/>
      <c r="B288" s="287" t="s">
        <v>8</v>
      </c>
      <c r="C288" s="183">
        <v>5900</v>
      </c>
      <c r="D288" s="183"/>
      <c r="E288" s="287" t="s">
        <v>8</v>
      </c>
      <c r="F288" s="183">
        <v>5900</v>
      </c>
      <c r="G288" s="183"/>
    </row>
    <row r="289" spans="1:7" s="283" customFormat="1" ht="25.5">
      <c r="A289" s="645"/>
      <c r="B289" s="202" t="s">
        <v>47</v>
      </c>
      <c r="C289" s="183">
        <v>5900</v>
      </c>
      <c r="D289" s="184"/>
      <c r="E289" s="202" t="s">
        <v>47</v>
      </c>
      <c r="F289" s="183">
        <v>5900</v>
      </c>
      <c r="G289" s="183"/>
    </row>
    <row r="290" spans="1:7" s="283" customFormat="1" ht="38.25">
      <c r="A290" s="645"/>
      <c r="B290" s="202" t="s">
        <v>48</v>
      </c>
      <c r="C290" s="183">
        <v>5900</v>
      </c>
      <c r="D290" s="184"/>
      <c r="E290" s="202" t="s">
        <v>48</v>
      </c>
      <c r="F290" s="183">
        <v>5900</v>
      </c>
      <c r="G290" s="183"/>
    </row>
    <row r="291" spans="1:7" s="283" customFormat="1" ht="51">
      <c r="A291" s="645"/>
      <c r="B291" s="202" t="s">
        <v>87</v>
      </c>
      <c r="C291" s="183">
        <v>5900</v>
      </c>
      <c r="D291" s="184"/>
      <c r="E291" s="202" t="s">
        <v>87</v>
      </c>
      <c r="F291" s="183">
        <v>5900</v>
      </c>
      <c r="G291" s="183"/>
    </row>
    <row r="292" spans="1:7" s="283" customFormat="1">
      <c r="A292" s="645"/>
      <c r="B292" s="202" t="s">
        <v>14</v>
      </c>
      <c r="C292" s="183">
        <v>261934754</v>
      </c>
      <c r="D292" s="184">
        <v>-69531</v>
      </c>
      <c r="E292" s="202" t="s">
        <v>14</v>
      </c>
      <c r="F292" s="183">
        <v>261934754</v>
      </c>
      <c r="G292" s="183">
        <v>69531</v>
      </c>
    </row>
    <row r="293" spans="1:7" s="283" customFormat="1">
      <c r="A293" s="645"/>
      <c r="B293" s="202" t="s">
        <v>15</v>
      </c>
      <c r="C293" s="183">
        <v>261934754</v>
      </c>
      <c r="D293" s="184">
        <v>-69531</v>
      </c>
      <c r="E293" s="202" t="s">
        <v>15</v>
      </c>
      <c r="F293" s="183">
        <v>261934754</v>
      </c>
      <c r="G293" s="183">
        <v>69531</v>
      </c>
    </row>
    <row r="294" spans="1:7" s="283" customFormat="1">
      <c r="A294" s="645"/>
      <c r="B294" s="203" t="s">
        <v>16</v>
      </c>
      <c r="C294" s="176">
        <v>267040649</v>
      </c>
      <c r="D294" s="182">
        <v>-69531</v>
      </c>
      <c r="E294" s="203" t="s">
        <v>16</v>
      </c>
      <c r="F294" s="176">
        <v>267040649</v>
      </c>
      <c r="G294" s="176">
        <v>69531</v>
      </c>
    </row>
    <row r="295" spans="1:7" s="283" customFormat="1">
      <c r="A295" s="645"/>
      <c r="B295" s="202" t="s">
        <v>17</v>
      </c>
      <c r="C295" s="183">
        <v>260655110</v>
      </c>
      <c r="D295" s="184">
        <v>-69531</v>
      </c>
      <c r="E295" s="202" t="s">
        <v>17</v>
      </c>
      <c r="F295" s="183">
        <v>260655110</v>
      </c>
      <c r="G295" s="201">
        <v>69531</v>
      </c>
    </row>
    <row r="296" spans="1:7" s="283" customFormat="1">
      <c r="A296" s="645"/>
      <c r="B296" s="202" t="s">
        <v>18</v>
      </c>
      <c r="C296" s="183">
        <v>81794095</v>
      </c>
      <c r="D296" s="184">
        <v>-69531</v>
      </c>
      <c r="E296" s="202" t="s">
        <v>18</v>
      </c>
      <c r="F296" s="183">
        <v>81794095</v>
      </c>
      <c r="G296" s="201"/>
    </row>
    <row r="297" spans="1:7" s="283" customFormat="1">
      <c r="A297" s="645"/>
      <c r="B297" s="202" t="s">
        <v>19</v>
      </c>
      <c r="C297" s="183">
        <v>59193830</v>
      </c>
      <c r="D297" s="184">
        <v>-69531</v>
      </c>
      <c r="E297" s="202" t="s">
        <v>19</v>
      </c>
      <c r="F297" s="183">
        <v>59193830</v>
      </c>
      <c r="G297" s="201"/>
    </row>
    <row r="298" spans="1:7" s="283" customFormat="1">
      <c r="A298" s="645"/>
      <c r="B298" s="202" t="s">
        <v>20</v>
      </c>
      <c r="C298" s="183">
        <v>22600265</v>
      </c>
      <c r="D298" s="184"/>
      <c r="E298" s="202" t="s">
        <v>20</v>
      </c>
      <c r="F298" s="183">
        <v>22600265</v>
      </c>
      <c r="G298" s="201"/>
    </row>
    <row r="299" spans="1:7" s="283" customFormat="1">
      <c r="A299" s="645"/>
      <c r="B299" s="202" t="s">
        <v>290</v>
      </c>
      <c r="C299" s="183">
        <v>666226</v>
      </c>
      <c r="D299" s="184"/>
      <c r="E299" s="202" t="s">
        <v>290</v>
      </c>
      <c r="F299" s="183">
        <v>666226</v>
      </c>
      <c r="G299" s="201"/>
    </row>
    <row r="300" spans="1:7" s="283" customFormat="1">
      <c r="A300" s="645"/>
      <c r="B300" s="202" t="s">
        <v>264</v>
      </c>
      <c r="C300" s="183">
        <v>40901694</v>
      </c>
      <c r="D300" s="184"/>
      <c r="E300" s="202" t="s">
        <v>264</v>
      </c>
      <c r="F300" s="183">
        <v>40901694</v>
      </c>
      <c r="G300" s="201">
        <v>69531</v>
      </c>
    </row>
    <row r="301" spans="1:7" s="283" customFormat="1">
      <c r="A301" s="645"/>
      <c r="B301" s="202" t="s">
        <v>21</v>
      </c>
      <c r="C301" s="183">
        <v>30967958</v>
      </c>
      <c r="D301" s="184"/>
      <c r="E301" s="202" t="s">
        <v>21</v>
      </c>
      <c r="F301" s="183">
        <v>30967958</v>
      </c>
      <c r="G301" s="201">
        <v>69531</v>
      </c>
    </row>
    <row r="302" spans="1:7" s="283" customFormat="1">
      <c r="A302" s="645"/>
      <c r="B302" s="202" t="s">
        <v>257</v>
      </c>
      <c r="C302" s="183">
        <v>9933736</v>
      </c>
      <c r="D302" s="184"/>
      <c r="E302" s="202" t="s">
        <v>257</v>
      </c>
      <c r="F302" s="183">
        <v>9933736</v>
      </c>
      <c r="G302" s="183"/>
    </row>
    <row r="303" spans="1:7" s="283" customFormat="1" ht="25.5">
      <c r="A303" s="645"/>
      <c r="B303" s="202" t="s">
        <v>68</v>
      </c>
      <c r="C303" s="183">
        <v>1154278</v>
      </c>
      <c r="D303" s="184"/>
      <c r="E303" s="202" t="s">
        <v>68</v>
      </c>
      <c r="F303" s="183">
        <v>1154278</v>
      </c>
      <c r="G303" s="183"/>
    </row>
    <row r="304" spans="1:7" s="283" customFormat="1">
      <c r="A304" s="645"/>
      <c r="B304" s="202" t="s">
        <v>70</v>
      </c>
      <c r="C304" s="183">
        <v>1154278</v>
      </c>
      <c r="D304" s="184"/>
      <c r="E304" s="202" t="s">
        <v>70</v>
      </c>
      <c r="F304" s="183">
        <v>1154278</v>
      </c>
      <c r="G304" s="183"/>
    </row>
    <row r="305" spans="1:7" s="283" customFormat="1" ht="25.5">
      <c r="A305" s="645"/>
      <c r="B305" s="202" t="s">
        <v>37</v>
      </c>
      <c r="C305" s="183">
        <v>136138817</v>
      </c>
      <c r="D305" s="184"/>
      <c r="E305" s="202" t="s">
        <v>37</v>
      </c>
      <c r="F305" s="183">
        <v>136138817</v>
      </c>
      <c r="G305" s="201"/>
    </row>
    <row r="306" spans="1:7" s="283" customFormat="1">
      <c r="A306" s="645"/>
      <c r="B306" s="202" t="s">
        <v>38</v>
      </c>
      <c r="C306" s="183">
        <v>58525</v>
      </c>
      <c r="D306" s="184"/>
      <c r="E306" s="202" t="s">
        <v>38</v>
      </c>
      <c r="F306" s="183">
        <v>58525</v>
      </c>
      <c r="G306" s="201"/>
    </row>
    <row r="307" spans="1:7" s="283" customFormat="1" ht="25.5">
      <c r="A307" s="645"/>
      <c r="B307" s="202" t="s">
        <v>39</v>
      </c>
      <c r="C307" s="183">
        <v>58525</v>
      </c>
      <c r="D307" s="184"/>
      <c r="E307" s="202" t="s">
        <v>39</v>
      </c>
      <c r="F307" s="183">
        <v>58525</v>
      </c>
      <c r="G307" s="201"/>
    </row>
    <row r="308" spans="1:7" s="283" customFormat="1" ht="25.5">
      <c r="A308" s="645"/>
      <c r="B308" s="202" t="s">
        <v>40</v>
      </c>
      <c r="C308" s="183">
        <v>58525</v>
      </c>
      <c r="D308" s="184"/>
      <c r="E308" s="202" t="s">
        <v>40</v>
      </c>
      <c r="F308" s="183">
        <v>58525</v>
      </c>
      <c r="G308" s="201"/>
    </row>
    <row r="309" spans="1:7" s="283" customFormat="1" ht="25.5">
      <c r="A309" s="645"/>
      <c r="B309" s="202" t="s">
        <v>49</v>
      </c>
      <c r="C309" s="183">
        <v>136080292</v>
      </c>
      <c r="D309" s="184"/>
      <c r="E309" s="202" t="s">
        <v>49</v>
      </c>
      <c r="F309" s="183">
        <v>136080292</v>
      </c>
      <c r="G309" s="201"/>
    </row>
    <row r="310" spans="1:7" s="283" customFormat="1">
      <c r="A310" s="645"/>
      <c r="B310" s="202" t="s">
        <v>258</v>
      </c>
      <c r="C310" s="183">
        <v>26820473</v>
      </c>
      <c r="D310" s="184"/>
      <c r="E310" s="202" t="s">
        <v>258</v>
      </c>
      <c r="F310" s="183">
        <v>26820473</v>
      </c>
      <c r="G310" s="201"/>
    </row>
    <row r="311" spans="1:7" s="283" customFormat="1" ht="38.25">
      <c r="A311" s="645"/>
      <c r="B311" s="202" t="s">
        <v>50</v>
      </c>
      <c r="C311" s="183">
        <v>109259819</v>
      </c>
      <c r="D311" s="184"/>
      <c r="E311" s="202" t="s">
        <v>50</v>
      </c>
      <c r="F311" s="183">
        <v>109259819</v>
      </c>
      <c r="G311" s="201"/>
    </row>
    <row r="312" spans="1:7" s="283" customFormat="1">
      <c r="A312" s="645"/>
      <c r="B312" s="202" t="s">
        <v>23</v>
      </c>
      <c r="C312" s="183">
        <v>6385539</v>
      </c>
      <c r="D312" s="184"/>
      <c r="E312" s="202" t="s">
        <v>23</v>
      </c>
      <c r="F312" s="183">
        <v>6385539</v>
      </c>
      <c r="G312" s="183"/>
    </row>
    <row r="313" spans="1:7" s="283" customFormat="1">
      <c r="A313" s="645"/>
      <c r="B313" s="202" t="s">
        <v>24</v>
      </c>
      <c r="C313" s="183">
        <v>1899688</v>
      </c>
      <c r="D313" s="184"/>
      <c r="E313" s="202" t="s">
        <v>24</v>
      </c>
      <c r="F313" s="183">
        <v>1899688</v>
      </c>
      <c r="G313" s="183"/>
    </row>
    <row r="314" spans="1:7" s="283" customFormat="1">
      <c r="A314" s="645"/>
      <c r="B314" s="202" t="s">
        <v>41</v>
      </c>
      <c r="C314" s="183">
        <v>4485851</v>
      </c>
      <c r="D314" s="184"/>
      <c r="E314" s="202" t="s">
        <v>41</v>
      </c>
      <c r="F314" s="183">
        <v>4485851</v>
      </c>
      <c r="G314" s="183"/>
    </row>
    <row r="315" spans="1:7" s="283" customFormat="1">
      <c r="A315" s="645"/>
      <c r="B315" s="202" t="s">
        <v>42</v>
      </c>
      <c r="C315" s="183">
        <v>4485851</v>
      </c>
      <c r="D315" s="184"/>
      <c r="E315" s="202" t="s">
        <v>42</v>
      </c>
      <c r="F315" s="183">
        <v>4485851</v>
      </c>
      <c r="G315" s="183"/>
    </row>
    <row r="316" spans="1:7" s="283" customFormat="1">
      <c r="A316" s="645"/>
      <c r="B316" s="202" t="s">
        <v>43</v>
      </c>
      <c r="C316" s="183">
        <v>4485851</v>
      </c>
      <c r="D316" s="184"/>
      <c r="E316" s="202" t="s">
        <v>43</v>
      </c>
      <c r="F316" s="183">
        <v>4485851</v>
      </c>
      <c r="G316" s="183"/>
    </row>
    <row r="317" spans="1:7" s="283" customFormat="1">
      <c r="A317" s="645"/>
      <c r="B317" s="202" t="s">
        <v>25</v>
      </c>
      <c r="C317" s="183">
        <v>1170447</v>
      </c>
      <c r="D317" s="184"/>
      <c r="E317" s="202" t="s">
        <v>25</v>
      </c>
      <c r="F317" s="183">
        <v>1170447</v>
      </c>
      <c r="G317" s="183"/>
    </row>
    <row r="318" spans="1:7" s="283" customFormat="1">
      <c r="A318" s="645"/>
      <c r="B318" s="202" t="s">
        <v>26</v>
      </c>
      <c r="C318" s="183">
        <v>-1170447</v>
      </c>
      <c r="D318" s="184"/>
      <c r="E318" s="202" t="s">
        <v>26</v>
      </c>
      <c r="F318" s="183">
        <v>-1170447</v>
      </c>
      <c r="G318" s="183"/>
    </row>
    <row r="319" spans="1:7" s="283" customFormat="1">
      <c r="A319" s="645"/>
      <c r="B319" s="202" t="s">
        <v>291</v>
      </c>
      <c r="C319" s="183">
        <v>-2145447</v>
      </c>
      <c r="D319" s="184"/>
      <c r="E319" s="202" t="s">
        <v>291</v>
      </c>
      <c r="F319" s="183">
        <v>-2145447</v>
      </c>
      <c r="G319" s="183"/>
    </row>
    <row r="320" spans="1:7" s="283" customFormat="1">
      <c r="A320" s="645"/>
      <c r="B320" s="202" t="s">
        <v>292</v>
      </c>
      <c r="C320" s="183">
        <v>-2145447</v>
      </c>
      <c r="D320" s="184"/>
      <c r="E320" s="202" t="s">
        <v>292</v>
      </c>
      <c r="F320" s="183">
        <v>-2145447</v>
      </c>
      <c r="G320" s="183"/>
    </row>
    <row r="321" spans="1:8" s="283" customFormat="1">
      <c r="A321" s="645"/>
      <c r="B321" s="202" t="s">
        <v>293</v>
      </c>
      <c r="C321" s="183">
        <v>975000</v>
      </c>
      <c r="D321" s="184"/>
      <c r="E321" s="202" t="s">
        <v>293</v>
      </c>
      <c r="F321" s="183">
        <v>975000</v>
      </c>
      <c r="G321" s="183"/>
    </row>
    <row r="322" spans="1:8" s="283" customFormat="1">
      <c r="A322" s="645"/>
      <c r="B322" s="202" t="s">
        <v>294</v>
      </c>
      <c r="C322" s="183">
        <v>975000</v>
      </c>
      <c r="D322" s="184"/>
      <c r="E322" s="202" t="s">
        <v>294</v>
      </c>
      <c r="F322" s="183">
        <v>975000</v>
      </c>
      <c r="G322" s="183"/>
    </row>
    <row r="323" spans="1:8" s="283" customFormat="1">
      <c r="A323" s="645"/>
      <c r="B323" s="202" t="s">
        <v>27</v>
      </c>
      <c r="C323" s="183"/>
      <c r="D323" s="184"/>
      <c r="E323" s="202" t="s">
        <v>27</v>
      </c>
      <c r="F323" s="183"/>
      <c r="G323" s="183"/>
    </row>
    <row r="324" spans="1:8" s="283" customFormat="1" ht="26.25" thickBot="1">
      <c r="A324" s="645"/>
      <c r="B324" s="281" t="s">
        <v>28</v>
      </c>
      <c r="C324" s="185"/>
      <c r="D324" s="282"/>
      <c r="E324" s="281" t="s">
        <v>28</v>
      </c>
      <c r="F324" s="185"/>
      <c r="G324" s="185"/>
    </row>
    <row r="325" spans="1:8" s="642" customFormat="1" ht="45.75" customHeight="1" thickBot="1">
      <c r="A325" s="841"/>
      <c r="B325" s="2053" t="s">
        <v>407</v>
      </c>
      <c r="C325" s="2054"/>
      <c r="D325" s="2054"/>
      <c r="E325" s="2054"/>
      <c r="F325" s="2054"/>
      <c r="G325" s="2055"/>
    </row>
    <row r="326" spans="1:8" s="283" customFormat="1" ht="18" customHeight="1">
      <c r="A326" s="645"/>
      <c r="C326" s="284"/>
      <c r="D326" s="284"/>
      <c r="F326" s="284"/>
      <c r="G326" s="284"/>
    </row>
    <row r="327" spans="1:8" s="240" customFormat="1">
      <c r="A327" s="150"/>
      <c r="B327" s="2056" t="s">
        <v>252</v>
      </c>
      <c r="C327" s="2056"/>
      <c r="D327" s="649"/>
      <c r="E327" s="643"/>
    </row>
    <row r="328" spans="1:8" s="240" customFormat="1" ht="17.25" customHeight="1" thickBot="1">
      <c r="A328" s="150"/>
      <c r="B328" s="648"/>
      <c r="C328" s="648"/>
      <c r="D328" s="649"/>
      <c r="E328" s="643"/>
    </row>
    <row r="329" spans="1:8" s="151" customFormat="1" ht="26.25" customHeight="1">
      <c r="A329" s="787">
        <f>A198+1</f>
        <v>20</v>
      </c>
      <c r="B329" s="280" t="s">
        <v>76</v>
      </c>
      <c r="C329" s="383"/>
      <c r="D329" s="384"/>
      <c r="E329" s="653" t="s">
        <v>76</v>
      </c>
      <c r="F329" s="386"/>
      <c r="G329" s="94"/>
      <c r="H329" s="14" t="s">
        <v>58</v>
      </c>
    </row>
    <row r="330" spans="1:8" s="225" customFormat="1">
      <c r="A330" s="207"/>
      <c r="B330" s="177" t="s">
        <v>4</v>
      </c>
      <c r="C330" s="178"/>
      <c r="D330" s="177"/>
      <c r="E330" s="434" t="s">
        <v>4</v>
      </c>
      <c r="F330" s="650"/>
      <c r="G330" s="651"/>
    </row>
    <row r="331" spans="1:8" s="279" customFormat="1" ht="13.5">
      <c r="A331" s="207"/>
      <c r="B331" s="1063" t="s">
        <v>328</v>
      </c>
      <c r="C331" s="1064"/>
      <c r="D331" s="1065"/>
      <c r="E331" s="1063" t="s">
        <v>329</v>
      </c>
      <c r="F331" s="1064"/>
      <c r="G331" s="1065"/>
    </row>
    <row r="332" spans="1:8" s="275" customFormat="1">
      <c r="A332" s="207"/>
      <c r="B332" s="192" t="s">
        <v>6</v>
      </c>
      <c r="C332" s="273">
        <v>76916987</v>
      </c>
      <c r="D332" s="182">
        <v>-11168</v>
      </c>
      <c r="E332" s="192" t="s">
        <v>6</v>
      </c>
      <c r="F332" s="273">
        <v>253306</v>
      </c>
      <c r="G332" s="182">
        <v>11168</v>
      </c>
      <c r="H332" s="641"/>
    </row>
    <row r="333" spans="1:8" s="279" customFormat="1">
      <c r="A333" s="207"/>
      <c r="B333" s="193" t="s">
        <v>7</v>
      </c>
      <c r="C333" s="184">
        <v>3994013</v>
      </c>
      <c r="D333" s="184"/>
      <c r="E333" s="193" t="s">
        <v>14</v>
      </c>
      <c r="F333" s="184">
        <v>253306</v>
      </c>
      <c r="G333" s="184">
        <v>11168</v>
      </c>
      <c r="H333" s="641"/>
    </row>
    <row r="334" spans="1:8" s="279" customFormat="1">
      <c r="A334" s="207"/>
      <c r="B334" s="193" t="s">
        <v>8</v>
      </c>
      <c r="C334" s="184">
        <v>7940</v>
      </c>
      <c r="D334" s="184"/>
      <c r="E334" s="193" t="s">
        <v>15</v>
      </c>
      <c r="F334" s="184">
        <v>253306</v>
      </c>
      <c r="G334" s="184">
        <v>11168</v>
      </c>
      <c r="H334" s="641"/>
    </row>
    <row r="335" spans="1:8" s="279" customFormat="1">
      <c r="A335" s="207"/>
      <c r="B335" s="192" t="s">
        <v>9</v>
      </c>
      <c r="C335" s="182">
        <v>7940</v>
      </c>
      <c r="D335" s="182"/>
      <c r="E335" s="192" t="s">
        <v>16</v>
      </c>
      <c r="F335" s="182">
        <v>253306</v>
      </c>
      <c r="G335" s="182">
        <v>11168</v>
      </c>
      <c r="H335" s="641"/>
    </row>
    <row r="336" spans="1:8" s="279" customFormat="1">
      <c r="A336" s="207"/>
      <c r="B336" s="193" t="s">
        <v>10</v>
      </c>
      <c r="C336" s="184">
        <v>7940</v>
      </c>
      <c r="D336" s="184"/>
      <c r="E336" s="193" t="s">
        <v>17</v>
      </c>
      <c r="F336" s="184">
        <v>253306</v>
      </c>
      <c r="G336" s="184">
        <v>11168</v>
      </c>
      <c r="H336" s="641"/>
    </row>
    <row r="337" spans="1:8" s="279" customFormat="1" ht="15" customHeight="1">
      <c r="A337" s="207"/>
      <c r="B337" s="193" t="s">
        <v>11</v>
      </c>
      <c r="C337" s="184">
        <v>7940</v>
      </c>
      <c r="D337" s="184"/>
      <c r="E337" s="193" t="s">
        <v>18</v>
      </c>
      <c r="F337" s="184">
        <v>78915</v>
      </c>
      <c r="G337" s="184">
        <v>11168</v>
      </c>
      <c r="H337" s="641"/>
    </row>
    <row r="338" spans="1:8" s="279" customFormat="1" ht="25.5">
      <c r="A338" s="207"/>
      <c r="B338" s="193" t="s">
        <v>12</v>
      </c>
      <c r="C338" s="184">
        <v>7940</v>
      </c>
      <c r="D338" s="184"/>
      <c r="E338" s="193" t="s">
        <v>19</v>
      </c>
      <c r="F338" s="184">
        <v>44671</v>
      </c>
      <c r="G338" s="184">
        <v>11168</v>
      </c>
      <c r="H338" s="641"/>
    </row>
    <row r="339" spans="1:8" s="279" customFormat="1">
      <c r="A339" s="207"/>
      <c r="B339" s="193" t="s">
        <v>14</v>
      </c>
      <c r="C339" s="184">
        <v>72915034</v>
      </c>
      <c r="D339" s="184">
        <v>-11168</v>
      </c>
      <c r="E339" s="193" t="s">
        <v>20</v>
      </c>
      <c r="F339" s="184">
        <v>34244</v>
      </c>
      <c r="G339" s="184"/>
      <c r="H339" s="641"/>
    </row>
    <row r="340" spans="1:8" s="279" customFormat="1" ht="25.5">
      <c r="A340" s="207"/>
      <c r="B340" s="193" t="s">
        <v>15</v>
      </c>
      <c r="C340" s="184">
        <v>72915034</v>
      </c>
      <c r="D340" s="184">
        <v>-11168</v>
      </c>
      <c r="E340" s="193" t="s">
        <v>68</v>
      </c>
      <c r="F340" s="184">
        <v>27449</v>
      </c>
      <c r="G340" s="184"/>
      <c r="H340" s="641"/>
    </row>
    <row r="341" spans="1:8" s="279" customFormat="1">
      <c r="A341" s="207"/>
      <c r="B341" s="192" t="s">
        <v>16</v>
      </c>
      <c r="C341" s="182">
        <v>76916987</v>
      </c>
      <c r="D341" s="182">
        <v>-11168</v>
      </c>
      <c r="E341" s="193" t="s">
        <v>70</v>
      </c>
      <c r="F341" s="184">
        <v>27449</v>
      </c>
      <c r="G341" s="184"/>
      <c r="H341" s="641"/>
    </row>
    <row r="342" spans="1:8" s="279" customFormat="1" ht="25.5">
      <c r="A342" s="207"/>
      <c r="B342" s="193" t="s">
        <v>17</v>
      </c>
      <c r="C342" s="184">
        <v>75479160</v>
      </c>
      <c r="D342" s="184">
        <v>-11168</v>
      </c>
      <c r="E342" s="193" t="s">
        <v>37</v>
      </c>
      <c r="F342" s="184">
        <v>146942</v>
      </c>
      <c r="G342" s="184"/>
      <c r="H342" s="641"/>
    </row>
    <row r="343" spans="1:8" s="279" customFormat="1" ht="25.5">
      <c r="A343" s="207"/>
      <c r="B343" s="193" t="s">
        <v>18</v>
      </c>
      <c r="C343" s="184">
        <v>57467428</v>
      </c>
      <c r="D343" s="184">
        <v>-11168</v>
      </c>
      <c r="E343" s="193" t="s">
        <v>49</v>
      </c>
      <c r="F343" s="184">
        <v>146942</v>
      </c>
      <c r="G343" s="184"/>
      <c r="H343" s="641"/>
    </row>
    <row r="344" spans="1:8" s="279" customFormat="1">
      <c r="A344" s="207"/>
      <c r="B344" s="193" t="s">
        <v>19</v>
      </c>
      <c r="C344" s="184">
        <v>43895367</v>
      </c>
      <c r="D344" s="184">
        <v>-11168</v>
      </c>
      <c r="E344" s="193" t="s">
        <v>258</v>
      </c>
      <c r="F344" s="184">
        <v>146942</v>
      </c>
      <c r="G344" s="184"/>
      <c r="H344" s="641"/>
    </row>
    <row r="345" spans="1:8" s="279" customFormat="1">
      <c r="A345" s="207"/>
      <c r="B345" s="193" t="s">
        <v>20</v>
      </c>
      <c r="C345" s="184">
        <v>13572061</v>
      </c>
      <c r="D345" s="184"/>
      <c r="E345" s="193"/>
      <c r="F345" s="184"/>
      <c r="G345" s="184"/>
      <c r="H345" s="641"/>
    </row>
    <row r="346" spans="1:8" s="279" customFormat="1">
      <c r="A346" s="207"/>
      <c r="B346" s="193" t="s">
        <v>264</v>
      </c>
      <c r="C346" s="184">
        <v>15190590</v>
      </c>
      <c r="D346" s="184"/>
      <c r="E346" s="193"/>
      <c r="F346" s="184"/>
      <c r="G346" s="184"/>
      <c r="H346" s="641"/>
    </row>
    <row r="347" spans="1:8" s="279" customFormat="1">
      <c r="A347" s="207"/>
      <c r="B347" s="193" t="s">
        <v>21</v>
      </c>
      <c r="C347" s="184">
        <v>5450400</v>
      </c>
      <c r="D347" s="184"/>
      <c r="E347" s="193"/>
      <c r="F347" s="184"/>
      <c r="G347" s="184"/>
      <c r="H347" s="641"/>
    </row>
    <row r="348" spans="1:8" s="279" customFormat="1">
      <c r="A348" s="207"/>
      <c r="B348" s="193" t="s">
        <v>257</v>
      </c>
      <c r="C348" s="184">
        <v>9740190</v>
      </c>
      <c r="D348" s="184"/>
      <c r="E348" s="193"/>
      <c r="F348" s="184"/>
      <c r="G348" s="184"/>
      <c r="H348" s="641"/>
    </row>
    <row r="349" spans="1:8" s="279" customFormat="1" ht="25.5">
      <c r="A349" s="207"/>
      <c r="B349" s="193" t="s">
        <v>37</v>
      </c>
      <c r="C349" s="184">
        <v>2821142</v>
      </c>
      <c r="D349" s="184"/>
      <c r="E349" s="193"/>
      <c r="F349" s="184"/>
      <c r="G349" s="184"/>
      <c r="H349" s="641"/>
    </row>
    <row r="350" spans="1:8" s="279" customFormat="1" ht="25.5">
      <c r="A350" s="207"/>
      <c r="B350" s="193" t="s">
        <v>49</v>
      </c>
      <c r="C350" s="184">
        <v>2821142</v>
      </c>
      <c r="D350" s="184"/>
      <c r="E350" s="193"/>
      <c r="F350" s="184"/>
      <c r="G350" s="184"/>
      <c r="H350" s="641"/>
    </row>
    <row r="351" spans="1:8" s="279" customFormat="1" ht="38.25">
      <c r="A351" s="207"/>
      <c r="B351" s="193" t="s">
        <v>50</v>
      </c>
      <c r="C351" s="184">
        <v>2821142</v>
      </c>
      <c r="D351" s="184"/>
      <c r="E351" s="193"/>
      <c r="F351" s="184"/>
      <c r="G351" s="184"/>
      <c r="H351" s="641"/>
    </row>
    <row r="352" spans="1:8" s="279" customFormat="1">
      <c r="A352" s="207"/>
      <c r="B352" s="193" t="s">
        <v>23</v>
      </c>
      <c r="C352" s="184">
        <v>1437827</v>
      </c>
      <c r="D352" s="184"/>
      <c r="E352" s="193"/>
      <c r="F352" s="184"/>
      <c r="G352" s="184"/>
      <c r="H352" s="641"/>
    </row>
    <row r="353" spans="1:10" s="279" customFormat="1" ht="13.5" thickBot="1">
      <c r="A353" s="207"/>
      <c r="B353" s="647" t="s">
        <v>24</v>
      </c>
      <c r="C353" s="282">
        <v>1437827</v>
      </c>
      <c r="D353" s="282"/>
      <c r="E353" s="647"/>
      <c r="F353" s="282"/>
      <c r="G353" s="282"/>
      <c r="H353" s="641"/>
    </row>
    <row r="354" spans="1:10" s="642" customFormat="1" ht="79.5" customHeight="1" thickBot="1">
      <c r="A354" s="841"/>
      <c r="B354" s="2053" t="s">
        <v>408</v>
      </c>
      <c r="C354" s="2054"/>
      <c r="D354" s="2054"/>
      <c r="E354" s="2054"/>
      <c r="F354" s="2054"/>
      <c r="G354" s="2055"/>
    </row>
    <row r="355" spans="1:10" s="283" customFormat="1" ht="18.75" customHeight="1">
      <c r="A355" s="645"/>
      <c r="C355" s="284"/>
      <c r="D355" s="284"/>
      <c r="F355" s="284"/>
      <c r="G355" s="284"/>
    </row>
    <row r="356" spans="1:10" s="171" customFormat="1" ht="16.5" customHeight="1">
      <c r="A356" s="842"/>
      <c r="B356" s="170" t="s">
        <v>330</v>
      </c>
      <c r="C356" s="170"/>
      <c r="D356" s="170"/>
      <c r="E356" s="172"/>
      <c r="F356" s="170"/>
      <c r="G356" s="188"/>
    </row>
    <row r="357" spans="1:10" s="171" customFormat="1" ht="16.5" customHeight="1" thickBot="1">
      <c r="A357" s="655"/>
      <c r="B357"/>
      <c r="C357"/>
      <c r="D357"/>
      <c r="E357"/>
      <c r="F357"/>
      <c r="G357" s="654"/>
    </row>
    <row r="358" spans="1:10" s="171" customFormat="1" ht="14.25" thickBot="1">
      <c r="A358" s="788">
        <f>A329+1</f>
        <v>21</v>
      </c>
      <c r="B358" s="823" t="s">
        <v>78</v>
      </c>
      <c r="C358" s="656"/>
      <c r="D358" s="824"/>
      <c r="E358" s="823" t="s">
        <v>78</v>
      </c>
      <c r="F358" s="657"/>
      <c r="G358" s="658"/>
      <c r="H358" s="14" t="s">
        <v>58</v>
      </c>
    </row>
    <row r="359" spans="1:10" s="171" customFormat="1" ht="13.5">
      <c r="A359" s="655"/>
      <c r="B359" s="659" t="s">
        <v>4</v>
      </c>
      <c r="C359" s="660"/>
      <c r="D359" s="661"/>
      <c r="E359" s="659" t="s">
        <v>4</v>
      </c>
      <c r="F359" s="662"/>
      <c r="G359" s="663"/>
    </row>
    <row r="360" spans="1:10" s="171" customFormat="1" ht="13.5">
      <c r="A360" s="655"/>
      <c r="B360" s="1071" t="s">
        <v>347</v>
      </c>
      <c r="C360" s="1072"/>
      <c r="D360" s="1013"/>
      <c r="E360" s="1073" t="s">
        <v>331</v>
      </c>
      <c r="F360" s="1072"/>
      <c r="G360" s="1074"/>
    </row>
    <row r="361" spans="1:10" s="171" customFormat="1">
      <c r="A361" s="655"/>
      <c r="B361" s="1079" t="s">
        <v>73</v>
      </c>
      <c r="C361" s="1080"/>
      <c r="D361" s="1081"/>
      <c r="E361" s="1079" t="s">
        <v>73</v>
      </c>
      <c r="F361" s="1082"/>
      <c r="G361" s="1083"/>
    </row>
    <row r="362" spans="1:10" s="171" customFormat="1">
      <c r="A362" s="655"/>
      <c r="B362" s="670" t="s">
        <v>6</v>
      </c>
      <c r="C362" s="439">
        <v>99894</v>
      </c>
      <c r="D362" s="86">
        <v>-49947</v>
      </c>
      <c r="E362" s="671" t="s">
        <v>6</v>
      </c>
      <c r="F362" s="672">
        <v>0</v>
      </c>
      <c r="G362" s="473">
        <f>G363</f>
        <v>49947</v>
      </c>
      <c r="J362" s="204"/>
    </row>
    <row r="363" spans="1:10" s="171" customFormat="1">
      <c r="A363" s="655"/>
      <c r="B363" s="673" t="s">
        <v>14</v>
      </c>
      <c r="C363" s="438">
        <v>99894</v>
      </c>
      <c r="D363" s="87">
        <v>-49947</v>
      </c>
      <c r="E363" s="674" t="s">
        <v>14</v>
      </c>
      <c r="F363" s="675">
        <v>0</v>
      </c>
      <c r="G363" s="472">
        <f>G364</f>
        <v>49947</v>
      </c>
      <c r="J363" s="204"/>
    </row>
    <row r="364" spans="1:10" s="171" customFormat="1">
      <c r="A364" s="655"/>
      <c r="B364" s="676" t="s">
        <v>15</v>
      </c>
      <c r="C364" s="438">
        <v>99894</v>
      </c>
      <c r="D364" s="87">
        <v>-49947</v>
      </c>
      <c r="E364" s="674" t="s">
        <v>15</v>
      </c>
      <c r="F364" s="675">
        <v>0</v>
      </c>
      <c r="G364" s="472">
        <v>49947</v>
      </c>
      <c r="J364" s="204"/>
    </row>
    <row r="365" spans="1:10" s="171" customFormat="1">
      <c r="A365" s="655"/>
      <c r="B365" s="677" t="s">
        <v>16</v>
      </c>
      <c r="C365" s="439">
        <v>99894</v>
      </c>
      <c r="D365" s="86">
        <v>-49947</v>
      </c>
      <c r="E365" s="671" t="s">
        <v>16</v>
      </c>
      <c r="F365" s="672">
        <v>0</v>
      </c>
      <c r="G365" s="190">
        <f>G366</f>
        <v>49947</v>
      </c>
      <c r="J365" s="204"/>
    </row>
    <row r="366" spans="1:10" s="171" customFormat="1">
      <c r="A366" s="655"/>
      <c r="B366" s="678" t="s">
        <v>17</v>
      </c>
      <c r="C366" s="438">
        <v>97048</v>
      </c>
      <c r="D366" s="87">
        <v>-49947</v>
      </c>
      <c r="E366" s="674" t="s">
        <v>17</v>
      </c>
      <c r="F366" s="675">
        <v>0</v>
      </c>
      <c r="G366" s="191">
        <f>G367</f>
        <v>49947</v>
      </c>
      <c r="J366" s="204"/>
    </row>
    <row r="367" spans="1:10" s="171" customFormat="1">
      <c r="A367" s="655"/>
      <c r="B367" s="678" t="s">
        <v>18</v>
      </c>
      <c r="C367" s="438">
        <v>97048</v>
      </c>
      <c r="D367" s="87">
        <f>D368+D369</f>
        <v>-49947</v>
      </c>
      <c r="E367" s="674" t="s">
        <v>18</v>
      </c>
      <c r="F367" s="675">
        <v>0</v>
      </c>
      <c r="G367" s="191">
        <f>G368+G369</f>
        <v>49947</v>
      </c>
      <c r="J367" s="204"/>
    </row>
    <row r="368" spans="1:10" s="171" customFormat="1">
      <c r="A368" s="655"/>
      <c r="B368" s="678" t="s">
        <v>19</v>
      </c>
      <c r="C368" s="438">
        <v>76095</v>
      </c>
      <c r="D368" s="87">
        <v>-38048</v>
      </c>
      <c r="E368" s="674" t="s">
        <v>19</v>
      </c>
      <c r="F368" s="675">
        <v>0</v>
      </c>
      <c r="G368" s="472">
        <v>38048</v>
      </c>
      <c r="J368" s="204"/>
    </row>
    <row r="369" spans="1:10" s="171" customFormat="1">
      <c r="A369" s="655"/>
      <c r="B369" s="678" t="s">
        <v>20</v>
      </c>
      <c r="C369" s="438">
        <v>20953</v>
      </c>
      <c r="D369" s="87">
        <v>-11899</v>
      </c>
      <c r="E369" s="674" t="s">
        <v>20</v>
      </c>
      <c r="F369" s="675">
        <v>0</v>
      </c>
      <c r="G369" s="472">
        <v>11899</v>
      </c>
      <c r="J369" s="204"/>
    </row>
    <row r="370" spans="1:10" s="171" customFormat="1">
      <c r="A370" s="655"/>
      <c r="B370" s="679" t="s">
        <v>23</v>
      </c>
      <c r="C370" s="438">
        <v>2846</v>
      </c>
      <c r="D370" s="87"/>
      <c r="E370" s="674"/>
      <c r="F370" s="675"/>
      <c r="G370" s="472"/>
      <c r="J370" s="204"/>
    </row>
    <row r="371" spans="1:10" s="171" customFormat="1" ht="13.5" thickBot="1">
      <c r="A371" s="655"/>
      <c r="B371" s="680" t="s">
        <v>24</v>
      </c>
      <c r="C371" s="681">
        <v>2846</v>
      </c>
      <c r="D371" s="682"/>
      <c r="E371" s="683"/>
      <c r="F371" s="684"/>
      <c r="G371" s="685"/>
      <c r="J371" s="204"/>
    </row>
    <row r="372" spans="1:10" s="171" customFormat="1" ht="63" customHeight="1" thickBot="1">
      <c r="A372" s="33"/>
      <c r="B372" s="2057" t="s">
        <v>409</v>
      </c>
      <c r="C372" s="2058"/>
      <c r="D372" s="2058"/>
      <c r="E372" s="2058"/>
      <c r="F372" s="2058"/>
      <c r="G372" s="2059"/>
    </row>
    <row r="373" spans="1:10" s="172" customFormat="1">
      <c r="A373" s="843"/>
      <c r="B373" s="140"/>
      <c r="C373" s="140"/>
      <c r="D373" s="140"/>
      <c r="E373" s="140"/>
      <c r="F373" s="140"/>
      <c r="G373" s="140"/>
    </row>
    <row r="374" spans="1:10" s="172" customFormat="1">
      <c r="A374" s="843"/>
      <c r="B374" s="170" t="s">
        <v>330</v>
      </c>
      <c r="C374" s="140"/>
      <c r="D374" s="140"/>
      <c r="E374" s="140"/>
      <c r="F374" s="140"/>
      <c r="G374" s="140"/>
    </row>
    <row r="375" spans="1:10" s="172" customFormat="1" ht="13.5" thickBot="1">
      <c r="A375" s="843"/>
      <c r="B375" s="140"/>
      <c r="C375" s="140"/>
      <c r="D375" s="140"/>
      <c r="E375" s="140"/>
      <c r="F375" s="140"/>
      <c r="G375" s="140"/>
    </row>
    <row r="376" spans="1:10" s="172" customFormat="1" ht="14.25" thickBot="1">
      <c r="A376" s="847">
        <f>A358+1</f>
        <v>22</v>
      </c>
      <c r="B376" s="823" t="s">
        <v>78</v>
      </c>
      <c r="C376" s="656"/>
      <c r="D376" s="824"/>
      <c r="E376" s="823" t="s">
        <v>78</v>
      </c>
      <c r="F376" s="657"/>
      <c r="G376" s="658"/>
      <c r="H376" s="14" t="s">
        <v>58</v>
      </c>
    </row>
    <row r="377" spans="1:10" s="171" customFormat="1" ht="13.5">
      <c r="A377" s="788"/>
      <c r="B377" s="687" t="s">
        <v>4</v>
      </c>
      <c r="C377" s="688"/>
      <c r="D377" s="689"/>
      <c r="E377" s="690" t="s">
        <v>4</v>
      </c>
      <c r="F377" s="691"/>
      <c r="G377" s="692"/>
    </row>
    <row r="378" spans="1:10" s="171" customFormat="1" ht="27">
      <c r="A378" s="655"/>
      <c r="B378" s="1071" t="s">
        <v>333</v>
      </c>
      <c r="C378" s="1072"/>
      <c r="D378" s="1013"/>
      <c r="E378" s="1078" t="s">
        <v>331</v>
      </c>
      <c r="F378" s="1072"/>
      <c r="G378" s="1074"/>
    </row>
    <row r="379" spans="1:10" s="171" customFormat="1">
      <c r="A379" s="655"/>
      <c r="B379" s="693" t="s">
        <v>73</v>
      </c>
      <c r="C379" s="666"/>
      <c r="D379" s="667"/>
      <c r="E379" s="694" t="s">
        <v>73</v>
      </c>
      <c r="F379" s="664"/>
      <c r="G379" s="665"/>
    </row>
    <row r="380" spans="1:10" s="171" customFormat="1">
      <c r="A380" s="655"/>
      <c r="B380" s="670" t="s">
        <v>6</v>
      </c>
      <c r="C380" s="439">
        <v>987796</v>
      </c>
      <c r="D380" s="86">
        <f>D381</f>
        <v>-88333</v>
      </c>
      <c r="E380" s="671" t="s">
        <v>6</v>
      </c>
      <c r="F380" s="695">
        <v>0</v>
      </c>
      <c r="G380" s="439">
        <f>G381</f>
        <v>88333</v>
      </c>
    </row>
    <row r="381" spans="1:10" s="187" customFormat="1">
      <c r="A381" s="844"/>
      <c r="B381" s="673" t="s">
        <v>14</v>
      </c>
      <c r="C381" s="438">
        <v>987796</v>
      </c>
      <c r="D381" s="87">
        <f>D382</f>
        <v>-88333</v>
      </c>
      <c r="E381" s="674" t="s">
        <v>14</v>
      </c>
      <c r="F381" s="696">
        <v>0</v>
      </c>
      <c r="G381" s="438">
        <f>G382</f>
        <v>88333</v>
      </c>
    </row>
    <row r="382" spans="1:10" s="187" customFormat="1">
      <c r="A382" s="844"/>
      <c r="B382" s="676" t="s">
        <v>15</v>
      </c>
      <c r="C382" s="438">
        <v>987796</v>
      </c>
      <c r="D382" s="87">
        <v>-88333</v>
      </c>
      <c r="E382" s="674" t="s">
        <v>15</v>
      </c>
      <c r="F382" s="696">
        <v>0</v>
      </c>
      <c r="G382" s="438">
        <v>88333</v>
      </c>
    </row>
    <row r="383" spans="1:10" s="187" customFormat="1">
      <c r="A383" s="844"/>
      <c r="B383" s="677" t="s">
        <v>16</v>
      </c>
      <c r="C383" s="439">
        <v>987796</v>
      </c>
      <c r="D383" s="86">
        <f>D384</f>
        <v>-88333</v>
      </c>
      <c r="E383" s="671" t="s">
        <v>16</v>
      </c>
      <c r="F383" s="695">
        <v>0</v>
      </c>
      <c r="G383" s="439">
        <f>G384</f>
        <v>88333</v>
      </c>
    </row>
    <row r="384" spans="1:10" s="187" customFormat="1">
      <c r="A384" s="844"/>
      <c r="B384" s="678" t="s">
        <v>17</v>
      </c>
      <c r="C384" s="438">
        <v>939221</v>
      </c>
      <c r="D384" s="87">
        <f>D385</f>
        <v>-88333</v>
      </c>
      <c r="E384" s="674" t="s">
        <v>17</v>
      </c>
      <c r="F384" s="696">
        <v>0</v>
      </c>
      <c r="G384" s="438">
        <f>G385</f>
        <v>88333</v>
      </c>
    </row>
    <row r="385" spans="1:8" s="187" customFormat="1">
      <c r="A385" s="844"/>
      <c r="B385" s="678" t="s">
        <v>18</v>
      </c>
      <c r="C385" s="438">
        <v>939221</v>
      </c>
      <c r="D385" s="87">
        <v>-88333</v>
      </c>
      <c r="E385" s="674" t="s">
        <v>18</v>
      </c>
      <c r="F385" s="696">
        <v>0</v>
      </c>
      <c r="G385" s="438">
        <v>88333</v>
      </c>
    </row>
    <row r="386" spans="1:8" s="187" customFormat="1">
      <c r="A386" s="844"/>
      <c r="B386" s="678" t="s">
        <v>19</v>
      </c>
      <c r="C386" s="438">
        <v>633623</v>
      </c>
      <c r="D386" s="87">
        <v>-60823</v>
      </c>
      <c r="E386" s="674" t="s">
        <v>19</v>
      </c>
      <c r="F386" s="696">
        <v>0</v>
      </c>
      <c r="G386" s="438">
        <v>60823</v>
      </c>
    </row>
    <row r="387" spans="1:8" s="187" customFormat="1">
      <c r="A387" s="844"/>
      <c r="B387" s="678" t="s">
        <v>20</v>
      </c>
      <c r="C387" s="438">
        <v>305598</v>
      </c>
      <c r="D387" s="87">
        <v>-27510</v>
      </c>
      <c r="E387" s="674" t="s">
        <v>20</v>
      </c>
      <c r="F387" s="696">
        <v>0</v>
      </c>
      <c r="G387" s="438">
        <v>27510</v>
      </c>
    </row>
    <row r="388" spans="1:8" s="187" customFormat="1">
      <c r="A388" s="844"/>
      <c r="B388" s="679" t="s">
        <v>23</v>
      </c>
      <c r="C388" s="438">
        <v>48575</v>
      </c>
      <c r="D388" s="87"/>
      <c r="E388" s="674"/>
      <c r="F388" s="696"/>
      <c r="G388" s="438"/>
    </row>
    <row r="389" spans="1:8" s="187" customFormat="1" ht="13.5" thickBot="1">
      <c r="A389" s="844"/>
      <c r="B389" s="697" t="s">
        <v>24</v>
      </c>
      <c r="C389" s="698">
        <v>48575</v>
      </c>
      <c r="D389" s="699"/>
      <c r="E389" s="700"/>
      <c r="F389" s="701"/>
      <c r="G389" s="698"/>
    </row>
    <row r="390" spans="1:8" s="171" customFormat="1" ht="61.5" customHeight="1" thickBot="1">
      <c r="A390" s="33"/>
      <c r="B390" s="2045" t="s">
        <v>410</v>
      </c>
      <c r="C390" s="2040"/>
      <c r="D390" s="2040"/>
      <c r="E390" s="2040"/>
      <c r="F390" s="2040"/>
      <c r="G390" s="2041"/>
    </row>
    <row r="391" spans="1:8" s="172" customFormat="1">
      <c r="A391" s="843"/>
      <c r="B391" s="140"/>
      <c r="C391" s="140"/>
      <c r="D391" s="140"/>
      <c r="E391" s="140"/>
      <c r="F391" s="140"/>
      <c r="G391" s="140"/>
    </row>
    <row r="392" spans="1:8" s="172" customFormat="1">
      <c r="A392" s="843"/>
      <c r="B392" s="170" t="s">
        <v>330</v>
      </c>
      <c r="C392" s="140"/>
      <c r="D392" s="140"/>
      <c r="E392" s="140"/>
      <c r="F392" s="140"/>
      <c r="G392" s="140"/>
    </row>
    <row r="393" spans="1:8" s="172" customFormat="1" ht="13.5" thickBot="1">
      <c r="A393" s="843"/>
      <c r="B393" s="140"/>
      <c r="C393" s="140"/>
      <c r="D393" s="140"/>
      <c r="E393" s="140"/>
      <c r="F393" s="140"/>
      <c r="G393" s="140"/>
    </row>
    <row r="394" spans="1:8" s="172" customFormat="1" ht="14.25" thickBot="1">
      <c r="A394" s="847">
        <f>A376+1</f>
        <v>23</v>
      </c>
      <c r="B394" s="823" t="s">
        <v>78</v>
      </c>
      <c r="C394" s="656"/>
      <c r="D394" s="824"/>
      <c r="E394" s="823" t="s">
        <v>78</v>
      </c>
      <c r="F394" s="657"/>
      <c r="G394" s="658"/>
      <c r="H394" s="14" t="s">
        <v>58</v>
      </c>
    </row>
    <row r="395" spans="1:8" s="187" customFormat="1" ht="13.5">
      <c r="A395" s="789"/>
      <c r="B395" s="687" t="s">
        <v>4</v>
      </c>
      <c r="C395" s="688"/>
      <c r="D395" s="689"/>
      <c r="E395" s="690" t="s">
        <v>4</v>
      </c>
      <c r="F395" s="691"/>
      <c r="G395" s="692"/>
    </row>
    <row r="396" spans="1:8" s="187" customFormat="1" ht="27">
      <c r="A396" s="844"/>
      <c r="B396" s="1071" t="s">
        <v>334</v>
      </c>
      <c r="C396" s="1072"/>
      <c r="D396" s="1013"/>
      <c r="E396" s="1078" t="s">
        <v>331</v>
      </c>
      <c r="F396" s="1072"/>
      <c r="G396" s="1074"/>
    </row>
    <row r="397" spans="1:8" s="187" customFormat="1">
      <c r="A397" s="844"/>
      <c r="B397" s="693" t="s">
        <v>73</v>
      </c>
      <c r="C397" s="666"/>
      <c r="D397" s="667"/>
      <c r="E397" s="694" t="s">
        <v>73</v>
      </c>
      <c r="F397" s="664"/>
      <c r="G397" s="665"/>
    </row>
    <row r="398" spans="1:8" s="187" customFormat="1">
      <c r="A398" s="844"/>
      <c r="B398" s="670" t="s">
        <v>6</v>
      </c>
      <c r="C398" s="439">
        <v>359251</v>
      </c>
      <c r="D398" s="86">
        <f>D399</f>
        <v>-125479</v>
      </c>
      <c r="E398" s="671" t="s">
        <v>6</v>
      </c>
      <c r="F398" s="695">
        <v>0</v>
      </c>
      <c r="G398" s="439">
        <f>G399</f>
        <v>125479</v>
      </c>
    </row>
    <row r="399" spans="1:8" s="187" customFormat="1">
      <c r="A399" s="844"/>
      <c r="B399" s="673" t="s">
        <v>14</v>
      </c>
      <c r="C399" s="438">
        <v>359251</v>
      </c>
      <c r="D399" s="87">
        <f>D400</f>
        <v>-125479</v>
      </c>
      <c r="E399" s="674" t="s">
        <v>14</v>
      </c>
      <c r="F399" s="696">
        <v>0</v>
      </c>
      <c r="G399" s="438">
        <f>G400</f>
        <v>125479</v>
      </c>
    </row>
    <row r="400" spans="1:8" s="187" customFormat="1">
      <c r="A400" s="844"/>
      <c r="B400" s="676" t="s">
        <v>15</v>
      </c>
      <c r="C400" s="438">
        <v>359251</v>
      </c>
      <c r="D400" s="87">
        <v>-125479</v>
      </c>
      <c r="E400" s="674" t="s">
        <v>15</v>
      </c>
      <c r="F400" s="696">
        <v>0</v>
      </c>
      <c r="G400" s="438">
        <v>125479</v>
      </c>
    </row>
    <row r="401" spans="1:8" s="187" customFormat="1">
      <c r="A401" s="844"/>
      <c r="B401" s="677" t="s">
        <v>16</v>
      </c>
      <c r="C401" s="439">
        <v>359251</v>
      </c>
      <c r="D401" s="86">
        <f>D402+D406</f>
        <v>-125479</v>
      </c>
      <c r="E401" s="671" t="s">
        <v>16</v>
      </c>
      <c r="F401" s="695">
        <v>0</v>
      </c>
      <c r="G401" s="439">
        <f>G402+G406</f>
        <v>125479</v>
      </c>
    </row>
    <row r="402" spans="1:8" s="187" customFormat="1">
      <c r="A402" s="844"/>
      <c r="B402" s="678" t="s">
        <v>17</v>
      </c>
      <c r="C402" s="438">
        <v>358205</v>
      </c>
      <c r="D402" s="87">
        <f>D403</f>
        <v>-124799</v>
      </c>
      <c r="E402" s="674" t="s">
        <v>17</v>
      </c>
      <c r="F402" s="696">
        <v>0</v>
      </c>
      <c r="G402" s="438">
        <f>G403</f>
        <v>124799</v>
      </c>
    </row>
    <row r="403" spans="1:8" s="187" customFormat="1">
      <c r="A403" s="844"/>
      <c r="B403" s="678" t="s">
        <v>18</v>
      </c>
      <c r="C403" s="438">
        <v>358205</v>
      </c>
      <c r="D403" s="87">
        <f>D404+D405</f>
        <v>-124799</v>
      </c>
      <c r="E403" s="674" t="s">
        <v>18</v>
      </c>
      <c r="F403" s="696">
        <v>0</v>
      </c>
      <c r="G403" s="438">
        <f>G404+G405</f>
        <v>124799</v>
      </c>
    </row>
    <row r="404" spans="1:8" s="187" customFormat="1">
      <c r="A404" s="844"/>
      <c r="B404" s="678" t="s">
        <v>19</v>
      </c>
      <c r="C404" s="438">
        <v>298791</v>
      </c>
      <c r="D404" s="87">
        <v>-105829</v>
      </c>
      <c r="E404" s="674" t="s">
        <v>19</v>
      </c>
      <c r="F404" s="696">
        <v>0</v>
      </c>
      <c r="G404" s="438">
        <v>105829</v>
      </c>
    </row>
    <row r="405" spans="1:8" s="187" customFormat="1">
      <c r="A405" s="844"/>
      <c r="B405" s="678" t="s">
        <v>20</v>
      </c>
      <c r="C405" s="438">
        <v>59414</v>
      </c>
      <c r="D405" s="87">
        <v>-18970</v>
      </c>
      <c r="E405" s="674" t="s">
        <v>20</v>
      </c>
      <c r="F405" s="696">
        <v>0</v>
      </c>
      <c r="G405" s="438">
        <v>18970</v>
      </c>
    </row>
    <row r="406" spans="1:8" s="187" customFormat="1">
      <c r="A406" s="844"/>
      <c r="B406" s="679" t="s">
        <v>23</v>
      </c>
      <c r="C406" s="438">
        <v>1046</v>
      </c>
      <c r="D406" s="87">
        <v>-680</v>
      </c>
      <c r="E406" s="679" t="s">
        <v>23</v>
      </c>
      <c r="F406" s="696"/>
      <c r="G406" s="472">
        <v>680</v>
      </c>
    </row>
    <row r="407" spans="1:8" s="187" customFormat="1" ht="13.5" thickBot="1">
      <c r="A407" s="844"/>
      <c r="B407" s="697" t="s">
        <v>24</v>
      </c>
      <c r="C407" s="698">
        <v>1046</v>
      </c>
      <c r="D407" s="699">
        <v>-680</v>
      </c>
      <c r="E407" s="697" t="s">
        <v>24</v>
      </c>
      <c r="F407" s="701"/>
      <c r="G407" s="702">
        <v>680</v>
      </c>
    </row>
    <row r="408" spans="1:8" s="171" customFormat="1" ht="60" customHeight="1" thickBot="1">
      <c r="A408" s="33"/>
      <c r="B408" s="2045" t="s">
        <v>411</v>
      </c>
      <c r="C408" s="2040"/>
      <c r="D408" s="2040"/>
      <c r="E408" s="2040"/>
      <c r="F408" s="2040"/>
      <c r="G408" s="2041"/>
    </row>
    <row r="409" spans="1:8" s="172" customFormat="1" ht="15" customHeight="1">
      <c r="A409" s="843"/>
      <c r="B409" s="140"/>
      <c r="C409" s="140"/>
      <c r="D409" s="140"/>
      <c r="E409" s="140"/>
      <c r="F409" s="140"/>
      <c r="G409" s="140"/>
    </row>
    <row r="410" spans="1:8" s="172" customFormat="1">
      <c r="A410" s="843"/>
      <c r="B410" s="170" t="s">
        <v>330</v>
      </c>
      <c r="C410" s="140"/>
      <c r="D410" s="140"/>
      <c r="E410" s="140"/>
      <c r="F410" s="140"/>
      <c r="G410" s="140"/>
    </row>
    <row r="411" spans="1:8" s="172" customFormat="1" ht="13.5" thickBot="1">
      <c r="A411" s="843"/>
      <c r="B411" s="140"/>
      <c r="C411" s="140"/>
      <c r="D411" s="140"/>
      <c r="E411" s="140"/>
      <c r="F411" s="140"/>
      <c r="G411" s="140"/>
    </row>
    <row r="412" spans="1:8" s="172" customFormat="1" ht="14.25" thickBot="1">
      <c r="A412" s="847">
        <f>A394+1</f>
        <v>24</v>
      </c>
      <c r="B412" s="713" t="s">
        <v>76</v>
      </c>
      <c r="C412" s="714"/>
      <c r="D412" s="715"/>
      <c r="E412" s="825" t="s">
        <v>76</v>
      </c>
      <c r="F412" s="826"/>
      <c r="G412" s="432"/>
      <c r="H412" s="14" t="s">
        <v>58</v>
      </c>
    </row>
    <row r="413" spans="1:8" s="187" customFormat="1" ht="13.5">
      <c r="A413" s="789"/>
      <c r="B413" s="687" t="s">
        <v>4</v>
      </c>
      <c r="C413" s="688"/>
      <c r="D413" s="703"/>
      <c r="E413" s="704" t="s">
        <v>4</v>
      </c>
      <c r="F413" s="705"/>
      <c r="G413" s="706"/>
    </row>
    <row r="414" spans="1:8" s="187" customFormat="1" ht="27">
      <c r="A414" s="844"/>
      <c r="B414" s="1071" t="s">
        <v>334</v>
      </c>
      <c r="C414" s="1072"/>
      <c r="D414" s="1072"/>
      <c r="E414" s="1084" t="s">
        <v>333</v>
      </c>
      <c r="F414" s="1085"/>
      <c r="G414" s="1086"/>
    </row>
    <row r="415" spans="1:8" s="187" customFormat="1">
      <c r="A415" s="844"/>
      <c r="B415" s="693" t="s">
        <v>73</v>
      </c>
      <c r="C415" s="666"/>
      <c r="D415" s="707"/>
      <c r="E415" s="708" t="s">
        <v>73</v>
      </c>
      <c r="F415" s="709"/>
      <c r="G415" s="201"/>
    </row>
    <row r="416" spans="1:8" s="187" customFormat="1">
      <c r="A416" s="844"/>
      <c r="B416" s="670" t="s">
        <v>6</v>
      </c>
      <c r="C416" s="439">
        <v>359251</v>
      </c>
      <c r="D416" s="439">
        <f>D417</f>
        <v>-54147</v>
      </c>
      <c r="E416" s="710" t="s">
        <v>6</v>
      </c>
      <c r="F416" s="695">
        <v>987796</v>
      </c>
      <c r="G416" s="439">
        <f>G417</f>
        <v>54147</v>
      </c>
    </row>
    <row r="417" spans="1:10" s="187" customFormat="1">
      <c r="A417" s="844"/>
      <c r="B417" s="673" t="s">
        <v>14</v>
      </c>
      <c r="C417" s="438">
        <v>359251</v>
      </c>
      <c r="D417" s="438">
        <f>D418</f>
        <v>-54147</v>
      </c>
      <c r="E417" s="711" t="s">
        <v>14</v>
      </c>
      <c r="F417" s="696">
        <v>987796</v>
      </c>
      <c r="G417" s="438">
        <f>G418</f>
        <v>54147</v>
      </c>
    </row>
    <row r="418" spans="1:10" s="187" customFormat="1">
      <c r="A418" s="844"/>
      <c r="B418" s="676" t="s">
        <v>15</v>
      </c>
      <c r="C418" s="438">
        <v>359251</v>
      </c>
      <c r="D418" s="438">
        <v>-54147</v>
      </c>
      <c r="E418" s="711" t="s">
        <v>15</v>
      </c>
      <c r="F418" s="696">
        <v>987796</v>
      </c>
      <c r="G418" s="438">
        <v>54147</v>
      </c>
    </row>
    <row r="419" spans="1:10" s="187" customFormat="1">
      <c r="A419" s="844"/>
      <c r="B419" s="677" t="s">
        <v>16</v>
      </c>
      <c r="C419" s="439">
        <v>359251</v>
      </c>
      <c r="D419" s="439">
        <f>D420+D424</f>
        <v>-54147</v>
      </c>
      <c r="E419" s="710" t="s">
        <v>16</v>
      </c>
      <c r="F419" s="695">
        <v>987796</v>
      </c>
      <c r="G419" s="439">
        <f>G420+G424</f>
        <v>54147</v>
      </c>
    </row>
    <row r="420" spans="1:10" s="187" customFormat="1">
      <c r="A420" s="844"/>
      <c r="B420" s="678" t="s">
        <v>17</v>
      </c>
      <c r="C420" s="438">
        <v>358205</v>
      </c>
      <c r="D420" s="438">
        <f>D421</f>
        <v>-53781</v>
      </c>
      <c r="E420" s="711" t="s">
        <v>17</v>
      </c>
      <c r="F420" s="696">
        <v>939221</v>
      </c>
      <c r="G420" s="438">
        <f>G421</f>
        <v>53781</v>
      </c>
    </row>
    <row r="421" spans="1:10" s="187" customFormat="1">
      <c r="A421" s="844"/>
      <c r="B421" s="678" t="s">
        <v>18</v>
      </c>
      <c r="C421" s="438">
        <v>358205</v>
      </c>
      <c r="D421" s="438">
        <f>D422+D423</f>
        <v>-53781</v>
      </c>
      <c r="E421" s="711" t="s">
        <v>18</v>
      </c>
      <c r="F421" s="696">
        <v>939221</v>
      </c>
      <c r="G421" s="438">
        <f>G422+G423</f>
        <v>53781</v>
      </c>
    </row>
    <row r="422" spans="1:10" s="187" customFormat="1">
      <c r="A422" s="844"/>
      <c r="B422" s="678" t="s">
        <v>19</v>
      </c>
      <c r="C422" s="438">
        <v>298791</v>
      </c>
      <c r="D422" s="438">
        <v>-43567</v>
      </c>
      <c r="E422" s="711" t="s">
        <v>19</v>
      </c>
      <c r="F422" s="696">
        <v>633623</v>
      </c>
      <c r="G422" s="438">
        <v>43567</v>
      </c>
    </row>
    <row r="423" spans="1:10" s="187" customFormat="1">
      <c r="A423" s="844"/>
      <c r="B423" s="678" t="s">
        <v>20</v>
      </c>
      <c r="C423" s="438">
        <v>59414</v>
      </c>
      <c r="D423" s="438">
        <v>-10214</v>
      </c>
      <c r="E423" s="711" t="s">
        <v>20</v>
      </c>
      <c r="F423" s="696">
        <v>305598</v>
      </c>
      <c r="G423" s="438">
        <v>10214</v>
      </c>
    </row>
    <row r="424" spans="1:10" s="187" customFormat="1">
      <c r="A424" s="844"/>
      <c r="B424" s="679" t="s">
        <v>23</v>
      </c>
      <c r="C424" s="438">
        <v>1046</v>
      </c>
      <c r="D424" s="438">
        <v>-366</v>
      </c>
      <c r="E424" s="679" t="s">
        <v>23</v>
      </c>
      <c r="F424" s="696">
        <v>48575</v>
      </c>
      <c r="G424" s="438">
        <v>366</v>
      </c>
    </row>
    <row r="425" spans="1:10" s="187" customFormat="1" ht="13.5" thickBot="1">
      <c r="A425" s="844"/>
      <c r="B425" s="697" t="s">
        <v>24</v>
      </c>
      <c r="C425" s="698">
        <v>1046</v>
      </c>
      <c r="D425" s="698">
        <v>-366</v>
      </c>
      <c r="E425" s="697" t="s">
        <v>24</v>
      </c>
      <c r="F425" s="701">
        <v>48575</v>
      </c>
      <c r="G425" s="698">
        <v>366</v>
      </c>
    </row>
    <row r="426" spans="1:10" s="171" customFormat="1" ht="57.75" customHeight="1" thickBot="1">
      <c r="A426" s="33"/>
      <c r="B426" s="2045" t="s">
        <v>412</v>
      </c>
      <c r="C426" s="2040"/>
      <c r="D426" s="2040"/>
      <c r="E426" s="2040"/>
      <c r="F426" s="2040"/>
      <c r="G426" s="2041"/>
    </row>
    <row r="427" spans="1:10" s="187" customFormat="1">
      <c r="A427" s="844"/>
      <c r="B427" s="194"/>
      <c r="C427" s="195"/>
      <c r="D427" s="195"/>
      <c r="E427" s="195"/>
      <c r="F427" s="195"/>
      <c r="G427" s="195"/>
      <c r="J427" s="712"/>
    </row>
    <row r="428" spans="1:10" s="171" customFormat="1">
      <c r="A428" s="842"/>
      <c r="B428" s="170" t="s">
        <v>330</v>
      </c>
      <c r="D428" s="170"/>
      <c r="E428" s="170"/>
      <c r="F428" s="172"/>
      <c r="G428" s="170"/>
      <c r="H428" s="170"/>
    </row>
    <row r="429" spans="1:10" s="171" customFormat="1" ht="13.5" thickBot="1">
      <c r="A429" s="842"/>
      <c r="B429" s="170"/>
      <c r="D429" s="170"/>
      <c r="E429" s="170"/>
      <c r="F429" s="172"/>
      <c r="G429" s="170"/>
      <c r="H429" s="170"/>
    </row>
    <row r="430" spans="1:10" s="171" customFormat="1" ht="14.25" thickBot="1">
      <c r="A430" s="790">
        <f>A412+1</f>
        <v>25</v>
      </c>
      <c r="B430" s="713" t="s">
        <v>76</v>
      </c>
      <c r="C430" s="714"/>
      <c r="D430" s="715"/>
      <c r="E430" s="825" t="s">
        <v>76</v>
      </c>
      <c r="F430" s="826"/>
      <c r="G430" s="432"/>
      <c r="H430" s="14" t="s">
        <v>58</v>
      </c>
    </row>
    <row r="431" spans="1:10" s="45" customFormat="1">
      <c r="A431" s="716"/>
      <c r="B431" s="177" t="s">
        <v>4</v>
      </c>
      <c r="C431" s="178"/>
      <c r="D431" s="433"/>
      <c r="E431" s="94" t="s">
        <v>4</v>
      </c>
      <c r="F431" s="94"/>
      <c r="G431" s="94"/>
      <c r="H431" s="174"/>
    </row>
    <row r="432" spans="1:10" s="45" customFormat="1" ht="28.5" customHeight="1">
      <c r="A432" s="174"/>
      <c r="B432" s="1087" t="s">
        <v>335</v>
      </c>
      <c r="C432" s="1088"/>
      <c r="D432" s="1089"/>
      <c r="E432" s="1029" t="s">
        <v>336</v>
      </c>
      <c r="F432" s="1090"/>
      <c r="G432" s="1091"/>
      <c r="H432" s="174"/>
    </row>
    <row r="433" spans="1:8" s="45" customFormat="1">
      <c r="A433" s="174"/>
      <c r="B433" s="717" t="s">
        <v>6</v>
      </c>
      <c r="C433" s="718">
        <v>234412</v>
      </c>
      <c r="D433" s="718">
        <v>-78137</v>
      </c>
      <c r="E433" s="719" t="s">
        <v>6</v>
      </c>
      <c r="F433" s="46">
        <v>281774</v>
      </c>
      <c r="G433" s="718">
        <v>78137</v>
      </c>
      <c r="H433" s="174"/>
    </row>
    <row r="434" spans="1:8" s="45" customFormat="1">
      <c r="A434" s="174"/>
      <c r="B434" s="720" t="s">
        <v>14</v>
      </c>
      <c r="C434" s="721">
        <v>234412</v>
      </c>
      <c r="D434" s="721">
        <v>-78137</v>
      </c>
      <c r="E434" s="722" t="s">
        <v>14</v>
      </c>
      <c r="F434" s="48">
        <v>281774</v>
      </c>
      <c r="G434" s="721">
        <v>78137</v>
      </c>
      <c r="H434" s="174"/>
    </row>
    <row r="435" spans="1:8" s="45" customFormat="1">
      <c r="A435" s="174"/>
      <c r="B435" s="720" t="s">
        <v>15</v>
      </c>
      <c r="C435" s="721">
        <v>234412</v>
      </c>
      <c r="D435" s="721">
        <v>-78137</v>
      </c>
      <c r="E435" s="722" t="s">
        <v>15</v>
      </c>
      <c r="F435" s="48">
        <v>281774</v>
      </c>
      <c r="G435" s="721">
        <v>78137</v>
      </c>
      <c r="H435" s="174"/>
    </row>
    <row r="436" spans="1:8" s="45" customFormat="1">
      <c r="A436" s="174"/>
      <c r="B436" s="723" t="s">
        <v>16</v>
      </c>
      <c r="C436" s="718">
        <v>234412</v>
      </c>
      <c r="D436" s="718">
        <v>-78137</v>
      </c>
      <c r="E436" s="724" t="s">
        <v>16</v>
      </c>
      <c r="F436" s="46">
        <v>281774</v>
      </c>
      <c r="G436" s="718">
        <v>78137</v>
      </c>
      <c r="H436" s="174"/>
    </row>
    <row r="437" spans="1:8" s="45" customFormat="1" ht="13.5" customHeight="1">
      <c r="A437" s="174"/>
      <c r="B437" s="720" t="s">
        <v>17</v>
      </c>
      <c r="C437" s="721">
        <v>234412</v>
      </c>
      <c r="D437" s="721">
        <v>-78137</v>
      </c>
      <c r="E437" s="722" t="s">
        <v>17</v>
      </c>
      <c r="F437" s="48">
        <v>281774</v>
      </c>
      <c r="G437" s="721">
        <v>78137</v>
      </c>
      <c r="H437" s="174"/>
    </row>
    <row r="438" spans="1:8" s="45" customFormat="1" ht="25.5">
      <c r="A438" s="174"/>
      <c r="B438" s="720" t="s">
        <v>37</v>
      </c>
      <c r="C438" s="721">
        <v>234412</v>
      </c>
      <c r="D438" s="721">
        <v>-78137</v>
      </c>
      <c r="E438" s="722" t="s">
        <v>264</v>
      </c>
      <c r="F438" s="48">
        <v>281774</v>
      </c>
      <c r="G438" s="721">
        <v>78137</v>
      </c>
      <c r="H438" s="174"/>
    </row>
    <row r="439" spans="1:8" s="45" customFormat="1" ht="15.75" customHeight="1">
      <c r="A439" s="174"/>
      <c r="B439" s="720" t="s">
        <v>49</v>
      </c>
      <c r="C439" s="721">
        <v>234412</v>
      </c>
      <c r="D439" s="721">
        <v>-78137</v>
      </c>
      <c r="E439" s="47" t="s">
        <v>21</v>
      </c>
      <c r="F439" s="48">
        <v>281774</v>
      </c>
      <c r="G439" s="721">
        <v>78137</v>
      </c>
      <c r="H439" s="174"/>
    </row>
    <row r="440" spans="1:8" s="45" customFormat="1" ht="42.75" customHeight="1" thickBot="1">
      <c r="A440" s="174"/>
      <c r="B440" s="720" t="s">
        <v>50</v>
      </c>
      <c r="C440" s="721">
        <v>234412</v>
      </c>
      <c r="D440" s="721">
        <v>-78137</v>
      </c>
      <c r="E440" s="725"/>
      <c r="F440" s="726"/>
      <c r="G440" s="727"/>
      <c r="H440" s="174"/>
    </row>
    <row r="441" spans="1:8" s="45" customFormat="1" ht="31.5" customHeight="1" thickBot="1">
      <c r="A441" s="174"/>
      <c r="B441" s="2046" t="s">
        <v>348</v>
      </c>
      <c r="C441" s="2047"/>
      <c r="D441" s="2047"/>
      <c r="E441" s="2047"/>
      <c r="F441" s="2047"/>
      <c r="G441" s="2048"/>
      <c r="H441" s="174"/>
    </row>
    <row r="442" spans="1:8" s="45" customFormat="1">
      <c r="A442" s="174"/>
      <c r="B442" s="728"/>
      <c r="C442" s="729"/>
      <c r="D442" s="93"/>
      <c r="E442" s="728"/>
      <c r="F442" s="98"/>
      <c r="G442" s="93"/>
      <c r="H442" s="174"/>
    </row>
    <row r="443" spans="1:8" s="45" customFormat="1">
      <c r="A443" s="174"/>
      <c r="B443" s="2049" t="s">
        <v>286</v>
      </c>
      <c r="C443" s="2049"/>
      <c r="D443" s="2049"/>
      <c r="E443" s="728"/>
      <c r="F443" s="98"/>
      <c r="G443" s="93"/>
      <c r="H443" s="174"/>
    </row>
    <row r="444" spans="1:8" s="45" customFormat="1" ht="13.5" thickBot="1">
      <c r="A444" s="174"/>
      <c r="B444" s="728"/>
      <c r="C444" s="729"/>
      <c r="D444" s="93"/>
      <c r="E444" s="728"/>
      <c r="F444" s="98"/>
      <c r="G444" s="93"/>
      <c r="H444" s="174"/>
    </row>
    <row r="445" spans="1:8" s="45" customFormat="1" ht="14.25" thickBot="1">
      <c r="A445" s="791">
        <f>A430</f>
        <v>25</v>
      </c>
      <c r="B445" s="713" t="s">
        <v>76</v>
      </c>
      <c r="C445" s="730"/>
      <c r="D445" s="731"/>
      <c r="E445" s="825" t="s">
        <v>76</v>
      </c>
      <c r="F445" s="432"/>
      <c r="G445" s="432"/>
      <c r="H445" s="14" t="s">
        <v>58</v>
      </c>
    </row>
    <row r="446" spans="1:8" s="45" customFormat="1">
      <c r="A446" s="174"/>
      <c r="B446" s="732" t="s">
        <v>66</v>
      </c>
      <c r="C446" s="733"/>
      <c r="D446" s="732"/>
      <c r="E446" s="732" t="s">
        <v>66</v>
      </c>
      <c r="F446" s="94"/>
      <c r="G446" s="94"/>
      <c r="H446" s="174"/>
    </row>
    <row r="447" spans="1:8" s="45" customFormat="1">
      <c r="A447" s="174"/>
      <c r="B447" s="1092" t="s">
        <v>67</v>
      </c>
      <c r="C447" s="1021"/>
      <c r="D447" s="1093"/>
      <c r="E447" s="1092" t="s">
        <v>67</v>
      </c>
      <c r="F447" s="1090"/>
      <c r="G447" s="1090"/>
      <c r="H447" s="174"/>
    </row>
    <row r="448" spans="1:8" s="45" customFormat="1">
      <c r="A448" s="174"/>
      <c r="B448" s="1094" t="s">
        <v>73</v>
      </c>
      <c r="C448" s="1095"/>
      <c r="D448" s="1095"/>
      <c r="E448" s="1094" t="s">
        <v>73</v>
      </c>
      <c r="F448" s="1096"/>
      <c r="G448" s="1096"/>
      <c r="H448" s="174"/>
    </row>
    <row r="449" spans="1:8" s="45" customFormat="1">
      <c r="A449" s="174"/>
      <c r="B449" s="734" t="s">
        <v>6</v>
      </c>
      <c r="C449" s="735">
        <v>281807951</v>
      </c>
      <c r="D449" s="736">
        <v>-78137</v>
      </c>
      <c r="E449" s="734" t="s">
        <v>6</v>
      </c>
      <c r="F449" s="735">
        <v>281807951</v>
      </c>
      <c r="G449" s="737">
        <v>78137</v>
      </c>
      <c r="H449" s="174"/>
    </row>
    <row r="450" spans="1:8" s="45" customFormat="1">
      <c r="A450" s="174"/>
      <c r="B450" s="738" t="s">
        <v>7</v>
      </c>
      <c r="C450" s="739">
        <v>6273747</v>
      </c>
      <c r="D450" s="740"/>
      <c r="E450" s="738" t="s">
        <v>7</v>
      </c>
      <c r="F450" s="739">
        <v>6273747</v>
      </c>
      <c r="G450" s="741"/>
      <c r="H450" s="174"/>
    </row>
    <row r="451" spans="1:8" s="45" customFormat="1">
      <c r="A451" s="174"/>
      <c r="B451" s="738" t="s">
        <v>8</v>
      </c>
      <c r="C451" s="739">
        <v>1526865</v>
      </c>
      <c r="D451" s="742"/>
      <c r="E451" s="738" t="s">
        <v>8</v>
      </c>
      <c r="F451" s="739">
        <v>1526865</v>
      </c>
      <c r="G451" s="737"/>
      <c r="H451" s="174"/>
    </row>
    <row r="452" spans="1:8" s="45" customFormat="1">
      <c r="A452" s="174"/>
      <c r="B452" s="738" t="s">
        <v>9</v>
      </c>
      <c r="C452" s="739">
        <v>1509865</v>
      </c>
      <c r="D452" s="742"/>
      <c r="E452" s="738" t="s">
        <v>9</v>
      </c>
      <c r="F452" s="739">
        <v>1509865</v>
      </c>
      <c r="G452" s="741"/>
      <c r="H452" s="174"/>
    </row>
    <row r="453" spans="1:8" s="45" customFormat="1">
      <c r="A453" s="174"/>
      <c r="B453" s="738" t="s">
        <v>10</v>
      </c>
      <c r="C453" s="739">
        <v>1509865</v>
      </c>
      <c r="D453" s="742"/>
      <c r="E453" s="738" t="s">
        <v>10</v>
      </c>
      <c r="F453" s="739">
        <v>1509865</v>
      </c>
      <c r="G453" s="741"/>
      <c r="H453" s="174"/>
    </row>
    <row r="454" spans="1:8" s="45" customFormat="1" ht="30.75" customHeight="1">
      <c r="A454" s="174"/>
      <c r="B454" s="738" t="s">
        <v>11</v>
      </c>
      <c r="C454" s="739">
        <v>1509865</v>
      </c>
      <c r="D454" s="742"/>
      <c r="E454" s="738" t="s">
        <v>11</v>
      </c>
      <c r="F454" s="739">
        <v>1509865</v>
      </c>
      <c r="G454" s="741"/>
      <c r="H454" s="174"/>
    </row>
    <row r="455" spans="1:8" s="45" customFormat="1" ht="25.5">
      <c r="A455" s="174"/>
      <c r="B455" s="738" t="s">
        <v>12</v>
      </c>
      <c r="C455" s="739">
        <v>1509865</v>
      </c>
      <c r="D455" s="742"/>
      <c r="E455" s="738" t="s">
        <v>12</v>
      </c>
      <c r="F455" s="739">
        <v>1509865</v>
      </c>
      <c r="G455" s="743"/>
      <c r="H455" s="174"/>
    </row>
    <row r="456" spans="1:8" s="45" customFormat="1" ht="25.5">
      <c r="A456" s="174"/>
      <c r="B456" s="738" t="s">
        <v>47</v>
      </c>
      <c r="C456" s="739">
        <v>17000</v>
      </c>
      <c r="D456" s="742"/>
      <c r="E456" s="738" t="s">
        <v>47</v>
      </c>
      <c r="F456" s="739">
        <v>17000</v>
      </c>
      <c r="G456" s="743"/>
      <c r="H456" s="174"/>
    </row>
    <row r="457" spans="1:8" s="45" customFormat="1" ht="38.25">
      <c r="A457" s="174"/>
      <c r="B457" s="738" t="s">
        <v>48</v>
      </c>
      <c r="C457" s="739">
        <v>17000</v>
      </c>
      <c r="D457" s="742"/>
      <c r="E457" s="738" t="s">
        <v>48</v>
      </c>
      <c r="F457" s="739">
        <v>17000</v>
      </c>
      <c r="G457" s="743"/>
      <c r="H457" s="174"/>
    </row>
    <row r="458" spans="1:8" s="45" customFormat="1" ht="40.5" customHeight="1">
      <c r="A458" s="174"/>
      <c r="B458" s="738" t="s">
        <v>87</v>
      </c>
      <c r="C458" s="739">
        <v>17000</v>
      </c>
      <c r="D458" s="742"/>
      <c r="E458" s="738" t="s">
        <v>87</v>
      </c>
      <c r="F458" s="739">
        <v>17000</v>
      </c>
      <c r="G458" s="744"/>
      <c r="H458" s="174"/>
    </row>
    <row r="459" spans="1:8" s="45" customFormat="1">
      <c r="A459" s="174"/>
      <c r="B459" s="738" t="s">
        <v>14</v>
      </c>
      <c r="C459" s="739">
        <v>274007339</v>
      </c>
      <c r="D459" s="274">
        <v>-78137</v>
      </c>
      <c r="E459" s="738" t="s">
        <v>14</v>
      </c>
      <c r="F459" s="739">
        <v>274007339</v>
      </c>
      <c r="G459" s="744">
        <v>78137</v>
      </c>
      <c r="H459" s="174"/>
    </row>
    <row r="460" spans="1:8" s="45" customFormat="1">
      <c r="A460" s="174"/>
      <c r="B460" s="738" t="s">
        <v>15</v>
      </c>
      <c r="C460" s="739">
        <v>274007339</v>
      </c>
      <c r="D460" s="274">
        <v>-78137</v>
      </c>
      <c r="E460" s="738" t="s">
        <v>15</v>
      </c>
      <c r="F460" s="739">
        <v>274007339</v>
      </c>
      <c r="G460" s="744">
        <v>78137</v>
      </c>
      <c r="H460" s="174"/>
    </row>
    <row r="461" spans="1:8" s="45" customFormat="1">
      <c r="A461" s="174"/>
      <c r="B461" s="734" t="s">
        <v>16</v>
      </c>
      <c r="C461" s="735">
        <v>280068880</v>
      </c>
      <c r="D461" s="745">
        <v>-78137</v>
      </c>
      <c r="E461" s="734" t="s">
        <v>16</v>
      </c>
      <c r="F461" s="735">
        <v>280068880</v>
      </c>
      <c r="G461" s="746">
        <v>78137</v>
      </c>
      <c r="H461" s="174"/>
    </row>
    <row r="462" spans="1:8" s="45" customFormat="1">
      <c r="A462" s="174"/>
      <c r="B462" s="738" t="s">
        <v>17</v>
      </c>
      <c r="C462" s="739">
        <v>273683341</v>
      </c>
      <c r="D462" s="747">
        <v>-78137</v>
      </c>
      <c r="E462" s="738" t="s">
        <v>17</v>
      </c>
      <c r="F462" s="739">
        <v>273683341</v>
      </c>
      <c r="G462" s="744">
        <v>78137</v>
      </c>
      <c r="H462" s="174"/>
    </row>
    <row r="463" spans="1:8" s="45" customFormat="1">
      <c r="A463" s="174"/>
      <c r="B463" s="738" t="s">
        <v>18</v>
      </c>
      <c r="C463" s="739">
        <v>86165250</v>
      </c>
      <c r="D463" s="745"/>
      <c r="E463" s="738" t="s">
        <v>18</v>
      </c>
      <c r="F463" s="739">
        <v>86165250</v>
      </c>
      <c r="G463" s="744"/>
      <c r="H463" s="174"/>
    </row>
    <row r="464" spans="1:8" s="45" customFormat="1">
      <c r="A464" s="174"/>
      <c r="B464" s="738" t="s">
        <v>19</v>
      </c>
      <c r="C464" s="739">
        <v>59497627</v>
      </c>
      <c r="D464" s="747"/>
      <c r="E464" s="738" t="s">
        <v>19</v>
      </c>
      <c r="F464" s="739">
        <v>59497627</v>
      </c>
      <c r="G464" s="744"/>
      <c r="H464" s="174"/>
    </row>
    <row r="465" spans="1:8" s="45" customFormat="1">
      <c r="A465" s="174"/>
      <c r="B465" s="738" t="s">
        <v>20</v>
      </c>
      <c r="C465" s="739">
        <v>26667623</v>
      </c>
      <c r="D465" s="747"/>
      <c r="E465" s="738" t="s">
        <v>20</v>
      </c>
      <c r="F465" s="739">
        <v>26667623</v>
      </c>
      <c r="G465" s="744"/>
      <c r="H465" s="174"/>
    </row>
    <row r="466" spans="1:8" s="45" customFormat="1">
      <c r="A466" s="174"/>
      <c r="B466" s="738" t="s">
        <v>290</v>
      </c>
      <c r="C466" s="739">
        <v>522407</v>
      </c>
      <c r="D466" s="742"/>
      <c r="E466" s="738" t="s">
        <v>290</v>
      </c>
      <c r="F466" s="739">
        <v>522407</v>
      </c>
      <c r="G466" s="744"/>
      <c r="H466" s="174"/>
    </row>
    <row r="467" spans="1:8" s="45" customFormat="1">
      <c r="A467" s="174"/>
      <c r="B467" s="738" t="s">
        <v>264</v>
      </c>
      <c r="C467" s="739">
        <v>42269117</v>
      </c>
      <c r="D467" s="742"/>
      <c r="E467" s="738" t="s">
        <v>264</v>
      </c>
      <c r="F467" s="739">
        <v>42269117</v>
      </c>
      <c r="G467" s="744">
        <v>78137</v>
      </c>
      <c r="H467" s="174"/>
    </row>
    <row r="468" spans="1:8" s="45" customFormat="1">
      <c r="A468" s="174"/>
      <c r="B468" s="738" t="s">
        <v>21</v>
      </c>
      <c r="C468" s="739">
        <v>32335381</v>
      </c>
      <c r="D468" s="742"/>
      <c r="E468" s="738" t="s">
        <v>21</v>
      </c>
      <c r="F468" s="739">
        <v>32335381</v>
      </c>
      <c r="G468" s="744">
        <v>78137</v>
      </c>
      <c r="H468" s="174"/>
    </row>
    <row r="469" spans="1:8" s="45" customFormat="1">
      <c r="A469" s="174"/>
      <c r="B469" s="738" t="s">
        <v>257</v>
      </c>
      <c r="C469" s="739">
        <v>9933736</v>
      </c>
      <c r="D469" s="742"/>
      <c r="E469" s="738" t="s">
        <v>257</v>
      </c>
      <c r="F469" s="739">
        <v>9933736</v>
      </c>
      <c r="G469" s="744"/>
      <c r="H469" s="174"/>
    </row>
    <row r="470" spans="1:8" s="45" customFormat="1" ht="25.5">
      <c r="A470" s="174"/>
      <c r="B470" s="738" t="s">
        <v>68</v>
      </c>
      <c r="C470" s="739">
        <v>4201096</v>
      </c>
      <c r="D470" s="742"/>
      <c r="E470" s="738" t="s">
        <v>68</v>
      </c>
      <c r="F470" s="739">
        <v>4201096</v>
      </c>
      <c r="G470" s="744"/>
      <c r="H470" s="174"/>
    </row>
    <row r="471" spans="1:8" s="45" customFormat="1">
      <c r="A471" s="174"/>
      <c r="B471" s="738" t="s">
        <v>70</v>
      </c>
      <c r="C471" s="739">
        <v>4201096</v>
      </c>
      <c r="D471" s="742"/>
      <c r="E471" s="738" t="s">
        <v>70</v>
      </c>
      <c r="F471" s="739">
        <v>4201096</v>
      </c>
      <c r="G471" s="744"/>
      <c r="H471" s="174"/>
    </row>
    <row r="472" spans="1:8" s="45" customFormat="1" ht="25.5">
      <c r="A472" s="174"/>
      <c r="B472" s="738" t="s">
        <v>37</v>
      </c>
      <c r="C472" s="739">
        <v>140525471</v>
      </c>
      <c r="D472" s="747">
        <v>-78137</v>
      </c>
      <c r="E472" s="738" t="s">
        <v>37</v>
      </c>
      <c r="F472" s="739">
        <v>140525471</v>
      </c>
      <c r="G472" s="744"/>
      <c r="H472" s="174"/>
    </row>
    <row r="473" spans="1:8" s="45" customFormat="1">
      <c r="A473" s="174"/>
      <c r="B473" s="738" t="s">
        <v>38</v>
      </c>
      <c r="C473" s="739">
        <v>634082</v>
      </c>
      <c r="D473" s="742"/>
      <c r="E473" s="738" t="s">
        <v>38</v>
      </c>
      <c r="F473" s="739">
        <v>634082</v>
      </c>
      <c r="G473" s="744"/>
      <c r="H473" s="174"/>
    </row>
    <row r="474" spans="1:8" s="45" customFormat="1" ht="25.5">
      <c r="A474" s="174"/>
      <c r="B474" s="738" t="s">
        <v>39</v>
      </c>
      <c r="C474" s="739">
        <v>634082</v>
      </c>
      <c r="D474" s="742"/>
      <c r="E474" s="738" t="s">
        <v>39</v>
      </c>
      <c r="F474" s="739">
        <v>634082</v>
      </c>
      <c r="G474" s="744"/>
      <c r="H474" s="174"/>
    </row>
    <row r="475" spans="1:8" s="45" customFormat="1" ht="25.5">
      <c r="A475" s="174"/>
      <c r="B475" s="738" t="s">
        <v>40</v>
      </c>
      <c r="C475" s="739">
        <v>634082</v>
      </c>
      <c r="D475" s="742"/>
      <c r="E475" s="738" t="s">
        <v>40</v>
      </c>
      <c r="F475" s="739">
        <v>634082</v>
      </c>
      <c r="G475" s="744"/>
      <c r="H475" s="174"/>
    </row>
    <row r="476" spans="1:8" s="45" customFormat="1" ht="15" customHeight="1">
      <c r="A476" s="174"/>
      <c r="B476" s="738" t="s">
        <v>49</v>
      </c>
      <c r="C476" s="739">
        <v>139891389</v>
      </c>
      <c r="D476" s="748">
        <v>-78137</v>
      </c>
      <c r="E476" s="738" t="s">
        <v>49</v>
      </c>
      <c r="F476" s="739">
        <v>139891389</v>
      </c>
      <c r="G476" s="744"/>
      <c r="H476" s="174"/>
    </row>
    <row r="477" spans="1:8" s="45" customFormat="1">
      <c r="A477" s="174"/>
      <c r="B477" s="738" t="s">
        <v>258</v>
      </c>
      <c r="C477" s="739">
        <v>32159630</v>
      </c>
      <c r="D477" s="742"/>
      <c r="E477" s="738" t="s">
        <v>258</v>
      </c>
      <c r="F477" s="739">
        <v>32159630</v>
      </c>
      <c r="G477" s="744"/>
      <c r="H477" s="174"/>
    </row>
    <row r="478" spans="1:8" s="45" customFormat="1" ht="38.25">
      <c r="A478" s="174"/>
      <c r="B478" s="738" t="s">
        <v>50</v>
      </c>
      <c r="C478" s="739">
        <v>107731759</v>
      </c>
      <c r="D478" s="749">
        <v>-78137</v>
      </c>
      <c r="E478" s="738" t="s">
        <v>50</v>
      </c>
      <c r="F478" s="739">
        <v>107731759</v>
      </c>
      <c r="G478" s="744"/>
      <c r="H478" s="174"/>
    </row>
    <row r="479" spans="1:8" s="45" customFormat="1">
      <c r="A479" s="174"/>
      <c r="B479" s="738" t="s">
        <v>23</v>
      </c>
      <c r="C479" s="739">
        <v>6385539</v>
      </c>
      <c r="D479" s="742"/>
      <c r="E479" s="738" t="s">
        <v>23</v>
      </c>
      <c r="F479" s="739">
        <v>6385539</v>
      </c>
      <c r="G479" s="744"/>
      <c r="H479" s="174"/>
    </row>
    <row r="480" spans="1:8" s="45" customFormat="1">
      <c r="A480" s="174"/>
      <c r="B480" s="738" t="s">
        <v>24</v>
      </c>
      <c r="C480" s="739">
        <v>1899688</v>
      </c>
      <c r="D480" s="742"/>
      <c r="E480" s="738" t="s">
        <v>24</v>
      </c>
      <c r="F480" s="739">
        <v>1899688</v>
      </c>
      <c r="G480" s="744"/>
      <c r="H480" s="174"/>
    </row>
    <row r="481" spans="1:8" s="45" customFormat="1">
      <c r="A481" s="174"/>
      <c r="B481" s="738" t="s">
        <v>41</v>
      </c>
      <c r="C481" s="739">
        <v>4485851</v>
      </c>
      <c r="D481" s="742"/>
      <c r="E481" s="738" t="s">
        <v>41</v>
      </c>
      <c r="F481" s="739">
        <v>4485851</v>
      </c>
      <c r="G481" s="744"/>
      <c r="H481" s="174"/>
    </row>
    <row r="482" spans="1:8" s="45" customFormat="1">
      <c r="A482" s="174"/>
      <c r="B482" s="738" t="s">
        <v>42</v>
      </c>
      <c r="C482" s="739">
        <v>4485851</v>
      </c>
      <c r="D482" s="742"/>
      <c r="E482" s="738" t="s">
        <v>42</v>
      </c>
      <c r="F482" s="739">
        <v>4485851</v>
      </c>
      <c r="G482" s="744"/>
      <c r="H482" s="174"/>
    </row>
    <row r="483" spans="1:8" s="45" customFormat="1">
      <c r="A483" s="174"/>
      <c r="B483" s="738" t="s">
        <v>43</v>
      </c>
      <c r="C483" s="739">
        <v>4485851</v>
      </c>
      <c r="D483" s="742"/>
      <c r="E483" s="738" t="s">
        <v>43</v>
      </c>
      <c r="F483" s="739">
        <v>4485851</v>
      </c>
      <c r="G483" s="744"/>
      <c r="H483" s="174"/>
    </row>
    <row r="484" spans="1:8" s="45" customFormat="1">
      <c r="A484" s="174"/>
      <c r="B484" s="738" t="s">
        <v>25</v>
      </c>
      <c r="C484" s="739">
        <v>1739071</v>
      </c>
      <c r="D484" s="742"/>
      <c r="E484" s="738" t="s">
        <v>25</v>
      </c>
      <c r="F484" s="739">
        <v>1739071</v>
      </c>
      <c r="G484" s="744"/>
      <c r="H484" s="174"/>
    </row>
    <row r="485" spans="1:8" s="45" customFormat="1">
      <c r="A485" s="174"/>
      <c r="B485" s="738" t="s">
        <v>26</v>
      </c>
      <c r="C485" s="739">
        <v>-1739071</v>
      </c>
      <c r="D485" s="742"/>
      <c r="E485" s="738" t="s">
        <v>26</v>
      </c>
      <c r="F485" s="739">
        <v>-1739071</v>
      </c>
      <c r="G485" s="744"/>
      <c r="H485" s="174"/>
    </row>
    <row r="486" spans="1:8" s="45" customFormat="1">
      <c r="A486" s="174"/>
      <c r="B486" s="738" t="s">
        <v>291</v>
      </c>
      <c r="C486" s="739">
        <v>-2864071</v>
      </c>
      <c r="D486" s="742"/>
      <c r="E486" s="738" t="s">
        <v>291</v>
      </c>
      <c r="F486" s="739">
        <v>-2864071</v>
      </c>
      <c r="G486" s="744"/>
      <c r="H486" s="174"/>
    </row>
    <row r="487" spans="1:8" s="45" customFormat="1">
      <c r="A487" s="174"/>
      <c r="B487" s="738" t="s">
        <v>292</v>
      </c>
      <c r="C487" s="739">
        <v>-2864071</v>
      </c>
      <c r="D487" s="742"/>
      <c r="E487" s="738" t="s">
        <v>292</v>
      </c>
      <c r="F487" s="739">
        <v>-2864071</v>
      </c>
      <c r="G487" s="744"/>
      <c r="H487" s="174"/>
    </row>
    <row r="488" spans="1:8" s="45" customFormat="1">
      <c r="A488" s="174"/>
      <c r="B488" s="738" t="s">
        <v>293</v>
      </c>
      <c r="C488" s="739">
        <v>975000</v>
      </c>
      <c r="D488" s="742"/>
      <c r="E488" s="738" t="s">
        <v>293</v>
      </c>
      <c r="F488" s="739">
        <v>975000</v>
      </c>
      <c r="G488" s="744"/>
      <c r="H488" s="174"/>
    </row>
    <row r="489" spans="1:8" s="45" customFormat="1">
      <c r="A489" s="174"/>
      <c r="B489" s="738" t="s">
        <v>294</v>
      </c>
      <c r="C489" s="739">
        <v>975000</v>
      </c>
      <c r="D489" s="742"/>
      <c r="E489" s="738" t="s">
        <v>294</v>
      </c>
      <c r="F489" s="739">
        <v>975000</v>
      </c>
      <c r="G489" s="744"/>
      <c r="H489" s="174"/>
    </row>
    <row r="490" spans="1:8" s="45" customFormat="1">
      <c r="A490" s="174"/>
      <c r="B490" s="738" t="s">
        <v>27</v>
      </c>
      <c r="C490" s="739">
        <v>150000</v>
      </c>
      <c r="D490" s="742"/>
      <c r="E490" s="738" t="s">
        <v>27</v>
      </c>
      <c r="F490" s="739">
        <v>150000</v>
      </c>
      <c r="G490" s="744"/>
      <c r="H490" s="174"/>
    </row>
    <row r="491" spans="1:8" s="45" customFormat="1" ht="25.5">
      <c r="A491" s="174"/>
      <c r="B491" s="738" t="s">
        <v>28</v>
      </c>
      <c r="C491" s="739">
        <v>150000</v>
      </c>
      <c r="D491" s="742"/>
      <c r="E491" s="738" t="s">
        <v>28</v>
      </c>
      <c r="F491" s="739">
        <v>150000</v>
      </c>
      <c r="G491" s="744"/>
      <c r="H491" s="174"/>
    </row>
    <row r="492" spans="1:8" s="45" customFormat="1">
      <c r="A492" s="174"/>
      <c r="B492" s="1097" t="s">
        <v>75</v>
      </c>
      <c r="C492" s="1098"/>
      <c r="D492" s="1099"/>
      <c r="E492" s="1097" t="s">
        <v>75</v>
      </c>
      <c r="F492" s="1100"/>
      <c r="G492" s="1101"/>
      <c r="H492" s="174"/>
    </row>
    <row r="493" spans="1:8" s="45" customFormat="1">
      <c r="A493" s="174"/>
      <c r="B493" s="734" t="s">
        <v>6</v>
      </c>
      <c r="C493" s="735">
        <v>268725904</v>
      </c>
      <c r="D493" s="745">
        <v>-78137</v>
      </c>
      <c r="E493" s="734" t="s">
        <v>6</v>
      </c>
      <c r="F493" s="735">
        <v>268725904</v>
      </c>
      <c r="G493" s="737">
        <v>78137</v>
      </c>
      <c r="H493" s="174"/>
    </row>
    <row r="494" spans="1:8" s="45" customFormat="1">
      <c r="A494" s="174"/>
      <c r="B494" s="738" t="s">
        <v>7</v>
      </c>
      <c r="C494" s="739">
        <v>6270442</v>
      </c>
      <c r="D494" s="745"/>
      <c r="E494" s="738" t="s">
        <v>7</v>
      </c>
      <c r="F494" s="739">
        <v>6270442</v>
      </c>
      <c r="G494" s="741"/>
      <c r="H494" s="174"/>
    </row>
    <row r="495" spans="1:8" s="45" customFormat="1">
      <c r="A495" s="174"/>
      <c r="B495" s="738" t="s">
        <v>8</v>
      </c>
      <c r="C495" s="739">
        <v>6100</v>
      </c>
      <c r="D495" s="745"/>
      <c r="E495" s="738" t="s">
        <v>8</v>
      </c>
      <c r="F495" s="739">
        <v>6100</v>
      </c>
      <c r="G495" s="741"/>
      <c r="H495" s="174"/>
    </row>
    <row r="496" spans="1:8" s="45" customFormat="1">
      <c r="A496" s="174"/>
      <c r="B496" s="738" t="s">
        <v>9</v>
      </c>
      <c r="C496" s="739"/>
      <c r="D496" s="745"/>
      <c r="E496" s="738" t="s">
        <v>9</v>
      </c>
      <c r="F496" s="739"/>
      <c r="G496" s="737"/>
      <c r="H496" s="174"/>
    </row>
    <row r="497" spans="1:8" s="45" customFormat="1">
      <c r="A497" s="174"/>
      <c r="B497" s="738" t="s">
        <v>10</v>
      </c>
      <c r="C497" s="739"/>
      <c r="D497" s="750"/>
      <c r="E497" s="738" t="s">
        <v>10</v>
      </c>
      <c r="F497" s="739"/>
      <c r="G497" s="741"/>
      <c r="H497" s="174"/>
    </row>
    <row r="498" spans="1:8" s="45" customFormat="1" ht="12.75" customHeight="1">
      <c r="A498" s="174"/>
      <c r="B498" s="738" t="s">
        <v>11</v>
      </c>
      <c r="C498" s="739"/>
      <c r="D498" s="742"/>
      <c r="E498" s="738" t="s">
        <v>11</v>
      </c>
      <c r="F498" s="739"/>
      <c r="G498" s="741"/>
      <c r="H498" s="174"/>
    </row>
    <row r="499" spans="1:8" s="45" customFormat="1" ht="25.5">
      <c r="A499" s="174"/>
      <c r="B499" s="738" t="s">
        <v>12</v>
      </c>
      <c r="C499" s="739"/>
      <c r="D499" s="745"/>
      <c r="E499" s="738" t="s">
        <v>12</v>
      </c>
      <c r="F499" s="739"/>
      <c r="G499" s="741"/>
      <c r="H499" s="174"/>
    </row>
    <row r="500" spans="1:8" s="45" customFormat="1" ht="25.5">
      <c r="A500" s="174"/>
      <c r="B500" s="738" t="s">
        <v>47</v>
      </c>
      <c r="C500" s="739">
        <v>6100</v>
      </c>
      <c r="D500" s="745"/>
      <c r="E500" s="738" t="s">
        <v>47</v>
      </c>
      <c r="F500" s="739">
        <v>6100</v>
      </c>
      <c r="G500" s="746"/>
      <c r="H500" s="174"/>
    </row>
    <row r="501" spans="1:8" s="45" customFormat="1" ht="38.25">
      <c r="A501" s="174"/>
      <c r="B501" s="738" t="s">
        <v>48</v>
      </c>
      <c r="C501" s="739">
        <v>6100</v>
      </c>
      <c r="D501" s="745"/>
      <c r="E501" s="738" t="s">
        <v>48</v>
      </c>
      <c r="F501" s="739">
        <v>6100</v>
      </c>
      <c r="G501" s="746"/>
      <c r="H501" s="174"/>
    </row>
    <row r="502" spans="1:8" s="45" customFormat="1" ht="40.5" customHeight="1">
      <c r="A502" s="174"/>
      <c r="B502" s="738" t="s">
        <v>87</v>
      </c>
      <c r="C502" s="739">
        <v>6100</v>
      </c>
      <c r="D502" s="745"/>
      <c r="E502" s="738" t="s">
        <v>87</v>
      </c>
      <c r="F502" s="739">
        <v>6100</v>
      </c>
      <c r="G502" s="746"/>
      <c r="H502" s="174"/>
    </row>
    <row r="503" spans="1:8" s="45" customFormat="1">
      <c r="A503" s="174"/>
      <c r="B503" s="738" t="s">
        <v>14</v>
      </c>
      <c r="C503" s="739">
        <v>262449362</v>
      </c>
      <c r="D503" s="747">
        <v>-78137</v>
      </c>
      <c r="E503" s="738" t="s">
        <v>14</v>
      </c>
      <c r="F503" s="739">
        <v>262449362</v>
      </c>
      <c r="G503" s="751">
        <v>78137</v>
      </c>
      <c r="H503" s="174"/>
    </row>
    <row r="504" spans="1:8" s="45" customFormat="1">
      <c r="A504" s="174"/>
      <c r="B504" s="738" t="s">
        <v>15</v>
      </c>
      <c r="C504" s="739">
        <v>262449362</v>
      </c>
      <c r="D504" s="747">
        <v>-78137</v>
      </c>
      <c r="E504" s="738" t="s">
        <v>15</v>
      </c>
      <c r="F504" s="739">
        <v>262449362</v>
      </c>
      <c r="G504" s="744">
        <v>78137</v>
      </c>
      <c r="H504" s="174"/>
    </row>
    <row r="505" spans="1:8" s="45" customFormat="1">
      <c r="A505" s="174"/>
      <c r="B505" s="734" t="s">
        <v>16</v>
      </c>
      <c r="C505" s="735">
        <v>267173816</v>
      </c>
      <c r="D505" s="745">
        <v>-78137</v>
      </c>
      <c r="E505" s="734" t="s">
        <v>16</v>
      </c>
      <c r="F505" s="735">
        <v>267173816</v>
      </c>
      <c r="G505" s="746">
        <v>78137</v>
      </c>
      <c r="H505" s="174"/>
    </row>
    <row r="506" spans="1:8" s="45" customFormat="1">
      <c r="A506" s="174"/>
      <c r="B506" s="738" t="s">
        <v>17</v>
      </c>
      <c r="C506" s="739">
        <v>260788277</v>
      </c>
      <c r="D506" s="747">
        <v>-78137</v>
      </c>
      <c r="E506" s="738" t="s">
        <v>17</v>
      </c>
      <c r="F506" s="739">
        <v>260788277</v>
      </c>
      <c r="G506" s="751">
        <v>78137</v>
      </c>
      <c r="H506" s="174"/>
    </row>
    <row r="507" spans="1:8" s="45" customFormat="1">
      <c r="A507" s="174"/>
      <c r="B507" s="738" t="s">
        <v>18</v>
      </c>
      <c r="C507" s="739">
        <v>81720795</v>
      </c>
      <c r="D507" s="745"/>
      <c r="E507" s="738" t="s">
        <v>18</v>
      </c>
      <c r="F507" s="739">
        <v>81720795</v>
      </c>
      <c r="G507" s="746"/>
      <c r="H507" s="174"/>
    </row>
    <row r="508" spans="1:8" s="45" customFormat="1">
      <c r="A508" s="174"/>
      <c r="B508" s="738" t="s">
        <v>19</v>
      </c>
      <c r="C508" s="739">
        <v>59147380</v>
      </c>
      <c r="D508" s="745"/>
      <c r="E508" s="738" t="s">
        <v>19</v>
      </c>
      <c r="F508" s="739">
        <v>59147380</v>
      </c>
      <c r="G508" s="746"/>
      <c r="H508" s="174"/>
    </row>
    <row r="509" spans="1:8" s="45" customFormat="1">
      <c r="A509" s="174"/>
      <c r="B509" s="738" t="s">
        <v>20</v>
      </c>
      <c r="C509" s="739">
        <v>22573415</v>
      </c>
      <c r="D509" s="750"/>
      <c r="E509" s="738" t="s">
        <v>20</v>
      </c>
      <c r="F509" s="739">
        <v>22573415</v>
      </c>
      <c r="G509" s="751"/>
      <c r="H509" s="174"/>
    </row>
    <row r="510" spans="1:8" s="45" customFormat="1">
      <c r="A510" s="174"/>
      <c r="B510" s="738" t="s">
        <v>290</v>
      </c>
      <c r="C510" s="739">
        <v>617033</v>
      </c>
      <c r="D510" s="742"/>
      <c r="E510" s="738" t="s">
        <v>290</v>
      </c>
      <c r="F510" s="739">
        <v>617033</v>
      </c>
      <c r="G510" s="744"/>
      <c r="H510" s="174"/>
    </row>
    <row r="511" spans="1:8" s="45" customFormat="1">
      <c r="A511" s="174"/>
      <c r="B511" s="738" t="s">
        <v>264</v>
      </c>
      <c r="C511" s="739">
        <v>40705820</v>
      </c>
      <c r="D511" s="745"/>
      <c r="E511" s="738" t="s">
        <v>264</v>
      </c>
      <c r="F511" s="739">
        <v>40705820</v>
      </c>
      <c r="G511" s="751">
        <v>78137</v>
      </c>
      <c r="H511" s="174"/>
    </row>
    <row r="512" spans="1:8" s="45" customFormat="1">
      <c r="A512" s="174"/>
      <c r="B512" s="738" t="s">
        <v>21</v>
      </c>
      <c r="C512" s="739">
        <v>30772084</v>
      </c>
      <c r="D512" s="745"/>
      <c r="E512" s="738" t="s">
        <v>21</v>
      </c>
      <c r="F512" s="739">
        <v>30772084</v>
      </c>
      <c r="G512" s="751">
        <v>78137</v>
      </c>
      <c r="H512" s="174"/>
    </row>
    <row r="513" spans="1:8" s="45" customFormat="1">
      <c r="A513" s="174"/>
      <c r="B513" s="738" t="s">
        <v>257</v>
      </c>
      <c r="C513" s="739">
        <v>9933736</v>
      </c>
      <c r="D513" s="745"/>
      <c r="E513" s="738" t="s">
        <v>257</v>
      </c>
      <c r="F513" s="739">
        <v>9933736</v>
      </c>
      <c r="G513" s="746"/>
      <c r="H513" s="174"/>
    </row>
    <row r="514" spans="1:8" s="45" customFormat="1" ht="25.5">
      <c r="A514" s="174"/>
      <c r="B514" s="738" t="s">
        <v>68</v>
      </c>
      <c r="C514" s="739">
        <v>3032312</v>
      </c>
      <c r="D514" s="745"/>
      <c r="E514" s="738" t="s">
        <v>68</v>
      </c>
      <c r="F514" s="739">
        <v>3032312</v>
      </c>
      <c r="G514" s="746"/>
      <c r="H514" s="174"/>
    </row>
    <row r="515" spans="1:8" s="45" customFormat="1">
      <c r="A515" s="174"/>
      <c r="B515" s="738" t="s">
        <v>70</v>
      </c>
      <c r="C515" s="739">
        <v>3032312</v>
      </c>
      <c r="D515" s="750"/>
      <c r="E515" s="738" t="s">
        <v>70</v>
      </c>
      <c r="F515" s="739">
        <v>3032312</v>
      </c>
      <c r="G515" s="751"/>
      <c r="H515" s="174"/>
    </row>
    <row r="516" spans="1:8" s="45" customFormat="1" ht="25.5">
      <c r="A516" s="174"/>
      <c r="B516" s="738" t="s">
        <v>37</v>
      </c>
      <c r="C516" s="739">
        <v>134712317</v>
      </c>
      <c r="D516" s="747">
        <v>-78137</v>
      </c>
      <c r="E516" s="738" t="s">
        <v>37</v>
      </c>
      <c r="F516" s="739">
        <v>134712317</v>
      </c>
      <c r="G516" s="744"/>
      <c r="H516" s="174"/>
    </row>
    <row r="517" spans="1:8" s="45" customFormat="1">
      <c r="A517" s="174"/>
      <c r="B517" s="738" t="s">
        <v>38</v>
      </c>
      <c r="C517" s="739">
        <v>175575</v>
      </c>
      <c r="D517" s="745"/>
      <c r="E517" s="738" t="s">
        <v>38</v>
      </c>
      <c r="F517" s="739">
        <v>175575</v>
      </c>
      <c r="G517" s="746"/>
      <c r="H517" s="174"/>
    </row>
    <row r="518" spans="1:8" s="45" customFormat="1" ht="25.5">
      <c r="A518" s="174"/>
      <c r="B518" s="738" t="s">
        <v>39</v>
      </c>
      <c r="C518" s="739">
        <v>175575</v>
      </c>
      <c r="D518" s="745"/>
      <c r="E518" s="738" t="s">
        <v>39</v>
      </c>
      <c r="F518" s="739">
        <v>175575</v>
      </c>
      <c r="G518" s="746"/>
      <c r="H518" s="174"/>
    </row>
    <row r="519" spans="1:8" s="45" customFormat="1" ht="25.5">
      <c r="A519" s="174"/>
      <c r="B519" s="738" t="s">
        <v>40</v>
      </c>
      <c r="C519" s="739">
        <v>175575</v>
      </c>
      <c r="D519" s="745"/>
      <c r="E519" s="738" t="s">
        <v>40</v>
      </c>
      <c r="F519" s="739">
        <v>175575</v>
      </c>
      <c r="G519" s="746"/>
      <c r="H519" s="174"/>
    </row>
    <row r="520" spans="1:8" s="45" customFormat="1" ht="15" customHeight="1">
      <c r="A520" s="174"/>
      <c r="B520" s="738" t="s">
        <v>49</v>
      </c>
      <c r="C520" s="739">
        <v>134536742</v>
      </c>
      <c r="D520" s="747">
        <v>-78137</v>
      </c>
      <c r="E520" s="738" t="s">
        <v>49</v>
      </c>
      <c r="F520" s="739">
        <v>134536742</v>
      </c>
      <c r="G520" s="746"/>
      <c r="H520" s="174"/>
    </row>
    <row r="521" spans="1:8" s="45" customFormat="1">
      <c r="A521" s="174"/>
      <c r="B521" s="738" t="s">
        <v>258</v>
      </c>
      <c r="C521" s="739">
        <v>26820473</v>
      </c>
      <c r="D521" s="750"/>
      <c r="E521" s="738" t="s">
        <v>258</v>
      </c>
      <c r="F521" s="739">
        <v>26820473</v>
      </c>
      <c r="G521" s="751"/>
      <c r="H521" s="174"/>
    </row>
    <row r="522" spans="1:8" s="45" customFormat="1" ht="38.25">
      <c r="A522" s="174"/>
      <c r="B522" s="738" t="s">
        <v>50</v>
      </c>
      <c r="C522" s="739">
        <v>107716269</v>
      </c>
      <c r="D522" s="747">
        <v>-78137</v>
      </c>
      <c r="E522" s="738" t="s">
        <v>50</v>
      </c>
      <c r="F522" s="739">
        <v>107716269</v>
      </c>
      <c r="G522" s="744"/>
      <c r="H522" s="174"/>
    </row>
    <row r="523" spans="1:8" s="45" customFormat="1">
      <c r="A523" s="174"/>
      <c r="B523" s="738" t="s">
        <v>23</v>
      </c>
      <c r="C523" s="739">
        <v>6385539</v>
      </c>
      <c r="D523" s="745"/>
      <c r="E523" s="738" t="s">
        <v>23</v>
      </c>
      <c r="F523" s="739">
        <v>6385539</v>
      </c>
      <c r="G523" s="746"/>
      <c r="H523" s="174"/>
    </row>
    <row r="524" spans="1:8" s="45" customFormat="1">
      <c r="A524" s="174"/>
      <c r="B524" s="738" t="s">
        <v>24</v>
      </c>
      <c r="C524" s="739">
        <v>1899688</v>
      </c>
      <c r="D524" s="745"/>
      <c r="E524" s="738" t="s">
        <v>24</v>
      </c>
      <c r="F524" s="739">
        <v>1899688</v>
      </c>
      <c r="G524" s="746"/>
      <c r="H524" s="174"/>
    </row>
    <row r="525" spans="1:8" s="45" customFormat="1">
      <c r="A525" s="174"/>
      <c r="B525" s="738" t="s">
        <v>41</v>
      </c>
      <c r="C525" s="739">
        <v>4485851</v>
      </c>
      <c r="D525" s="745"/>
      <c r="E525" s="738" t="s">
        <v>41</v>
      </c>
      <c r="F525" s="739">
        <v>4485851</v>
      </c>
      <c r="G525" s="746"/>
      <c r="H525" s="174"/>
    </row>
    <row r="526" spans="1:8" s="45" customFormat="1">
      <c r="A526" s="174"/>
      <c r="B526" s="738" t="s">
        <v>42</v>
      </c>
      <c r="C526" s="739">
        <v>4485851</v>
      </c>
      <c r="D526" s="745"/>
      <c r="E526" s="738" t="s">
        <v>42</v>
      </c>
      <c r="F526" s="739">
        <v>4485851</v>
      </c>
      <c r="G526" s="746"/>
      <c r="H526" s="174"/>
    </row>
    <row r="527" spans="1:8" s="45" customFormat="1">
      <c r="A527" s="174"/>
      <c r="B527" s="738" t="s">
        <v>43</v>
      </c>
      <c r="C527" s="739">
        <v>4485851</v>
      </c>
      <c r="D527" s="750"/>
      <c r="E527" s="738" t="s">
        <v>43</v>
      </c>
      <c r="F527" s="739">
        <v>4485851</v>
      </c>
      <c r="G527" s="751"/>
      <c r="H527" s="174"/>
    </row>
    <row r="528" spans="1:8" s="45" customFormat="1">
      <c r="A528" s="174"/>
      <c r="B528" s="738" t="s">
        <v>25</v>
      </c>
      <c r="C528" s="739">
        <v>1552088</v>
      </c>
      <c r="D528" s="742"/>
      <c r="E528" s="738" t="s">
        <v>25</v>
      </c>
      <c r="F528" s="739">
        <v>1552088</v>
      </c>
      <c r="G528" s="744"/>
      <c r="H528" s="174"/>
    </row>
    <row r="529" spans="1:8" s="45" customFormat="1">
      <c r="A529" s="174"/>
      <c r="B529" s="738" t="s">
        <v>26</v>
      </c>
      <c r="C529" s="739">
        <v>-1552088</v>
      </c>
      <c r="D529" s="745"/>
      <c r="E529" s="738" t="s">
        <v>26</v>
      </c>
      <c r="F529" s="739">
        <v>-1552088</v>
      </c>
      <c r="G529" s="746"/>
      <c r="H529" s="174"/>
    </row>
    <row r="530" spans="1:8" s="45" customFormat="1">
      <c r="A530" s="174"/>
      <c r="B530" s="738" t="s">
        <v>291</v>
      </c>
      <c r="C530" s="739">
        <v>-2527088</v>
      </c>
      <c r="D530" s="745"/>
      <c r="E530" s="738" t="s">
        <v>291</v>
      </c>
      <c r="F530" s="739">
        <v>-2527088</v>
      </c>
      <c r="G530" s="746"/>
      <c r="H530" s="174"/>
    </row>
    <row r="531" spans="1:8" s="45" customFormat="1">
      <c r="A531" s="174"/>
      <c r="B531" s="738" t="s">
        <v>292</v>
      </c>
      <c r="C531" s="739">
        <v>-2527088</v>
      </c>
      <c r="D531" s="745"/>
      <c r="E531" s="738" t="s">
        <v>292</v>
      </c>
      <c r="F531" s="739">
        <v>-2527088</v>
      </c>
      <c r="G531" s="746"/>
      <c r="H531" s="174"/>
    </row>
    <row r="532" spans="1:8" s="45" customFormat="1">
      <c r="A532" s="174"/>
      <c r="B532" s="738" t="s">
        <v>293</v>
      </c>
      <c r="C532" s="739">
        <v>975000</v>
      </c>
      <c r="D532" s="745"/>
      <c r="E532" s="738" t="s">
        <v>293</v>
      </c>
      <c r="F532" s="739">
        <v>975000</v>
      </c>
      <c r="G532" s="746"/>
      <c r="H532" s="174"/>
    </row>
    <row r="533" spans="1:8" s="45" customFormat="1">
      <c r="A533" s="174"/>
      <c r="B533" s="738" t="s">
        <v>294</v>
      </c>
      <c r="C533" s="739">
        <v>975000</v>
      </c>
      <c r="D533" s="750"/>
      <c r="E533" s="738" t="s">
        <v>294</v>
      </c>
      <c r="F533" s="739">
        <v>975000</v>
      </c>
      <c r="G533" s="751"/>
      <c r="H533" s="174"/>
    </row>
    <row r="534" spans="1:8" s="45" customFormat="1">
      <c r="A534" s="174"/>
      <c r="B534" s="1097" t="s">
        <v>250</v>
      </c>
      <c r="C534" s="1098"/>
      <c r="D534" s="1102"/>
      <c r="E534" s="1097" t="s">
        <v>250</v>
      </c>
      <c r="F534" s="1098"/>
      <c r="G534" s="1103"/>
      <c r="H534" s="174"/>
    </row>
    <row r="535" spans="1:8" s="45" customFormat="1">
      <c r="A535" s="174"/>
      <c r="B535" s="734" t="s">
        <v>6</v>
      </c>
      <c r="C535" s="735">
        <v>268211096</v>
      </c>
      <c r="D535" s="745">
        <v>-78137</v>
      </c>
      <c r="E535" s="734" t="s">
        <v>6</v>
      </c>
      <c r="F535" s="735">
        <v>268211096</v>
      </c>
      <c r="G535" s="737">
        <v>78137</v>
      </c>
      <c r="H535" s="174"/>
    </row>
    <row r="536" spans="1:8" s="45" customFormat="1">
      <c r="A536" s="174"/>
      <c r="B536" s="738" t="s">
        <v>7</v>
      </c>
      <c r="C536" s="739">
        <v>6270442</v>
      </c>
      <c r="D536" s="745"/>
      <c r="E536" s="738" t="s">
        <v>7</v>
      </c>
      <c r="F536" s="739">
        <v>6270442</v>
      </c>
      <c r="G536" s="741"/>
      <c r="H536" s="174"/>
    </row>
    <row r="537" spans="1:8" s="45" customFormat="1">
      <c r="A537" s="174"/>
      <c r="B537" s="738" t="s">
        <v>8</v>
      </c>
      <c r="C537" s="739">
        <v>5900</v>
      </c>
      <c r="D537" s="745"/>
      <c r="E537" s="738" t="s">
        <v>8</v>
      </c>
      <c r="F537" s="739">
        <v>5900</v>
      </c>
      <c r="G537" s="741"/>
      <c r="H537" s="174"/>
    </row>
    <row r="538" spans="1:8" s="45" customFormat="1">
      <c r="A538" s="174"/>
      <c r="B538" s="738" t="s">
        <v>9</v>
      </c>
      <c r="C538" s="739"/>
      <c r="D538" s="745"/>
      <c r="E538" s="738" t="s">
        <v>9</v>
      </c>
      <c r="F538" s="739"/>
      <c r="G538" s="737"/>
      <c r="H538" s="174"/>
    </row>
    <row r="539" spans="1:8" s="45" customFormat="1">
      <c r="A539" s="174"/>
      <c r="B539" s="738" t="s">
        <v>10</v>
      </c>
      <c r="C539" s="739"/>
      <c r="D539" s="745"/>
      <c r="E539" s="738" t="s">
        <v>10</v>
      </c>
      <c r="F539" s="739"/>
      <c r="G539" s="741"/>
      <c r="H539" s="174"/>
    </row>
    <row r="540" spans="1:8" s="45" customFormat="1" ht="12.75" customHeight="1">
      <c r="A540" s="174"/>
      <c r="B540" s="738" t="s">
        <v>11</v>
      </c>
      <c r="C540" s="739"/>
      <c r="D540" s="745"/>
      <c r="E540" s="738" t="s">
        <v>11</v>
      </c>
      <c r="F540" s="739"/>
      <c r="G540" s="741"/>
      <c r="H540" s="174"/>
    </row>
    <row r="541" spans="1:8" s="45" customFormat="1" ht="25.5">
      <c r="A541" s="174"/>
      <c r="B541" s="738" t="s">
        <v>12</v>
      </c>
      <c r="C541" s="739"/>
      <c r="D541" s="750"/>
      <c r="E541" s="738" t="s">
        <v>12</v>
      </c>
      <c r="F541" s="739"/>
      <c r="G541" s="741"/>
      <c r="H541" s="174"/>
    </row>
    <row r="542" spans="1:8" s="45" customFormat="1" ht="25.5">
      <c r="A542" s="174"/>
      <c r="B542" s="738" t="s">
        <v>47</v>
      </c>
      <c r="C542" s="739">
        <v>5900</v>
      </c>
      <c r="D542" s="745"/>
      <c r="E542" s="738" t="s">
        <v>47</v>
      </c>
      <c r="F542" s="739">
        <v>5900</v>
      </c>
      <c r="G542" s="746"/>
      <c r="H542" s="174"/>
    </row>
    <row r="543" spans="1:8" s="45" customFormat="1" ht="38.25">
      <c r="A543" s="174"/>
      <c r="B543" s="738" t="s">
        <v>48</v>
      </c>
      <c r="C543" s="739">
        <v>5900</v>
      </c>
      <c r="D543" s="745"/>
      <c r="E543" s="738" t="s">
        <v>48</v>
      </c>
      <c r="F543" s="739">
        <v>5900</v>
      </c>
      <c r="G543" s="746"/>
      <c r="H543" s="174"/>
    </row>
    <row r="544" spans="1:8" s="45" customFormat="1" ht="36.75" customHeight="1">
      <c r="A544" s="174"/>
      <c r="B544" s="738" t="s">
        <v>87</v>
      </c>
      <c r="C544" s="739">
        <v>5900</v>
      </c>
      <c r="D544" s="745"/>
      <c r="E544" s="738" t="s">
        <v>87</v>
      </c>
      <c r="F544" s="739">
        <v>5900</v>
      </c>
      <c r="G544" s="746"/>
      <c r="H544" s="174"/>
    </row>
    <row r="545" spans="1:8" s="45" customFormat="1">
      <c r="A545" s="174"/>
      <c r="B545" s="738" t="s">
        <v>14</v>
      </c>
      <c r="C545" s="739">
        <v>261934754</v>
      </c>
      <c r="D545" s="747">
        <v>-78137</v>
      </c>
      <c r="E545" s="738" t="s">
        <v>14</v>
      </c>
      <c r="F545" s="739">
        <v>261934754</v>
      </c>
      <c r="G545" s="751">
        <v>78137</v>
      </c>
      <c r="H545" s="174"/>
    </row>
    <row r="546" spans="1:8" s="45" customFormat="1">
      <c r="A546" s="174"/>
      <c r="B546" s="738" t="s">
        <v>15</v>
      </c>
      <c r="C546" s="739">
        <v>261934754</v>
      </c>
      <c r="D546" s="747">
        <v>-78137</v>
      </c>
      <c r="E546" s="738" t="s">
        <v>15</v>
      </c>
      <c r="F546" s="739">
        <v>261934754</v>
      </c>
      <c r="G546" s="751">
        <v>78137</v>
      </c>
      <c r="H546" s="174"/>
    </row>
    <row r="547" spans="1:8" s="45" customFormat="1">
      <c r="A547" s="174"/>
      <c r="B547" s="734" t="s">
        <v>16</v>
      </c>
      <c r="C547" s="735">
        <v>267040649</v>
      </c>
      <c r="D547" s="745">
        <v>-78137</v>
      </c>
      <c r="E547" s="734" t="s">
        <v>16</v>
      </c>
      <c r="F547" s="735">
        <v>267040649</v>
      </c>
      <c r="G547" s="746">
        <v>78137</v>
      </c>
      <c r="H547" s="174"/>
    </row>
    <row r="548" spans="1:8" s="45" customFormat="1">
      <c r="A548" s="174"/>
      <c r="B548" s="738" t="s">
        <v>17</v>
      </c>
      <c r="C548" s="739">
        <v>260655110</v>
      </c>
      <c r="D548" s="747">
        <v>-78137</v>
      </c>
      <c r="E548" s="738" t="s">
        <v>17</v>
      </c>
      <c r="F548" s="739">
        <v>260655110</v>
      </c>
      <c r="G548" s="751">
        <v>78137</v>
      </c>
      <c r="H548" s="174"/>
    </row>
    <row r="549" spans="1:8" s="45" customFormat="1">
      <c r="A549" s="174"/>
      <c r="B549" s="738" t="s">
        <v>18</v>
      </c>
      <c r="C549" s="739">
        <v>81794095</v>
      </c>
      <c r="D549" s="750"/>
      <c r="E549" s="738" t="s">
        <v>18</v>
      </c>
      <c r="F549" s="739">
        <v>81794095</v>
      </c>
      <c r="G549" s="751"/>
      <c r="H549" s="174"/>
    </row>
    <row r="550" spans="1:8" s="45" customFormat="1">
      <c r="A550" s="174"/>
      <c r="B550" s="738" t="s">
        <v>19</v>
      </c>
      <c r="C550" s="739">
        <v>59193830</v>
      </c>
      <c r="D550" s="745"/>
      <c r="E550" s="738" t="s">
        <v>19</v>
      </c>
      <c r="F550" s="739">
        <v>59193830</v>
      </c>
      <c r="G550" s="746"/>
      <c r="H550" s="174"/>
    </row>
    <row r="551" spans="1:8" s="45" customFormat="1">
      <c r="A551" s="174"/>
      <c r="B551" s="738" t="s">
        <v>20</v>
      </c>
      <c r="C551" s="739">
        <v>22600265</v>
      </c>
      <c r="D551" s="745"/>
      <c r="E551" s="738" t="s">
        <v>20</v>
      </c>
      <c r="F551" s="739">
        <v>22600265</v>
      </c>
      <c r="G551" s="746"/>
      <c r="H551" s="174"/>
    </row>
    <row r="552" spans="1:8" s="45" customFormat="1">
      <c r="A552" s="174"/>
      <c r="B552" s="738" t="s">
        <v>290</v>
      </c>
      <c r="C552" s="739">
        <v>666226</v>
      </c>
      <c r="D552" s="745"/>
      <c r="E552" s="738" t="s">
        <v>290</v>
      </c>
      <c r="F552" s="739">
        <v>666226</v>
      </c>
      <c r="G552" s="746"/>
      <c r="H552" s="174"/>
    </row>
    <row r="553" spans="1:8" s="45" customFormat="1">
      <c r="A553" s="174"/>
      <c r="B553" s="738" t="s">
        <v>264</v>
      </c>
      <c r="C553" s="739">
        <v>40901694</v>
      </c>
      <c r="D553" s="745"/>
      <c r="E553" s="738" t="s">
        <v>264</v>
      </c>
      <c r="F553" s="739">
        <v>40901694</v>
      </c>
      <c r="G553" s="746">
        <v>78137</v>
      </c>
      <c r="H553" s="174"/>
    </row>
    <row r="554" spans="1:8" s="45" customFormat="1">
      <c r="A554" s="174"/>
      <c r="B554" s="738" t="s">
        <v>21</v>
      </c>
      <c r="C554" s="739">
        <v>30967958</v>
      </c>
      <c r="D554" s="750"/>
      <c r="E554" s="738" t="s">
        <v>21</v>
      </c>
      <c r="F554" s="739">
        <v>30967958</v>
      </c>
      <c r="G554" s="751">
        <v>78137</v>
      </c>
      <c r="H554" s="174"/>
    </row>
    <row r="555" spans="1:8" s="45" customFormat="1">
      <c r="A555" s="174"/>
      <c r="B555" s="738" t="s">
        <v>257</v>
      </c>
      <c r="C555" s="739">
        <v>9933736</v>
      </c>
      <c r="D555" s="745"/>
      <c r="E555" s="738" t="s">
        <v>257</v>
      </c>
      <c r="F555" s="739">
        <v>9933736</v>
      </c>
      <c r="G555" s="746"/>
      <c r="H555" s="174"/>
    </row>
    <row r="556" spans="1:8" s="45" customFormat="1" ht="25.5">
      <c r="A556" s="174"/>
      <c r="B556" s="738" t="s">
        <v>68</v>
      </c>
      <c r="C556" s="739">
        <v>1154278</v>
      </c>
      <c r="D556" s="745"/>
      <c r="E556" s="738" t="s">
        <v>68</v>
      </c>
      <c r="F556" s="739">
        <v>1154278</v>
      </c>
      <c r="G556" s="746"/>
      <c r="H556" s="174"/>
    </row>
    <row r="557" spans="1:8" s="45" customFormat="1">
      <c r="A557" s="174"/>
      <c r="B557" s="738" t="s">
        <v>70</v>
      </c>
      <c r="C557" s="739">
        <v>1154278</v>
      </c>
      <c r="D557" s="745"/>
      <c r="E557" s="738" t="s">
        <v>70</v>
      </c>
      <c r="F557" s="739">
        <v>1154278</v>
      </c>
      <c r="G557" s="746"/>
      <c r="H557" s="174"/>
    </row>
    <row r="558" spans="1:8" s="45" customFormat="1" ht="25.5">
      <c r="A558" s="174"/>
      <c r="B558" s="738" t="s">
        <v>37</v>
      </c>
      <c r="C558" s="739">
        <v>136138817</v>
      </c>
      <c r="D558" s="747">
        <v>-78137</v>
      </c>
      <c r="E558" s="738" t="s">
        <v>37</v>
      </c>
      <c r="F558" s="739">
        <v>136138817</v>
      </c>
      <c r="G558" s="746"/>
      <c r="H558" s="174"/>
    </row>
    <row r="559" spans="1:8" s="45" customFormat="1">
      <c r="A559" s="174"/>
      <c r="B559" s="738" t="s">
        <v>38</v>
      </c>
      <c r="C559" s="739">
        <v>58525</v>
      </c>
      <c r="D559" s="745"/>
      <c r="E559" s="738" t="s">
        <v>38</v>
      </c>
      <c r="F559" s="739">
        <v>58525</v>
      </c>
      <c r="G559" s="746"/>
      <c r="H559" s="174"/>
    </row>
    <row r="560" spans="1:8" s="45" customFormat="1" ht="25.5">
      <c r="A560" s="174"/>
      <c r="B560" s="738" t="s">
        <v>39</v>
      </c>
      <c r="C560" s="739">
        <v>58525</v>
      </c>
      <c r="D560" s="745"/>
      <c r="E560" s="738" t="s">
        <v>39</v>
      </c>
      <c r="F560" s="739">
        <v>58525</v>
      </c>
      <c r="G560" s="746"/>
      <c r="H560" s="174"/>
    </row>
    <row r="561" spans="1:8" s="45" customFormat="1" ht="25.5">
      <c r="A561" s="174"/>
      <c r="B561" s="738" t="s">
        <v>40</v>
      </c>
      <c r="C561" s="739">
        <v>58525</v>
      </c>
      <c r="D561" s="745"/>
      <c r="E561" s="738" t="s">
        <v>40</v>
      </c>
      <c r="F561" s="739">
        <v>58525</v>
      </c>
      <c r="G561" s="746"/>
      <c r="H561" s="174"/>
    </row>
    <row r="562" spans="1:8" s="45" customFormat="1" ht="13.5" customHeight="1">
      <c r="A562" s="174"/>
      <c r="B562" s="738" t="s">
        <v>49</v>
      </c>
      <c r="C562" s="739">
        <v>136080292</v>
      </c>
      <c r="D562" s="1170">
        <f>D564</f>
        <v>-78137</v>
      </c>
      <c r="E562" s="738" t="s">
        <v>49</v>
      </c>
      <c r="F562" s="739">
        <v>136080292</v>
      </c>
      <c r="G562" s="751"/>
      <c r="H562" s="174"/>
    </row>
    <row r="563" spans="1:8" s="45" customFormat="1">
      <c r="A563" s="174"/>
      <c r="B563" s="738" t="s">
        <v>258</v>
      </c>
      <c r="C563" s="739">
        <v>26820473</v>
      </c>
      <c r="D563" s="745"/>
      <c r="E563" s="738" t="s">
        <v>258</v>
      </c>
      <c r="F563" s="739">
        <v>26820473</v>
      </c>
      <c r="G563" s="746"/>
      <c r="H563" s="174"/>
    </row>
    <row r="564" spans="1:8" s="45" customFormat="1" ht="38.25">
      <c r="A564" s="174"/>
      <c r="B564" s="738" t="s">
        <v>50</v>
      </c>
      <c r="C564" s="739">
        <v>109259819</v>
      </c>
      <c r="D564" s="747">
        <v>-78137</v>
      </c>
      <c r="E564" s="738" t="s">
        <v>50</v>
      </c>
      <c r="F564" s="739">
        <v>109259819</v>
      </c>
      <c r="G564" s="744"/>
      <c r="H564" s="174"/>
    </row>
    <row r="565" spans="1:8" s="45" customFormat="1">
      <c r="A565" s="174"/>
      <c r="B565" s="738" t="s">
        <v>23</v>
      </c>
      <c r="C565" s="739">
        <v>6385539</v>
      </c>
      <c r="D565" s="745"/>
      <c r="E565" s="738" t="s">
        <v>23</v>
      </c>
      <c r="F565" s="739">
        <v>6385539</v>
      </c>
      <c r="G565" s="746"/>
      <c r="H565" s="174"/>
    </row>
    <row r="566" spans="1:8" s="45" customFormat="1">
      <c r="A566" s="174"/>
      <c r="B566" s="738" t="s">
        <v>24</v>
      </c>
      <c r="C566" s="739">
        <v>1899688</v>
      </c>
      <c r="D566" s="745"/>
      <c r="E566" s="738" t="s">
        <v>24</v>
      </c>
      <c r="F566" s="739">
        <v>1899688</v>
      </c>
      <c r="G566" s="746"/>
      <c r="H566" s="174"/>
    </row>
    <row r="567" spans="1:8" s="45" customFormat="1">
      <c r="A567" s="174"/>
      <c r="B567" s="738" t="s">
        <v>41</v>
      </c>
      <c r="C567" s="739">
        <v>4485851</v>
      </c>
      <c r="D567" s="745"/>
      <c r="E567" s="738" t="s">
        <v>41</v>
      </c>
      <c r="F567" s="739">
        <v>4485851</v>
      </c>
      <c r="G567" s="746"/>
      <c r="H567" s="174"/>
    </row>
    <row r="568" spans="1:8" s="45" customFormat="1">
      <c r="A568" s="174"/>
      <c r="B568" s="738" t="s">
        <v>42</v>
      </c>
      <c r="C568" s="739">
        <v>4485851</v>
      </c>
      <c r="D568" s="745"/>
      <c r="E568" s="738" t="s">
        <v>42</v>
      </c>
      <c r="F568" s="739">
        <v>4485851</v>
      </c>
      <c r="G568" s="746"/>
      <c r="H568" s="174"/>
    </row>
    <row r="569" spans="1:8" s="45" customFormat="1">
      <c r="A569" s="174"/>
      <c r="B569" s="738" t="s">
        <v>43</v>
      </c>
      <c r="C569" s="739">
        <v>4485851</v>
      </c>
      <c r="D569" s="745"/>
      <c r="E569" s="738" t="s">
        <v>43</v>
      </c>
      <c r="F569" s="739">
        <v>4485851</v>
      </c>
      <c r="G569" s="746"/>
      <c r="H569" s="174"/>
    </row>
    <row r="570" spans="1:8" s="45" customFormat="1">
      <c r="A570" s="174"/>
      <c r="B570" s="738" t="s">
        <v>25</v>
      </c>
      <c r="C570" s="739">
        <v>1170447</v>
      </c>
      <c r="D570" s="750"/>
      <c r="E570" s="738" t="s">
        <v>25</v>
      </c>
      <c r="F570" s="739">
        <v>1170447</v>
      </c>
      <c r="G570" s="751"/>
      <c r="H570" s="174"/>
    </row>
    <row r="571" spans="1:8" s="45" customFormat="1">
      <c r="A571" s="174"/>
      <c r="B571" s="738" t="s">
        <v>26</v>
      </c>
      <c r="C571" s="739">
        <v>-1170447</v>
      </c>
      <c r="D571" s="745"/>
      <c r="E571" s="738" t="s">
        <v>26</v>
      </c>
      <c r="F571" s="739">
        <v>-1170447</v>
      </c>
      <c r="G571" s="746"/>
      <c r="H571" s="174"/>
    </row>
    <row r="572" spans="1:8" s="45" customFormat="1">
      <c r="A572" s="174"/>
      <c r="B572" s="738" t="s">
        <v>291</v>
      </c>
      <c r="C572" s="739">
        <v>-2145447</v>
      </c>
      <c r="D572" s="745"/>
      <c r="E572" s="738" t="s">
        <v>291</v>
      </c>
      <c r="F572" s="739">
        <v>-2145447</v>
      </c>
      <c r="G572" s="746"/>
      <c r="H572" s="174"/>
    </row>
    <row r="573" spans="1:8" s="45" customFormat="1">
      <c r="A573" s="174"/>
      <c r="B573" s="738" t="s">
        <v>292</v>
      </c>
      <c r="C573" s="739">
        <v>-2145447</v>
      </c>
      <c r="D573" s="745"/>
      <c r="E573" s="738" t="s">
        <v>292</v>
      </c>
      <c r="F573" s="739">
        <v>-2145447</v>
      </c>
      <c r="G573" s="746"/>
      <c r="H573" s="174"/>
    </row>
    <row r="574" spans="1:8" s="45" customFormat="1">
      <c r="A574" s="174"/>
      <c r="B574" s="738" t="s">
        <v>293</v>
      </c>
      <c r="C574" s="739">
        <v>975000</v>
      </c>
      <c r="D574" s="745"/>
      <c r="E574" s="738" t="s">
        <v>293</v>
      </c>
      <c r="F574" s="739">
        <v>975000</v>
      </c>
      <c r="G574" s="746"/>
      <c r="H574" s="174"/>
    </row>
    <row r="575" spans="1:8" s="45" customFormat="1" ht="13.5" thickBot="1">
      <c r="A575" s="174"/>
      <c r="B575" s="752" t="s">
        <v>294</v>
      </c>
      <c r="C575" s="753">
        <v>975000</v>
      </c>
      <c r="D575" s="754"/>
      <c r="E575" s="752" t="s">
        <v>294</v>
      </c>
      <c r="F575" s="753">
        <v>975000</v>
      </c>
      <c r="G575" s="755"/>
      <c r="H575" s="174"/>
    </row>
    <row r="576" spans="1:8" s="45" customFormat="1" ht="45.75" customHeight="1" thickBot="1">
      <c r="A576" s="174"/>
      <c r="B576" s="2046" t="s">
        <v>349</v>
      </c>
      <c r="C576" s="2047"/>
      <c r="D576" s="2047"/>
      <c r="E576" s="2047"/>
      <c r="F576" s="2047"/>
      <c r="G576" s="2048"/>
      <c r="H576" s="174"/>
    </row>
    <row r="577" spans="1:10" s="13" customFormat="1">
      <c r="A577" s="846"/>
      <c r="B577" s="136"/>
      <c r="C577" s="75"/>
      <c r="D577" s="75"/>
      <c r="E577" s="245"/>
      <c r="F577" s="245"/>
      <c r="G577" s="245"/>
    </row>
    <row r="578" spans="1:10" s="172" customFormat="1">
      <c r="A578" s="843"/>
      <c r="B578" s="170" t="s">
        <v>330</v>
      </c>
      <c r="C578" s="140"/>
      <c r="D578" s="140"/>
      <c r="E578" s="140"/>
      <c r="F578" s="140"/>
      <c r="G578" s="140"/>
    </row>
    <row r="579" spans="1:10" s="172" customFormat="1" ht="13.5" thickBot="1">
      <c r="A579" s="843"/>
      <c r="B579" s="140"/>
      <c r="C579" s="140"/>
      <c r="D579" s="140"/>
      <c r="E579" s="140"/>
      <c r="F579" s="140"/>
      <c r="G579" s="140"/>
    </row>
    <row r="580" spans="1:10" s="171" customFormat="1" ht="14.25" thickBot="1">
      <c r="A580" s="788">
        <f>A430+1</f>
        <v>26</v>
      </c>
      <c r="B580" s="823" t="s">
        <v>78</v>
      </c>
      <c r="C580" s="656"/>
      <c r="D580" s="824"/>
      <c r="E580" s="823" t="s">
        <v>78</v>
      </c>
      <c r="F580" s="657"/>
      <c r="G580" s="658"/>
      <c r="H580" s="14" t="s">
        <v>58</v>
      </c>
    </row>
    <row r="581" spans="1:10" s="171" customFormat="1" ht="13.5">
      <c r="A581" s="655"/>
      <c r="B581" s="659" t="s">
        <v>4</v>
      </c>
      <c r="C581" s="660"/>
      <c r="D581" s="661"/>
      <c r="E581" s="659" t="s">
        <v>4</v>
      </c>
      <c r="F581" s="662"/>
      <c r="G581" s="692"/>
    </row>
    <row r="582" spans="1:10" s="171" customFormat="1" ht="27">
      <c r="A582" s="655"/>
      <c r="B582" s="1071" t="s">
        <v>337</v>
      </c>
      <c r="C582" s="1072"/>
      <c r="D582" s="1013"/>
      <c r="E582" s="1073" t="s">
        <v>338</v>
      </c>
      <c r="F582" s="1072"/>
      <c r="G582" s="1074"/>
    </row>
    <row r="583" spans="1:10" s="171" customFormat="1">
      <c r="A583" s="655"/>
      <c r="B583" s="588" t="s">
        <v>73</v>
      </c>
      <c r="C583" s="666"/>
      <c r="D583" s="667"/>
      <c r="E583" s="588" t="s">
        <v>73</v>
      </c>
      <c r="F583" s="668"/>
      <c r="G583" s="669"/>
    </row>
    <row r="584" spans="1:10" s="171" customFormat="1">
      <c r="A584" s="655"/>
      <c r="B584" s="670" t="s">
        <v>6</v>
      </c>
      <c r="C584" s="439">
        <v>256769</v>
      </c>
      <c r="D584" s="86">
        <v>-72426</v>
      </c>
      <c r="E584" s="671" t="s">
        <v>6</v>
      </c>
      <c r="F584" s="672">
        <v>1584798</v>
      </c>
      <c r="G584" s="439">
        <v>72426</v>
      </c>
      <c r="J584" s="204"/>
    </row>
    <row r="585" spans="1:10" s="171" customFormat="1">
      <c r="A585" s="655"/>
      <c r="B585" s="673" t="s">
        <v>14</v>
      </c>
      <c r="C585" s="438">
        <v>256769</v>
      </c>
      <c r="D585" s="87">
        <v>-72426</v>
      </c>
      <c r="E585" s="674" t="s">
        <v>14</v>
      </c>
      <c r="F585" s="675">
        <v>1584798</v>
      </c>
      <c r="G585" s="438">
        <v>72426</v>
      </c>
      <c r="J585" s="204"/>
    </row>
    <row r="586" spans="1:10" s="171" customFormat="1">
      <c r="A586" s="655"/>
      <c r="B586" s="676" t="s">
        <v>15</v>
      </c>
      <c r="C586" s="438">
        <v>256769</v>
      </c>
      <c r="D586" s="87">
        <v>-72426</v>
      </c>
      <c r="E586" s="674" t="s">
        <v>15</v>
      </c>
      <c r="F586" s="675">
        <v>1584798</v>
      </c>
      <c r="G586" s="438">
        <v>72426</v>
      </c>
      <c r="J586" s="204"/>
    </row>
    <row r="587" spans="1:10" s="171" customFormat="1">
      <c r="A587" s="655"/>
      <c r="B587" s="677" t="s">
        <v>16</v>
      </c>
      <c r="C587" s="439">
        <v>256769</v>
      </c>
      <c r="D587" s="86">
        <v>-72426</v>
      </c>
      <c r="E587" s="671" t="s">
        <v>16</v>
      </c>
      <c r="F587" s="672">
        <v>1584798</v>
      </c>
      <c r="G587" s="199">
        <v>72426</v>
      </c>
      <c r="J587" s="204"/>
    </row>
    <row r="588" spans="1:10" s="171" customFormat="1">
      <c r="A588" s="655"/>
      <c r="B588" s="678" t="s">
        <v>17</v>
      </c>
      <c r="C588" s="438">
        <v>256769</v>
      </c>
      <c r="D588" s="87">
        <v>-72426</v>
      </c>
      <c r="E588" s="674" t="s">
        <v>17</v>
      </c>
      <c r="F588" s="675">
        <v>1288841</v>
      </c>
      <c r="G588" s="201">
        <v>37426</v>
      </c>
      <c r="J588" s="204"/>
    </row>
    <row r="589" spans="1:10" s="171" customFormat="1">
      <c r="A589" s="655"/>
      <c r="B589" s="678" t="s">
        <v>18</v>
      </c>
      <c r="C589" s="438">
        <v>17612</v>
      </c>
      <c r="D589" s="87"/>
      <c r="E589" s="674" t="s">
        <v>18</v>
      </c>
      <c r="F589" s="675">
        <v>1288841</v>
      </c>
      <c r="G589" s="201">
        <v>37426</v>
      </c>
      <c r="J589" s="204"/>
    </row>
    <row r="590" spans="1:10" s="171" customFormat="1">
      <c r="A590" s="655"/>
      <c r="B590" s="678" t="s">
        <v>19</v>
      </c>
      <c r="C590" s="438">
        <v>17612</v>
      </c>
      <c r="D590" s="87"/>
      <c r="E590" s="674" t="s">
        <v>20</v>
      </c>
      <c r="F590" s="675">
        <v>1288841</v>
      </c>
      <c r="G590" s="438">
        <v>37426</v>
      </c>
      <c r="J590" s="204"/>
    </row>
    <row r="591" spans="1:10" s="171" customFormat="1" ht="25.5">
      <c r="A591" s="655"/>
      <c r="B591" s="678" t="s">
        <v>37</v>
      </c>
      <c r="C591" s="438">
        <v>239157</v>
      </c>
      <c r="D591" s="87">
        <v>-72426</v>
      </c>
      <c r="E591" s="674" t="s">
        <v>23</v>
      </c>
      <c r="F591" s="675">
        <v>295957</v>
      </c>
      <c r="G591" s="438">
        <v>35000</v>
      </c>
      <c r="J591" s="204"/>
    </row>
    <row r="592" spans="1:10" s="171" customFormat="1" ht="14.25" customHeight="1">
      <c r="A592" s="655"/>
      <c r="B592" s="679" t="s">
        <v>49</v>
      </c>
      <c r="C592" s="438">
        <v>239157</v>
      </c>
      <c r="D592" s="87">
        <v>-72426</v>
      </c>
      <c r="E592" s="674" t="s">
        <v>24</v>
      </c>
      <c r="F592" s="675">
        <v>295957</v>
      </c>
      <c r="G592" s="438">
        <v>35000</v>
      </c>
      <c r="J592" s="204"/>
    </row>
    <row r="593" spans="1:10" s="171" customFormat="1" ht="13.5" thickBot="1">
      <c r="A593" s="655"/>
      <c r="B593" s="680" t="s">
        <v>258</v>
      </c>
      <c r="C593" s="681">
        <v>239157</v>
      </c>
      <c r="D593" s="682">
        <v>-72426</v>
      </c>
      <c r="E593" s="683"/>
      <c r="F593" s="684"/>
      <c r="G593" s="698"/>
      <c r="J593" s="204"/>
    </row>
    <row r="594" spans="1:10" s="171" customFormat="1" ht="27.75" customHeight="1" thickBot="1">
      <c r="A594" s="33"/>
      <c r="B594" s="2045" t="s">
        <v>413</v>
      </c>
      <c r="C594" s="2040"/>
      <c r="D594" s="2040"/>
      <c r="E594" s="2040"/>
      <c r="F594" s="2040"/>
      <c r="G594" s="2041"/>
    </row>
    <row r="595" spans="1:10" s="172" customFormat="1">
      <c r="A595" s="843"/>
      <c r="B595" s="140"/>
      <c r="C595" s="140"/>
      <c r="D595" s="140"/>
      <c r="E595" s="140"/>
      <c r="F595" s="140"/>
      <c r="G595" s="140"/>
    </row>
    <row r="596" spans="1:10" s="171" customFormat="1" ht="15">
      <c r="A596" s="655"/>
      <c r="B596" s="686" t="s">
        <v>332</v>
      </c>
      <c r="C596" s="105"/>
      <c r="D596" s="105"/>
      <c r="E596"/>
      <c r="F596"/>
      <c r="G596" s="654"/>
    </row>
    <row r="597" spans="1:10" s="171" customFormat="1" ht="13.5" thickBot="1">
      <c r="A597" s="845"/>
      <c r="B597" s="179"/>
      <c r="C597" s="180"/>
      <c r="D597" s="180"/>
      <c r="E597" s="197"/>
      <c r="F597" s="172"/>
      <c r="G597" s="198"/>
    </row>
    <row r="598" spans="1:10" s="283" customFormat="1" ht="18" customHeight="1">
      <c r="A598" s="645">
        <f>A580</f>
        <v>26</v>
      </c>
      <c r="B598" s="280" t="s">
        <v>76</v>
      </c>
      <c r="C598" s="181"/>
      <c r="D598" s="387"/>
      <c r="E598" s="280" t="s">
        <v>76</v>
      </c>
      <c r="F598" s="181"/>
      <c r="G598" s="387"/>
      <c r="H598" s="14" t="s">
        <v>58</v>
      </c>
    </row>
    <row r="599" spans="1:10" s="646" customFormat="1">
      <c r="A599" s="645"/>
      <c r="B599" s="285" t="s">
        <v>66</v>
      </c>
      <c r="C599" s="286"/>
      <c r="D599" s="253"/>
      <c r="E599" s="285" t="s">
        <v>66</v>
      </c>
      <c r="F599" s="447"/>
      <c r="G599" s="448"/>
    </row>
    <row r="600" spans="1:10" s="283" customFormat="1">
      <c r="A600" s="645"/>
      <c r="B600" s="1066" t="s">
        <v>67</v>
      </c>
      <c r="C600" s="1021"/>
      <c r="D600" s="1067"/>
      <c r="E600" s="1066" t="s">
        <v>67</v>
      </c>
      <c r="F600" s="1021"/>
      <c r="G600" s="1067"/>
    </row>
    <row r="601" spans="1:10" s="283" customFormat="1">
      <c r="A601" s="645"/>
      <c r="B601" s="1068" t="s">
        <v>73</v>
      </c>
      <c r="C601" s="1069"/>
      <c r="D601" s="1070"/>
      <c r="E601" s="1068" t="s">
        <v>73</v>
      </c>
      <c r="F601" s="1069"/>
      <c r="G601" s="1070"/>
    </row>
    <row r="602" spans="1:10" s="283" customFormat="1">
      <c r="A602" s="645"/>
      <c r="B602" s="200" t="s">
        <v>6</v>
      </c>
      <c r="C602" s="176">
        <v>281807951</v>
      </c>
      <c r="D602" s="86">
        <v>-72426</v>
      </c>
      <c r="E602" s="200" t="s">
        <v>6</v>
      </c>
      <c r="F602" s="176">
        <v>281807951</v>
      </c>
      <c r="G602" s="439">
        <v>72426</v>
      </c>
    </row>
    <row r="603" spans="1:10" s="283" customFormat="1">
      <c r="A603" s="645"/>
      <c r="B603" s="287" t="s">
        <v>7</v>
      </c>
      <c r="C603" s="183">
        <v>6273747</v>
      </c>
      <c r="D603" s="183"/>
      <c r="E603" s="287" t="s">
        <v>7</v>
      </c>
      <c r="F603" s="183">
        <v>6273747</v>
      </c>
      <c r="G603" s="183"/>
    </row>
    <row r="604" spans="1:10" s="283" customFormat="1">
      <c r="A604" s="645"/>
      <c r="B604" s="287" t="s">
        <v>8</v>
      </c>
      <c r="C604" s="183">
        <v>1526865</v>
      </c>
      <c r="D604" s="183"/>
      <c r="E604" s="287" t="s">
        <v>8</v>
      </c>
      <c r="F604" s="183">
        <v>1526865</v>
      </c>
      <c r="G604" s="183"/>
    </row>
    <row r="605" spans="1:10" s="283" customFormat="1">
      <c r="A605" s="645"/>
      <c r="B605" s="200" t="s">
        <v>9</v>
      </c>
      <c r="C605" s="176">
        <v>1509865</v>
      </c>
      <c r="D605" s="176"/>
      <c r="E605" s="200" t="s">
        <v>9</v>
      </c>
      <c r="F605" s="176">
        <v>1509865</v>
      </c>
      <c r="G605" s="176"/>
    </row>
    <row r="606" spans="1:10" s="283" customFormat="1">
      <c r="A606" s="645"/>
      <c r="B606" s="287" t="s">
        <v>10</v>
      </c>
      <c r="C606" s="183">
        <v>1509865</v>
      </c>
      <c r="D606" s="183"/>
      <c r="E606" s="287" t="s">
        <v>10</v>
      </c>
      <c r="F606" s="183">
        <v>1509865</v>
      </c>
      <c r="G606" s="183"/>
    </row>
    <row r="607" spans="1:10" s="283" customFormat="1" ht="14.25" customHeight="1">
      <c r="A607" s="645"/>
      <c r="B607" s="287" t="s">
        <v>11</v>
      </c>
      <c r="C607" s="183">
        <v>1509865</v>
      </c>
      <c r="D607" s="183"/>
      <c r="E607" s="287" t="s">
        <v>11</v>
      </c>
      <c r="F607" s="183">
        <v>1509865</v>
      </c>
      <c r="G607" s="183"/>
    </row>
    <row r="608" spans="1:10" s="283" customFormat="1" ht="25.5">
      <c r="A608" s="645"/>
      <c r="B608" s="193" t="s">
        <v>12</v>
      </c>
      <c r="C608" s="183">
        <v>1509865</v>
      </c>
      <c r="D608" s="183"/>
      <c r="E608" s="193" t="s">
        <v>12</v>
      </c>
      <c r="F608" s="183">
        <v>1509865</v>
      </c>
      <c r="G608" s="183"/>
    </row>
    <row r="609" spans="1:7" s="283" customFormat="1" ht="25.5">
      <c r="A609" s="645"/>
      <c r="B609" s="202" t="s">
        <v>47</v>
      </c>
      <c r="C609" s="183">
        <v>17000</v>
      </c>
      <c r="D609" s="184"/>
      <c r="E609" s="202" t="s">
        <v>47</v>
      </c>
      <c r="F609" s="183">
        <v>17000</v>
      </c>
      <c r="G609" s="183"/>
    </row>
    <row r="610" spans="1:7" s="283" customFormat="1" ht="38.25">
      <c r="A610" s="645"/>
      <c r="B610" s="202" t="s">
        <v>48</v>
      </c>
      <c r="C610" s="183">
        <v>17000</v>
      </c>
      <c r="D610" s="184"/>
      <c r="E610" s="202" t="s">
        <v>48</v>
      </c>
      <c r="F610" s="183">
        <v>17000</v>
      </c>
      <c r="G610" s="183"/>
    </row>
    <row r="611" spans="1:7" s="283" customFormat="1" ht="38.25" customHeight="1">
      <c r="A611" s="645"/>
      <c r="B611" s="202" t="s">
        <v>87</v>
      </c>
      <c r="C611" s="183">
        <v>17000</v>
      </c>
      <c r="D611" s="184"/>
      <c r="E611" s="202" t="s">
        <v>87</v>
      </c>
      <c r="F611" s="183">
        <v>17000</v>
      </c>
      <c r="G611" s="183"/>
    </row>
    <row r="612" spans="1:7" s="283" customFormat="1">
      <c r="A612" s="645"/>
      <c r="B612" s="202" t="s">
        <v>14</v>
      </c>
      <c r="C612" s="183">
        <v>274007339</v>
      </c>
      <c r="D612" s="87">
        <v>-72426</v>
      </c>
      <c r="E612" s="202" t="s">
        <v>14</v>
      </c>
      <c r="F612" s="183">
        <v>274007339</v>
      </c>
      <c r="G612" s="438">
        <v>72426</v>
      </c>
    </row>
    <row r="613" spans="1:7" s="283" customFormat="1">
      <c r="A613" s="645"/>
      <c r="B613" s="202" t="s">
        <v>15</v>
      </c>
      <c r="C613" s="183">
        <v>274007339</v>
      </c>
      <c r="D613" s="87">
        <v>-72426</v>
      </c>
      <c r="E613" s="202" t="s">
        <v>15</v>
      </c>
      <c r="F613" s="183">
        <v>274007339</v>
      </c>
      <c r="G613" s="438">
        <v>72426</v>
      </c>
    </row>
    <row r="614" spans="1:7" s="283" customFormat="1">
      <c r="A614" s="645"/>
      <c r="B614" s="203" t="s">
        <v>16</v>
      </c>
      <c r="C614" s="176">
        <v>280068880</v>
      </c>
      <c r="D614" s="182">
        <v>-72426</v>
      </c>
      <c r="E614" s="203" t="s">
        <v>16</v>
      </c>
      <c r="F614" s="176">
        <v>280068880</v>
      </c>
      <c r="G614" s="176">
        <v>72426</v>
      </c>
    </row>
    <row r="615" spans="1:7" s="283" customFormat="1">
      <c r="A615" s="645"/>
      <c r="B615" s="202" t="s">
        <v>17</v>
      </c>
      <c r="C615" s="183">
        <v>273683341</v>
      </c>
      <c r="D615" s="184">
        <v>-72426</v>
      </c>
      <c r="E615" s="202" t="s">
        <v>17</v>
      </c>
      <c r="F615" s="183">
        <v>273683341</v>
      </c>
      <c r="G615" s="201">
        <v>37426</v>
      </c>
    </row>
    <row r="616" spans="1:7" s="283" customFormat="1">
      <c r="A616" s="645"/>
      <c r="B616" s="202" t="s">
        <v>18</v>
      </c>
      <c r="C616" s="183">
        <v>86165250</v>
      </c>
      <c r="D616" s="184"/>
      <c r="E616" s="202" t="s">
        <v>18</v>
      </c>
      <c r="F616" s="183">
        <v>86165250</v>
      </c>
      <c r="G616" s="201">
        <v>37426</v>
      </c>
    </row>
    <row r="617" spans="1:7" s="283" customFormat="1">
      <c r="A617" s="645"/>
      <c r="B617" s="202" t="s">
        <v>19</v>
      </c>
      <c r="C617" s="183">
        <v>59497627</v>
      </c>
      <c r="D617" s="184"/>
      <c r="E617" s="202" t="s">
        <v>19</v>
      </c>
      <c r="F617" s="183">
        <v>59497627</v>
      </c>
      <c r="G617" s="201"/>
    </row>
    <row r="618" spans="1:7" s="283" customFormat="1">
      <c r="A618" s="645"/>
      <c r="B618" s="202" t="s">
        <v>20</v>
      </c>
      <c r="C618" s="183">
        <v>26667623</v>
      </c>
      <c r="D618" s="184"/>
      <c r="E618" s="202" t="s">
        <v>20</v>
      </c>
      <c r="F618" s="183">
        <v>26667623</v>
      </c>
      <c r="G618" s="756">
        <v>37426</v>
      </c>
    </row>
    <row r="619" spans="1:7" s="283" customFormat="1">
      <c r="A619" s="645"/>
      <c r="B619" s="202" t="s">
        <v>290</v>
      </c>
      <c r="C619" s="183">
        <v>522407</v>
      </c>
      <c r="D619" s="184"/>
      <c r="E619" s="202" t="s">
        <v>290</v>
      </c>
      <c r="F619" s="183">
        <v>522407</v>
      </c>
      <c r="G619" s="201"/>
    </row>
    <row r="620" spans="1:7" s="283" customFormat="1">
      <c r="A620" s="645"/>
      <c r="B620" s="202" t="s">
        <v>264</v>
      </c>
      <c r="C620" s="183">
        <v>42269117</v>
      </c>
      <c r="D620" s="184"/>
      <c r="E620" s="202" t="s">
        <v>264</v>
      </c>
      <c r="F620" s="183">
        <v>42269117</v>
      </c>
      <c r="G620" s="201"/>
    </row>
    <row r="621" spans="1:7" s="283" customFormat="1">
      <c r="A621" s="645"/>
      <c r="B621" s="202" t="s">
        <v>21</v>
      </c>
      <c r="C621" s="183">
        <v>32335381</v>
      </c>
      <c r="D621" s="184"/>
      <c r="E621" s="202" t="s">
        <v>21</v>
      </c>
      <c r="F621" s="183">
        <v>32335381</v>
      </c>
      <c r="G621" s="201"/>
    </row>
    <row r="622" spans="1:7" s="283" customFormat="1">
      <c r="A622" s="645"/>
      <c r="B622" s="202" t="s">
        <v>257</v>
      </c>
      <c r="C622" s="183">
        <v>9933736</v>
      </c>
      <c r="D622" s="184"/>
      <c r="E622" s="202" t="s">
        <v>257</v>
      </c>
      <c r="F622" s="183">
        <v>9933736</v>
      </c>
      <c r="G622" s="183"/>
    </row>
    <row r="623" spans="1:7" s="283" customFormat="1" ht="25.5">
      <c r="A623" s="645"/>
      <c r="B623" s="202" t="s">
        <v>68</v>
      </c>
      <c r="C623" s="183">
        <v>4201096</v>
      </c>
      <c r="D623" s="184"/>
      <c r="E623" s="202" t="s">
        <v>68</v>
      </c>
      <c r="F623" s="183">
        <v>4201096</v>
      </c>
      <c r="G623" s="183"/>
    </row>
    <row r="624" spans="1:7" s="283" customFormat="1">
      <c r="A624" s="645"/>
      <c r="B624" s="202" t="s">
        <v>70</v>
      </c>
      <c r="C624" s="183">
        <v>4201096</v>
      </c>
      <c r="D624" s="184"/>
      <c r="E624" s="202" t="s">
        <v>70</v>
      </c>
      <c r="F624" s="183">
        <v>4201096</v>
      </c>
      <c r="G624" s="183"/>
    </row>
    <row r="625" spans="1:7" s="283" customFormat="1" ht="25.5">
      <c r="A625" s="645"/>
      <c r="B625" s="202" t="s">
        <v>37</v>
      </c>
      <c r="C625" s="183">
        <v>140525471</v>
      </c>
      <c r="D625" s="184">
        <v>-72426</v>
      </c>
      <c r="E625" s="202" t="s">
        <v>37</v>
      </c>
      <c r="F625" s="183">
        <v>140525471</v>
      </c>
      <c r="G625" s="201"/>
    </row>
    <row r="626" spans="1:7" s="283" customFormat="1">
      <c r="A626" s="645"/>
      <c r="B626" s="202" t="s">
        <v>38</v>
      </c>
      <c r="C626" s="183">
        <v>634082</v>
      </c>
      <c r="D626" s="184"/>
      <c r="E626" s="202" t="s">
        <v>38</v>
      </c>
      <c r="F626" s="183">
        <v>634082</v>
      </c>
      <c r="G626" s="201"/>
    </row>
    <row r="627" spans="1:7" s="283" customFormat="1" ht="25.5">
      <c r="A627" s="645"/>
      <c r="B627" s="202" t="s">
        <v>39</v>
      </c>
      <c r="C627" s="183">
        <v>634082</v>
      </c>
      <c r="D627" s="184"/>
      <c r="E627" s="202" t="s">
        <v>39</v>
      </c>
      <c r="F627" s="183">
        <v>634082</v>
      </c>
      <c r="G627" s="201"/>
    </row>
    <row r="628" spans="1:7" s="283" customFormat="1" ht="25.5">
      <c r="A628" s="645"/>
      <c r="B628" s="202" t="s">
        <v>40</v>
      </c>
      <c r="C628" s="183">
        <v>634082</v>
      </c>
      <c r="E628" s="202" t="s">
        <v>40</v>
      </c>
      <c r="F628" s="183">
        <v>634082</v>
      </c>
      <c r="G628" s="201"/>
    </row>
    <row r="629" spans="1:7" s="283" customFormat="1" ht="15.75" customHeight="1">
      <c r="A629" s="645"/>
      <c r="B629" s="202" t="s">
        <v>49</v>
      </c>
      <c r="C629" s="183">
        <v>139891389</v>
      </c>
      <c r="D629" s="184">
        <v>-72426</v>
      </c>
      <c r="E629" s="202" t="s">
        <v>49</v>
      </c>
      <c r="F629" s="183">
        <v>139891389</v>
      </c>
      <c r="G629" s="201"/>
    </row>
    <row r="630" spans="1:7" s="283" customFormat="1">
      <c r="A630" s="645"/>
      <c r="B630" s="202" t="s">
        <v>258</v>
      </c>
      <c r="C630" s="183">
        <v>32159630</v>
      </c>
      <c r="D630" s="184">
        <v>-72426</v>
      </c>
      <c r="E630" s="202" t="s">
        <v>258</v>
      </c>
      <c r="F630" s="183">
        <v>32159630</v>
      </c>
      <c r="G630" s="201"/>
    </row>
    <row r="631" spans="1:7" s="283" customFormat="1" ht="38.25">
      <c r="A631" s="645"/>
      <c r="B631" s="202" t="s">
        <v>50</v>
      </c>
      <c r="C631" s="183">
        <v>107731759</v>
      </c>
      <c r="D631" s="184"/>
      <c r="E631" s="202" t="s">
        <v>50</v>
      </c>
      <c r="F631" s="183">
        <v>107731759</v>
      </c>
      <c r="G631" s="201"/>
    </row>
    <row r="632" spans="1:7" s="283" customFormat="1">
      <c r="A632" s="645"/>
      <c r="B632" s="202" t="s">
        <v>23</v>
      </c>
      <c r="C632" s="183">
        <v>6385539</v>
      </c>
      <c r="D632" s="184"/>
      <c r="E632" s="202" t="s">
        <v>23</v>
      </c>
      <c r="F632" s="183">
        <v>6385539</v>
      </c>
      <c r="G632" s="183">
        <v>35000</v>
      </c>
    </row>
    <row r="633" spans="1:7" s="283" customFormat="1">
      <c r="A633" s="645"/>
      <c r="B633" s="202" t="s">
        <v>24</v>
      </c>
      <c r="C633" s="183">
        <v>1899688</v>
      </c>
      <c r="D633" s="184"/>
      <c r="E633" s="202" t="s">
        <v>24</v>
      </c>
      <c r="F633" s="183">
        <v>1899688</v>
      </c>
      <c r="G633" s="757">
        <v>35000</v>
      </c>
    </row>
    <row r="634" spans="1:7" s="283" customFormat="1">
      <c r="A634" s="645"/>
      <c r="B634" s="202" t="s">
        <v>41</v>
      </c>
      <c r="C634" s="183">
        <v>4485851</v>
      </c>
      <c r="D634" s="184"/>
      <c r="E634" s="202" t="s">
        <v>41</v>
      </c>
      <c r="F634" s="183">
        <v>4485851</v>
      </c>
      <c r="G634" s="183"/>
    </row>
    <row r="635" spans="1:7" s="283" customFormat="1">
      <c r="A635" s="645"/>
      <c r="B635" s="202" t="s">
        <v>42</v>
      </c>
      <c r="C635" s="183">
        <v>4485851</v>
      </c>
      <c r="D635" s="184"/>
      <c r="E635" s="202" t="s">
        <v>42</v>
      </c>
      <c r="F635" s="183">
        <v>4485851</v>
      </c>
      <c r="G635" s="183"/>
    </row>
    <row r="636" spans="1:7" s="283" customFormat="1">
      <c r="A636" s="645"/>
      <c r="B636" s="202" t="s">
        <v>43</v>
      </c>
      <c r="C636" s="183">
        <v>4485851</v>
      </c>
      <c r="D636" s="184"/>
      <c r="E636" s="202" t="s">
        <v>43</v>
      </c>
      <c r="F636" s="183">
        <v>4485851</v>
      </c>
      <c r="G636" s="183"/>
    </row>
    <row r="637" spans="1:7" s="283" customFormat="1">
      <c r="A637" s="645"/>
      <c r="B637" s="202" t="s">
        <v>25</v>
      </c>
      <c r="C637" s="183">
        <v>1739071</v>
      </c>
      <c r="D637" s="184"/>
      <c r="E637" s="202" t="s">
        <v>25</v>
      </c>
      <c r="F637" s="183">
        <v>1739071</v>
      </c>
      <c r="G637" s="183"/>
    </row>
    <row r="638" spans="1:7" s="283" customFormat="1">
      <c r="A638" s="645"/>
      <c r="B638" s="202" t="s">
        <v>26</v>
      </c>
      <c r="C638" s="183">
        <v>-1739071</v>
      </c>
      <c r="D638" s="184"/>
      <c r="E638" s="202" t="s">
        <v>26</v>
      </c>
      <c r="F638" s="183">
        <v>-1739071</v>
      </c>
      <c r="G638" s="183"/>
    </row>
    <row r="639" spans="1:7" s="283" customFormat="1">
      <c r="A639" s="645"/>
      <c r="B639" s="202" t="s">
        <v>291</v>
      </c>
      <c r="C639" s="183">
        <v>-2864071</v>
      </c>
      <c r="D639" s="184"/>
      <c r="E639" s="202" t="s">
        <v>291</v>
      </c>
      <c r="F639" s="183">
        <v>-2864071</v>
      </c>
      <c r="G639" s="183"/>
    </row>
    <row r="640" spans="1:7" s="283" customFormat="1">
      <c r="A640" s="645"/>
      <c r="B640" s="202" t="s">
        <v>292</v>
      </c>
      <c r="C640" s="183">
        <v>-2864071</v>
      </c>
      <c r="D640" s="184"/>
      <c r="E640" s="202" t="s">
        <v>292</v>
      </c>
      <c r="F640" s="183">
        <v>-2864071</v>
      </c>
      <c r="G640" s="183"/>
    </row>
    <row r="641" spans="1:8" s="283" customFormat="1">
      <c r="A641" s="645"/>
      <c r="B641" s="202" t="s">
        <v>293</v>
      </c>
      <c r="C641" s="183">
        <v>975000</v>
      </c>
      <c r="D641" s="184"/>
      <c r="E641" s="202" t="s">
        <v>293</v>
      </c>
      <c r="F641" s="183">
        <v>975000</v>
      </c>
      <c r="G641" s="183"/>
    </row>
    <row r="642" spans="1:8" s="283" customFormat="1">
      <c r="A642" s="645"/>
      <c r="B642" s="202" t="s">
        <v>294</v>
      </c>
      <c r="C642" s="183">
        <v>975000</v>
      </c>
      <c r="D642" s="184"/>
      <c r="E642" s="202" t="s">
        <v>294</v>
      </c>
      <c r="F642" s="183">
        <v>975000</v>
      </c>
      <c r="G642" s="183"/>
    </row>
    <row r="643" spans="1:8" s="283" customFormat="1">
      <c r="A643" s="645"/>
      <c r="B643" s="202" t="s">
        <v>27</v>
      </c>
      <c r="C643" s="183">
        <v>150000</v>
      </c>
      <c r="D643" s="184"/>
      <c r="E643" s="202" t="s">
        <v>27</v>
      </c>
      <c r="F643" s="183">
        <v>150000</v>
      </c>
      <c r="G643" s="183"/>
    </row>
    <row r="644" spans="1:8" s="283" customFormat="1" ht="26.25" thickBot="1">
      <c r="A644" s="645"/>
      <c r="B644" s="202" t="s">
        <v>28</v>
      </c>
      <c r="C644" s="183">
        <v>150000</v>
      </c>
      <c r="D644" s="184"/>
      <c r="E644" s="281" t="s">
        <v>28</v>
      </c>
      <c r="F644" s="185">
        <v>150000</v>
      </c>
      <c r="G644" s="185"/>
    </row>
    <row r="645" spans="1:8" s="13" customFormat="1" ht="33.75" customHeight="1" thickBot="1">
      <c r="A645" s="846"/>
      <c r="B645" s="2050" t="s">
        <v>413</v>
      </c>
      <c r="C645" s="2051"/>
      <c r="D645" s="2051"/>
      <c r="E645" s="2051"/>
      <c r="F645" s="2051"/>
      <c r="G645" s="2052"/>
    </row>
    <row r="646" spans="1:8" s="13" customFormat="1">
      <c r="A646" s="846"/>
      <c r="B646" s="136"/>
      <c r="C646" s="75"/>
      <c r="D646" s="75"/>
      <c r="E646" s="245"/>
      <c r="F646" s="245"/>
      <c r="G646" s="245"/>
    </row>
    <row r="647" spans="1:8" s="172" customFormat="1">
      <c r="A647" s="843"/>
      <c r="B647" s="170" t="s">
        <v>330</v>
      </c>
      <c r="C647" s="140"/>
      <c r="D647" s="140"/>
      <c r="E647" s="140"/>
      <c r="F647" s="140"/>
      <c r="G647" s="140"/>
    </row>
    <row r="648" spans="1:8" s="13" customFormat="1" ht="13.5" thickBot="1">
      <c r="A648" s="846"/>
      <c r="B648" s="136"/>
      <c r="C648" s="75"/>
      <c r="D648" s="75"/>
      <c r="E648" s="245"/>
      <c r="F648" s="245"/>
      <c r="G648" s="245"/>
    </row>
    <row r="649" spans="1:8" s="171" customFormat="1" ht="14.25" thickBot="1">
      <c r="A649" s="790">
        <f>A580+1</f>
        <v>27</v>
      </c>
      <c r="B649" s="713" t="s">
        <v>76</v>
      </c>
      <c r="C649" s="714"/>
      <c r="D649" s="715"/>
      <c r="E649" s="825" t="s">
        <v>76</v>
      </c>
      <c r="F649" s="826"/>
      <c r="G649" s="432"/>
      <c r="H649" s="14" t="s">
        <v>58</v>
      </c>
    </row>
    <row r="650" spans="1:8" s="45" customFormat="1">
      <c r="A650" s="716"/>
      <c r="B650" s="94" t="s">
        <v>4</v>
      </c>
      <c r="C650" s="758"/>
      <c r="D650" s="94"/>
      <c r="E650" s="387" t="s">
        <v>4</v>
      </c>
      <c r="F650" s="94"/>
      <c r="G650" s="94"/>
      <c r="H650" s="174"/>
    </row>
    <row r="651" spans="1:8" s="45" customFormat="1" ht="13.5">
      <c r="A651" s="174"/>
      <c r="B651" s="1029" t="s">
        <v>339</v>
      </c>
      <c r="C651" s="1088"/>
      <c r="D651" s="1091"/>
      <c r="E651" s="1104" t="s">
        <v>77</v>
      </c>
      <c r="F651" s="1090"/>
      <c r="G651" s="1091"/>
      <c r="H651" s="174"/>
    </row>
    <row r="652" spans="1:8" s="45" customFormat="1">
      <c r="A652" s="174"/>
      <c r="B652" s="436" t="s">
        <v>6</v>
      </c>
      <c r="C652" s="718">
        <v>4574629</v>
      </c>
      <c r="D652" s="718">
        <v>-4168784</v>
      </c>
      <c r="E652" s="759" t="s">
        <v>6</v>
      </c>
      <c r="F652" s="46">
        <v>13120468</v>
      </c>
      <c r="G652" s="718">
        <v>4168784</v>
      </c>
      <c r="H652" s="174"/>
    </row>
    <row r="653" spans="1:8" s="45" customFormat="1">
      <c r="A653" s="174"/>
      <c r="B653" s="437" t="s">
        <v>14</v>
      </c>
      <c r="C653" s="721">
        <v>4574629</v>
      </c>
      <c r="D653" s="721">
        <v>-4168784</v>
      </c>
      <c r="E653" s="760" t="s">
        <v>14</v>
      </c>
      <c r="F653" s="48">
        <v>13120468</v>
      </c>
      <c r="G653" s="721">
        <v>4168784</v>
      </c>
      <c r="H653" s="174"/>
    </row>
    <row r="654" spans="1:8" s="45" customFormat="1">
      <c r="A654" s="174"/>
      <c r="B654" s="437" t="s">
        <v>15</v>
      </c>
      <c r="C654" s="721">
        <v>4574629</v>
      </c>
      <c r="D654" s="721">
        <v>-4168784</v>
      </c>
      <c r="E654" s="760" t="s">
        <v>15</v>
      </c>
      <c r="F654" s="48">
        <v>13120468</v>
      </c>
      <c r="G654" s="721">
        <v>4168784</v>
      </c>
      <c r="H654" s="174"/>
    </row>
    <row r="655" spans="1:8" s="45" customFormat="1">
      <c r="A655" s="174"/>
      <c r="B655" s="436" t="s">
        <v>16</v>
      </c>
      <c r="C655" s="718">
        <v>4574629</v>
      </c>
      <c r="D655" s="718">
        <v>-4168784</v>
      </c>
      <c r="E655" s="759" t="s">
        <v>16</v>
      </c>
      <c r="F655" s="46">
        <v>13120468</v>
      </c>
      <c r="G655" s="718">
        <v>4168784</v>
      </c>
      <c r="H655" s="174"/>
    </row>
    <row r="656" spans="1:8" s="45" customFormat="1">
      <c r="A656" s="174"/>
      <c r="B656" s="437" t="s">
        <v>17</v>
      </c>
      <c r="C656" s="721">
        <v>4574629</v>
      </c>
      <c r="D656" s="721">
        <v>-4168784</v>
      </c>
      <c r="E656" s="760" t="s">
        <v>17</v>
      </c>
      <c r="F656" s="48">
        <v>13120468</v>
      </c>
      <c r="G656" s="721">
        <v>4168784</v>
      </c>
      <c r="H656" s="174"/>
    </row>
    <row r="657" spans="1:8" s="45" customFormat="1">
      <c r="A657" s="174"/>
      <c r="B657" s="437" t="s">
        <v>18</v>
      </c>
      <c r="C657" s="721">
        <v>119692</v>
      </c>
      <c r="D657" s="721"/>
      <c r="E657" s="760" t="s">
        <v>18</v>
      </c>
      <c r="F657" s="48">
        <v>692713</v>
      </c>
      <c r="G657" s="721"/>
      <c r="H657" s="174"/>
    </row>
    <row r="658" spans="1:8" s="45" customFormat="1">
      <c r="A658" s="174"/>
      <c r="B658" s="437" t="s">
        <v>20</v>
      </c>
      <c r="C658" s="721">
        <v>119692</v>
      </c>
      <c r="D658" s="721"/>
      <c r="E658" s="760" t="s">
        <v>19</v>
      </c>
      <c r="F658" s="48">
        <v>184679</v>
      </c>
      <c r="G658" s="721"/>
      <c r="H658" s="174"/>
    </row>
    <row r="659" spans="1:8" s="45" customFormat="1">
      <c r="A659" s="174"/>
      <c r="B659" s="437" t="s">
        <v>264</v>
      </c>
      <c r="C659" s="721">
        <v>266860</v>
      </c>
      <c r="D659" s="721"/>
      <c r="E659" s="760" t="s">
        <v>20</v>
      </c>
      <c r="F659" s="48">
        <v>508034</v>
      </c>
      <c r="G659" s="721"/>
      <c r="H659" s="174"/>
    </row>
    <row r="660" spans="1:8" s="45" customFormat="1">
      <c r="A660" s="174"/>
      <c r="B660" s="437" t="s">
        <v>21</v>
      </c>
      <c r="C660" s="721">
        <v>266860</v>
      </c>
      <c r="D660" s="721"/>
      <c r="E660" s="760" t="s">
        <v>264</v>
      </c>
      <c r="F660" s="48">
        <v>508560</v>
      </c>
      <c r="G660" s="721"/>
      <c r="H660" s="174"/>
    </row>
    <row r="661" spans="1:8" s="45" customFormat="1" ht="25.5">
      <c r="A661" s="174"/>
      <c r="B661" s="437" t="s">
        <v>68</v>
      </c>
      <c r="C661" s="721">
        <v>4173647</v>
      </c>
      <c r="D661" s="721">
        <v>-4168784</v>
      </c>
      <c r="E661" s="760" t="s">
        <v>21</v>
      </c>
      <c r="F661" s="48">
        <v>508560</v>
      </c>
      <c r="G661" s="721"/>
      <c r="H661" s="174"/>
    </row>
    <row r="662" spans="1:8" s="45" customFormat="1" ht="25.5">
      <c r="A662" s="174"/>
      <c r="B662" s="437" t="s">
        <v>70</v>
      </c>
      <c r="C662" s="721">
        <v>4173647</v>
      </c>
      <c r="D662" s="721">
        <v>-4168784</v>
      </c>
      <c r="E662" s="760" t="s">
        <v>68</v>
      </c>
      <c r="F662" s="48"/>
      <c r="G662" s="721">
        <v>4168784</v>
      </c>
      <c r="H662" s="174"/>
    </row>
    <row r="663" spans="1:8" s="45" customFormat="1" ht="25.5">
      <c r="A663" s="174"/>
      <c r="B663" s="437" t="s">
        <v>37</v>
      </c>
      <c r="C663" s="721">
        <v>14430</v>
      </c>
      <c r="D663" s="721"/>
      <c r="E663" s="760" t="s">
        <v>70</v>
      </c>
      <c r="F663" s="48"/>
      <c r="G663" s="721">
        <v>4168784</v>
      </c>
      <c r="H663" s="174"/>
    </row>
    <row r="664" spans="1:8" s="45" customFormat="1" ht="25.5">
      <c r="A664" s="174"/>
      <c r="B664" s="437" t="s">
        <v>49</v>
      </c>
      <c r="C664" s="721">
        <v>14430</v>
      </c>
      <c r="D664" s="721"/>
      <c r="E664" s="761" t="s">
        <v>37</v>
      </c>
      <c r="F664" s="721">
        <v>11919195</v>
      </c>
      <c r="G664" s="721"/>
      <c r="H664" s="174"/>
    </row>
    <row r="665" spans="1:8" s="45" customFormat="1" ht="38.25">
      <c r="A665" s="174"/>
      <c r="B665" s="437" t="s">
        <v>50</v>
      </c>
      <c r="C665" s="721">
        <v>14430</v>
      </c>
      <c r="D665" s="721"/>
      <c r="E665" s="762" t="s">
        <v>49</v>
      </c>
      <c r="F665" s="721">
        <v>11919195</v>
      </c>
      <c r="G665" s="727"/>
      <c r="H665" s="174"/>
    </row>
    <row r="666" spans="1:8" s="45" customFormat="1" ht="39" thickBot="1">
      <c r="A666" s="174"/>
      <c r="B666" s="445"/>
      <c r="C666" s="773"/>
      <c r="D666" s="773"/>
      <c r="E666" s="763" t="s">
        <v>50</v>
      </c>
      <c r="F666" s="721">
        <v>11919195</v>
      </c>
      <c r="G666" s="764"/>
      <c r="H666" s="174"/>
    </row>
    <row r="667" spans="1:8" s="45" customFormat="1">
      <c r="A667" s="716"/>
      <c r="B667" s="94" t="s">
        <v>44</v>
      </c>
      <c r="C667" s="758"/>
      <c r="D667" s="94"/>
      <c r="E667" s="765" t="s">
        <v>44</v>
      </c>
      <c r="F667" s="94"/>
      <c r="G667" s="94"/>
      <c r="H667" s="174"/>
    </row>
    <row r="668" spans="1:8" s="45" customFormat="1" ht="13.5">
      <c r="A668" s="174"/>
      <c r="B668" s="1029" t="s">
        <v>339</v>
      </c>
      <c r="C668" s="1088"/>
      <c r="D668" s="1091"/>
      <c r="E668" s="1105" t="s">
        <v>77</v>
      </c>
      <c r="F668" s="1090"/>
      <c r="G668" s="1090"/>
      <c r="H668" s="174"/>
    </row>
    <row r="669" spans="1:8" s="45" customFormat="1" ht="28.5" customHeight="1">
      <c r="A669" s="174"/>
      <c r="B669" s="1029" t="s">
        <v>340</v>
      </c>
      <c r="C669" s="1088"/>
      <c r="D669" s="1091"/>
      <c r="E669" s="1105" t="s">
        <v>340</v>
      </c>
      <c r="F669" s="1090"/>
      <c r="G669" s="1090"/>
      <c r="H669" s="174"/>
    </row>
    <row r="670" spans="1:8" s="45" customFormat="1" ht="14.25" customHeight="1">
      <c r="A670" s="174"/>
      <c r="B670" s="907" t="s">
        <v>73</v>
      </c>
      <c r="C670" s="89"/>
      <c r="D670" s="89"/>
      <c r="E670" s="766" t="s">
        <v>73</v>
      </c>
      <c r="F670" s="767"/>
      <c r="G670" s="767"/>
      <c r="H670" s="174"/>
    </row>
    <row r="671" spans="1:8" s="45" customFormat="1">
      <c r="A671" s="174"/>
      <c r="B671" s="436" t="s">
        <v>6</v>
      </c>
      <c r="C671" s="718">
        <v>4193247</v>
      </c>
      <c r="D671" s="718">
        <v>-4168784</v>
      </c>
      <c r="E671" s="768" t="s">
        <v>6</v>
      </c>
      <c r="F671" s="46"/>
      <c r="G671" s="46">
        <v>4168784</v>
      </c>
      <c r="H671" s="174"/>
    </row>
    <row r="672" spans="1:8" s="45" customFormat="1">
      <c r="A672" s="174"/>
      <c r="B672" s="437" t="s">
        <v>14</v>
      </c>
      <c r="C672" s="721">
        <v>4193247</v>
      </c>
      <c r="D672" s="721">
        <v>-4168784</v>
      </c>
      <c r="E672" s="769" t="s">
        <v>14</v>
      </c>
      <c r="F672" s="48"/>
      <c r="G672" s="48">
        <v>4168784</v>
      </c>
      <c r="H672" s="174"/>
    </row>
    <row r="673" spans="1:8" s="45" customFormat="1">
      <c r="A673" s="174"/>
      <c r="B673" s="437" t="s">
        <v>15</v>
      </c>
      <c r="C673" s="721">
        <v>4193247</v>
      </c>
      <c r="D673" s="721">
        <v>-4168784</v>
      </c>
      <c r="E673" s="769" t="s">
        <v>15</v>
      </c>
      <c r="F673" s="48"/>
      <c r="G673" s="48">
        <v>4168784</v>
      </c>
      <c r="H673" s="174"/>
    </row>
    <row r="674" spans="1:8" s="45" customFormat="1">
      <c r="A674" s="174"/>
      <c r="B674" s="436" t="s">
        <v>16</v>
      </c>
      <c r="C674" s="718">
        <v>4193247</v>
      </c>
      <c r="D674" s="718">
        <v>-4168784</v>
      </c>
      <c r="E674" s="770" t="s">
        <v>16</v>
      </c>
      <c r="F674" s="46"/>
      <c r="G674" s="46">
        <v>4168784</v>
      </c>
      <c r="H674" s="174"/>
    </row>
    <row r="675" spans="1:8" s="45" customFormat="1" ht="13.5" customHeight="1">
      <c r="A675" s="174"/>
      <c r="B675" s="437" t="s">
        <v>17</v>
      </c>
      <c r="C675" s="721">
        <v>4193247</v>
      </c>
      <c r="D675" s="721">
        <v>-4168784</v>
      </c>
      <c r="E675" s="769" t="s">
        <v>17</v>
      </c>
      <c r="F675" s="48"/>
      <c r="G675" s="48">
        <v>4168784</v>
      </c>
      <c r="H675" s="174"/>
    </row>
    <row r="676" spans="1:8" s="45" customFormat="1">
      <c r="A676" s="174"/>
      <c r="B676" s="437" t="s">
        <v>18</v>
      </c>
      <c r="C676" s="721">
        <v>19600</v>
      </c>
      <c r="D676" s="721"/>
      <c r="E676" s="769" t="s">
        <v>18</v>
      </c>
      <c r="F676" s="48"/>
      <c r="G676" s="48"/>
      <c r="H676" s="174"/>
    </row>
    <row r="677" spans="1:8" s="45" customFormat="1">
      <c r="A677" s="174"/>
      <c r="B677" s="437" t="s">
        <v>20</v>
      </c>
      <c r="C677" s="721">
        <v>19600</v>
      </c>
      <c r="D677" s="721"/>
      <c r="E677" s="769" t="s">
        <v>20</v>
      </c>
      <c r="F677" s="48"/>
      <c r="G677" s="48"/>
      <c r="H677" s="174"/>
    </row>
    <row r="678" spans="1:8" s="45" customFormat="1" ht="25.5">
      <c r="A678" s="174"/>
      <c r="B678" s="437" t="s">
        <v>68</v>
      </c>
      <c r="C678" s="721">
        <v>4173647</v>
      </c>
      <c r="D678" s="721">
        <v>-4168784</v>
      </c>
      <c r="E678" s="769" t="s">
        <v>68</v>
      </c>
      <c r="F678" s="48"/>
      <c r="G678" s="48">
        <v>4168784</v>
      </c>
      <c r="H678" s="174"/>
    </row>
    <row r="679" spans="1:8" s="45" customFormat="1">
      <c r="A679" s="174"/>
      <c r="B679" s="437" t="s">
        <v>70</v>
      </c>
      <c r="C679" s="721">
        <v>4173647</v>
      </c>
      <c r="D679" s="721">
        <v>-4168784</v>
      </c>
      <c r="E679" s="769" t="s">
        <v>70</v>
      </c>
      <c r="F679" s="48"/>
      <c r="G679" s="48">
        <v>4168784</v>
      </c>
      <c r="H679" s="174"/>
    </row>
    <row r="680" spans="1:8">
      <c r="B680" s="907" t="s">
        <v>75</v>
      </c>
      <c r="C680" s="908"/>
      <c r="D680" s="908"/>
      <c r="E680" s="766" t="s">
        <v>75</v>
      </c>
      <c r="F680" s="771"/>
      <c r="G680" s="771"/>
    </row>
    <row r="681" spans="1:8">
      <c r="B681" s="436" t="s">
        <v>6</v>
      </c>
      <c r="C681" s="718">
        <v>3024463</v>
      </c>
      <c r="D681" s="718">
        <v>-3000000</v>
      </c>
      <c r="E681" s="768" t="s">
        <v>6</v>
      </c>
      <c r="F681" s="46"/>
      <c r="G681" s="46">
        <v>3000000</v>
      </c>
    </row>
    <row r="682" spans="1:8">
      <c r="B682" s="437" t="s">
        <v>14</v>
      </c>
      <c r="C682" s="721">
        <v>3024463</v>
      </c>
      <c r="D682" s="721">
        <v>-3000000</v>
      </c>
      <c r="E682" s="769" t="s">
        <v>14</v>
      </c>
      <c r="F682" s="48"/>
      <c r="G682" s="48">
        <v>3000000</v>
      </c>
    </row>
    <row r="683" spans="1:8">
      <c r="B683" s="437" t="s">
        <v>15</v>
      </c>
      <c r="C683" s="721">
        <v>3024463</v>
      </c>
      <c r="D683" s="721">
        <v>-3000000</v>
      </c>
      <c r="E683" s="769" t="s">
        <v>15</v>
      </c>
      <c r="F683" s="48"/>
      <c r="G683" s="48">
        <v>3000000</v>
      </c>
    </row>
    <row r="684" spans="1:8">
      <c r="B684" s="436" t="s">
        <v>16</v>
      </c>
      <c r="C684" s="718">
        <v>3024463</v>
      </c>
      <c r="D684" s="718">
        <v>-3000000</v>
      </c>
      <c r="E684" s="770" t="s">
        <v>16</v>
      </c>
      <c r="F684" s="46"/>
      <c r="G684" s="46">
        <v>3000000</v>
      </c>
    </row>
    <row r="685" spans="1:8">
      <c r="B685" s="437" t="s">
        <v>17</v>
      </c>
      <c r="C685" s="721">
        <v>3024463</v>
      </c>
      <c r="D685" s="721">
        <v>-3000000</v>
      </c>
      <c r="E685" s="769" t="s">
        <v>17</v>
      </c>
      <c r="F685" s="48"/>
      <c r="G685" s="48">
        <v>3000000</v>
      </c>
    </row>
    <row r="686" spans="1:8">
      <c r="B686" s="437" t="s">
        <v>18</v>
      </c>
      <c r="C686" s="721">
        <v>19600</v>
      </c>
      <c r="D686" s="721"/>
      <c r="E686" s="769" t="s">
        <v>18</v>
      </c>
      <c r="F686" s="48"/>
      <c r="G686" s="48"/>
    </row>
    <row r="687" spans="1:8">
      <c r="B687" s="437" t="s">
        <v>20</v>
      </c>
      <c r="C687" s="721">
        <v>19600</v>
      </c>
      <c r="D687" s="721"/>
      <c r="E687" s="769" t="s">
        <v>20</v>
      </c>
      <c r="F687" s="48"/>
      <c r="G687" s="48"/>
    </row>
    <row r="688" spans="1:8" ht="25.5">
      <c r="B688" s="437" t="s">
        <v>68</v>
      </c>
      <c r="C688" s="721">
        <v>3004863</v>
      </c>
      <c r="D688" s="721">
        <v>-3000000</v>
      </c>
      <c r="E688" s="769" t="s">
        <v>68</v>
      </c>
      <c r="F688" s="48"/>
      <c r="G688" s="48">
        <v>3000000</v>
      </c>
    </row>
    <row r="689" spans="2:7">
      <c r="B689" s="437" t="s">
        <v>70</v>
      </c>
      <c r="C689" s="721">
        <v>3004863</v>
      </c>
      <c r="D689" s="721">
        <v>-3000000</v>
      </c>
      <c r="E689" s="769" t="s">
        <v>70</v>
      </c>
      <c r="F689" s="48"/>
      <c r="G689" s="48">
        <v>3000000</v>
      </c>
    </row>
    <row r="690" spans="2:7">
      <c r="B690" s="909" t="s">
        <v>250</v>
      </c>
      <c r="C690" s="908"/>
      <c r="D690" s="908"/>
      <c r="E690" s="772" t="s">
        <v>250</v>
      </c>
      <c r="F690" s="771"/>
      <c r="G690" s="771"/>
    </row>
    <row r="691" spans="2:7">
      <c r="B691" s="436" t="s">
        <v>6</v>
      </c>
      <c r="C691" s="718">
        <v>1146429</v>
      </c>
      <c r="D691" s="718">
        <v>-1121966</v>
      </c>
      <c r="E691" s="768" t="s">
        <v>6</v>
      </c>
      <c r="F691" s="46"/>
      <c r="G691" s="46">
        <v>1121966</v>
      </c>
    </row>
    <row r="692" spans="2:7">
      <c r="B692" s="437" t="s">
        <v>14</v>
      </c>
      <c r="C692" s="721">
        <v>1146429</v>
      </c>
      <c r="D692" s="721">
        <v>-1121966</v>
      </c>
      <c r="E692" s="769" t="s">
        <v>14</v>
      </c>
      <c r="F692" s="48"/>
      <c r="G692" s="48">
        <v>1121966</v>
      </c>
    </row>
    <row r="693" spans="2:7">
      <c r="B693" s="437" t="s">
        <v>15</v>
      </c>
      <c r="C693" s="721">
        <v>1146429</v>
      </c>
      <c r="D693" s="721">
        <v>-1121966</v>
      </c>
      <c r="E693" s="769" t="s">
        <v>15</v>
      </c>
      <c r="F693" s="48"/>
      <c r="G693" s="48">
        <v>1121966</v>
      </c>
    </row>
    <row r="694" spans="2:7">
      <c r="B694" s="436" t="s">
        <v>16</v>
      </c>
      <c r="C694" s="718">
        <v>1146429</v>
      </c>
      <c r="D694" s="718">
        <v>-1121966</v>
      </c>
      <c r="E694" s="770" t="s">
        <v>16</v>
      </c>
      <c r="F694" s="46"/>
      <c r="G694" s="46">
        <v>1121966</v>
      </c>
    </row>
    <row r="695" spans="2:7">
      <c r="B695" s="437" t="s">
        <v>17</v>
      </c>
      <c r="C695" s="721">
        <v>1146429</v>
      </c>
      <c r="D695" s="721">
        <v>-1121966</v>
      </c>
      <c r="E695" s="769" t="s">
        <v>17</v>
      </c>
      <c r="F695" s="48"/>
      <c r="G695" s="48">
        <v>1121966</v>
      </c>
    </row>
    <row r="696" spans="2:7">
      <c r="B696" s="437" t="s">
        <v>18</v>
      </c>
      <c r="C696" s="721">
        <v>19600</v>
      </c>
      <c r="D696" s="721"/>
      <c r="E696" s="769" t="s">
        <v>18</v>
      </c>
      <c r="F696" s="48"/>
      <c r="G696" s="48"/>
    </row>
    <row r="697" spans="2:7">
      <c r="B697" s="437" t="s">
        <v>20</v>
      </c>
      <c r="C697" s="721">
        <v>19600</v>
      </c>
      <c r="D697" s="721"/>
      <c r="E697" s="769" t="s">
        <v>20</v>
      </c>
      <c r="F697" s="48"/>
      <c r="G697" s="48"/>
    </row>
    <row r="698" spans="2:7" ht="25.5">
      <c r="B698" s="437" t="s">
        <v>68</v>
      </c>
      <c r="C698" s="721">
        <v>1126829</v>
      </c>
      <c r="D698" s="721">
        <v>-1121966</v>
      </c>
      <c r="E698" s="769" t="s">
        <v>68</v>
      </c>
      <c r="F698" s="48"/>
      <c r="G698" s="48">
        <v>1121966</v>
      </c>
    </row>
    <row r="699" spans="2:7" ht="13.5" thickBot="1">
      <c r="B699" s="445" t="s">
        <v>70</v>
      </c>
      <c r="C699" s="773">
        <v>1126829</v>
      </c>
      <c r="D699" s="773">
        <v>-1121966</v>
      </c>
      <c r="E699" s="769" t="s">
        <v>70</v>
      </c>
      <c r="F699" s="49"/>
      <c r="G699" s="49">
        <v>1121966</v>
      </c>
    </row>
    <row r="700" spans="2:7" ht="13.5" hidden="1" thickBot="1"/>
    <row r="701" spans="2:7" ht="13.5" hidden="1" thickBot="1"/>
    <row r="702" spans="2:7" ht="13.5" hidden="1" thickBot="1"/>
    <row r="703" spans="2:7" ht="13.5" hidden="1" thickBot="1"/>
    <row r="704" spans="2:7" ht="13.5" hidden="1" thickBot="1"/>
    <row r="705" spans="1:8" ht="13.5" hidden="1" thickBot="1"/>
    <row r="706" spans="1:8" ht="13.5" hidden="1" thickBot="1"/>
    <row r="707" spans="1:8" ht="13.5" hidden="1" thickBot="1"/>
    <row r="708" spans="1:8" ht="13.5" hidden="1" thickBot="1"/>
    <row r="709" spans="1:8" ht="13.5" hidden="1" thickBot="1"/>
    <row r="710" spans="1:8" ht="13.5" hidden="1" thickBot="1"/>
    <row r="711" spans="1:8" ht="13.5" hidden="1" thickBot="1"/>
    <row r="712" spans="1:8" ht="13.5" hidden="1" thickBot="1"/>
    <row r="713" spans="1:8" ht="13.5" hidden="1" thickBot="1"/>
    <row r="714" spans="1:8" ht="13.5" hidden="1" thickBot="1"/>
    <row r="715" spans="1:8" ht="13.5" hidden="1" thickBot="1"/>
    <row r="716" spans="1:8" ht="13.5" hidden="1" thickBot="1"/>
    <row r="717" spans="1:8" s="45" customFormat="1" ht="66" customHeight="1" thickBot="1">
      <c r="A717" s="174"/>
      <c r="B717" s="2046" t="s">
        <v>350</v>
      </c>
      <c r="C717" s="2047"/>
      <c r="D717" s="2047"/>
      <c r="E717" s="2047"/>
      <c r="F717" s="2047"/>
      <c r="G717" s="2048"/>
      <c r="H717" s="174"/>
    </row>
    <row r="718" spans="1:8" s="13" customFormat="1">
      <c r="A718" s="846"/>
      <c r="B718" s="136"/>
      <c r="C718" s="75"/>
      <c r="D718" s="75"/>
      <c r="E718" s="245"/>
      <c r="F718" s="245"/>
      <c r="G718" s="245"/>
    </row>
    <row r="719" spans="1:8" s="171" customFormat="1">
      <c r="A719" s="842"/>
      <c r="B719" s="170" t="s">
        <v>330</v>
      </c>
      <c r="C719" s="170"/>
      <c r="D719" s="170"/>
      <c r="E719" s="172"/>
      <c r="F719" s="170"/>
      <c r="G719" s="188"/>
    </row>
    <row r="720" spans="1:8" s="171" customFormat="1" ht="15.75" thickBot="1">
      <c r="A720" s="655"/>
      <c r="B720"/>
      <c r="C720"/>
      <c r="D720"/>
      <c r="E720"/>
      <c r="F720"/>
      <c r="G720" s="654"/>
    </row>
    <row r="721" spans="1:10" s="171" customFormat="1" ht="27.75" thickBot="1">
      <c r="A721" s="788">
        <f>A649+1</f>
        <v>28</v>
      </c>
      <c r="B721" s="827" t="s">
        <v>30</v>
      </c>
      <c r="C721" s="656"/>
      <c r="D721" s="824"/>
      <c r="E721" s="823" t="s">
        <v>78</v>
      </c>
      <c r="F721" s="657"/>
      <c r="G721" s="658"/>
      <c r="H721" s="1992" t="s">
        <v>393</v>
      </c>
    </row>
    <row r="722" spans="1:10" s="171" customFormat="1" ht="13.5">
      <c r="A722" s="655"/>
      <c r="B722" s="690" t="s">
        <v>4</v>
      </c>
      <c r="C722" s="688"/>
      <c r="D722" s="703"/>
      <c r="E722" s="690" t="s">
        <v>4</v>
      </c>
      <c r="F722" s="691"/>
      <c r="G722" s="692"/>
    </row>
    <row r="723" spans="1:10" s="171" customFormat="1" ht="13.5">
      <c r="A723" s="655"/>
      <c r="B723" s="1106" t="s">
        <v>341</v>
      </c>
      <c r="C723" s="1072"/>
      <c r="D723" s="1072"/>
      <c r="E723" s="1078" t="s">
        <v>342</v>
      </c>
      <c r="F723" s="1072"/>
      <c r="G723" s="1074"/>
    </row>
    <row r="724" spans="1:10" s="171" customFormat="1">
      <c r="A724" s="655"/>
      <c r="B724" s="694" t="s">
        <v>73</v>
      </c>
      <c r="C724" s="666"/>
      <c r="D724" s="707"/>
      <c r="E724" s="694" t="s">
        <v>73</v>
      </c>
      <c r="F724" s="668"/>
      <c r="G724" s="669"/>
    </row>
    <row r="725" spans="1:10" s="171" customFormat="1">
      <c r="A725" s="655"/>
      <c r="B725" s="774" t="s">
        <v>6</v>
      </c>
      <c r="C725" s="439">
        <v>25227825</v>
      </c>
      <c r="D725" s="439">
        <f>D726</f>
        <v>-1612091</v>
      </c>
      <c r="E725" s="671" t="s">
        <v>6</v>
      </c>
      <c r="F725" s="695">
        <v>4742144</v>
      </c>
      <c r="G725" s="439">
        <f>G726</f>
        <v>1612091</v>
      </c>
      <c r="J725" s="204"/>
    </row>
    <row r="726" spans="1:10" s="171" customFormat="1">
      <c r="A726" s="655"/>
      <c r="B726" s="775" t="s">
        <v>14</v>
      </c>
      <c r="C726" s="438">
        <v>25227825</v>
      </c>
      <c r="D726" s="438">
        <f>D727</f>
        <v>-1612091</v>
      </c>
      <c r="E726" s="674" t="s">
        <v>14</v>
      </c>
      <c r="F726" s="696">
        <v>4742144</v>
      </c>
      <c r="G726" s="438">
        <f>G727</f>
        <v>1612091</v>
      </c>
      <c r="J726" s="204"/>
    </row>
    <row r="727" spans="1:10" s="171" customFormat="1">
      <c r="A727" s="655"/>
      <c r="B727" s="776" t="s">
        <v>15</v>
      </c>
      <c r="C727" s="438">
        <v>25227825</v>
      </c>
      <c r="D727" s="438">
        <v>-1612091</v>
      </c>
      <c r="E727" s="674" t="s">
        <v>15</v>
      </c>
      <c r="F727" s="696">
        <v>4742144</v>
      </c>
      <c r="G727" s="438">
        <v>1612091</v>
      </c>
      <c r="J727" s="204"/>
    </row>
    <row r="728" spans="1:10" s="171" customFormat="1">
      <c r="A728" s="655"/>
      <c r="B728" s="677" t="s">
        <v>16</v>
      </c>
      <c r="C728" s="439">
        <v>25227825</v>
      </c>
      <c r="D728" s="439">
        <f>D729</f>
        <v>-1612091</v>
      </c>
      <c r="E728" s="671" t="s">
        <v>16</v>
      </c>
      <c r="F728" s="695">
        <v>4742144</v>
      </c>
      <c r="G728" s="199">
        <f>G729</f>
        <v>1612091</v>
      </c>
      <c r="J728" s="204"/>
    </row>
    <row r="729" spans="1:10" s="171" customFormat="1">
      <c r="A729" s="655"/>
      <c r="B729" s="678" t="s">
        <v>17</v>
      </c>
      <c r="C729" s="438">
        <v>25227825</v>
      </c>
      <c r="D729" s="438">
        <f>D730</f>
        <v>-1612091</v>
      </c>
      <c r="E729" s="674" t="s">
        <v>17</v>
      </c>
      <c r="F729" s="696">
        <v>4742144</v>
      </c>
      <c r="G729" s="201">
        <f>G730+G733</f>
        <v>1612091</v>
      </c>
      <c r="J729" s="204"/>
    </row>
    <row r="730" spans="1:10" s="171" customFormat="1" ht="12.75" customHeight="1">
      <c r="A730" s="655"/>
      <c r="B730" s="678" t="s">
        <v>264</v>
      </c>
      <c r="C730" s="438">
        <v>25227825</v>
      </c>
      <c r="D730" s="438">
        <f>D731</f>
        <v>-1612091</v>
      </c>
      <c r="E730" s="674" t="s">
        <v>18</v>
      </c>
      <c r="F730" s="696">
        <v>4283637</v>
      </c>
      <c r="G730" s="201">
        <f>G731+G732</f>
        <v>1460931</v>
      </c>
      <c r="J730" s="204"/>
    </row>
    <row r="731" spans="1:10" s="171" customFormat="1">
      <c r="A731" s="655"/>
      <c r="B731" s="678" t="s">
        <v>21</v>
      </c>
      <c r="C731" s="438">
        <v>25227825</v>
      </c>
      <c r="D731" s="438">
        <v>-1612091</v>
      </c>
      <c r="E731" s="674" t="s">
        <v>19</v>
      </c>
      <c r="F731" s="696">
        <v>981462</v>
      </c>
      <c r="G731" s="438">
        <v>377335</v>
      </c>
      <c r="J731" s="204"/>
    </row>
    <row r="732" spans="1:10" s="171" customFormat="1">
      <c r="A732" s="655"/>
      <c r="B732" s="678"/>
      <c r="C732" s="438"/>
      <c r="D732" s="438"/>
      <c r="E732" s="674" t="s">
        <v>20</v>
      </c>
      <c r="F732" s="696">
        <v>3302175</v>
      </c>
      <c r="G732" s="438">
        <v>1083596</v>
      </c>
      <c r="J732" s="204"/>
    </row>
    <row r="733" spans="1:10" s="171" customFormat="1" ht="25.5">
      <c r="A733" s="655"/>
      <c r="B733" s="678"/>
      <c r="C733" s="438"/>
      <c r="D733" s="438"/>
      <c r="E733" s="777" t="s">
        <v>37</v>
      </c>
      <c r="F733" s="696">
        <v>458507</v>
      </c>
      <c r="G733" s="438">
        <v>151160</v>
      </c>
      <c r="J733" s="204"/>
    </row>
    <row r="734" spans="1:10" s="171" customFormat="1" ht="13.5" customHeight="1">
      <c r="A734" s="655"/>
      <c r="B734" s="678"/>
      <c r="C734" s="438"/>
      <c r="D734" s="438"/>
      <c r="E734" s="777" t="s">
        <v>38</v>
      </c>
      <c r="F734" s="696">
        <v>458507</v>
      </c>
      <c r="G734" s="438">
        <v>151160</v>
      </c>
      <c r="J734" s="204"/>
    </row>
    <row r="735" spans="1:10" s="171" customFormat="1" ht="25.5">
      <c r="A735" s="845"/>
      <c r="B735" s="910"/>
      <c r="C735" s="911"/>
      <c r="D735" s="911"/>
      <c r="E735" s="777" t="s">
        <v>39</v>
      </c>
      <c r="F735" s="781">
        <v>458507</v>
      </c>
      <c r="G735" s="781">
        <v>151160</v>
      </c>
    </row>
    <row r="736" spans="1:10" s="171" customFormat="1" ht="31.5" customHeight="1" thickBot="1">
      <c r="A736" s="845"/>
      <c r="B736" s="912"/>
      <c r="C736" s="913"/>
      <c r="D736" s="913"/>
      <c r="E736" s="784" t="s">
        <v>40</v>
      </c>
      <c r="F736" s="785">
        <v>458507</v>
      </c>
      <c r="G736" s="785">
        <v>151160</v>
      </c>
    </row>
    <row r="737" spans="1:10" s="171" customFormat="1" ht="37.5" customHeight="1" thickBot="1">
      <c r="A737" s="845"/>
      <c r="B737" s="2045" t="s">
        <v>414</v>
      </c>
      <c r="C737" s="2040"/>
      <c r="D737" s="2040"/>
      <c r="E737" s="2040"/>
      <c r="F737" s="2040"/>
      <c r="G737" s="2041"/>
    </row>
    <row r="738" spans="1:10" s="171" customFormat="1">
      <c r="A738" s="845"/>
      <c r="B738" s="179"/>
      <c r="C738" s="180"/>
      <c r="D738" s="180"/>
      <c r="G738" s="204"/>
    </row>
    <row r="739" spans="1:10" s="171" customFormat="1" ht="15">
      <c r="A739" s="845"/>
      <c r="B739" s="686" t="s">
        <v>332</v>
      </c>
      <c r="C739" s="105"/>
      <c r="D739" s="105"/>
      <c r="G739" s="204"/>
    </row>
    <row r="740" spans="1:10" s="171" customFormat="1" ht="13.5" thickBot="1">
      <c r="A740" s="845"/>
      <c r="B740" s="179"/>
      <c r="C740" s="180"/>
      <c r="D740" s="180"/>
      <c r="G740" s="204"/>
    </row>
    <row r="741" spans="1:10" s="171" customFormat="1" ht="27.75" thickBot="1">
      <c r="A741" s="788">
        <f>A721</f>
        <v>28</v>
      </c>
      <c r="B741" s="827" t="s">
        <v>30</v>
      </c>
      <c r="C741" s="656"/>
      <c r="D741" s="824"/>
      <c r="E741" s="823" t="s">
        <v>78</v>
      </c>
      <c r="F741" s="657"/>
      <c r="G741" s="658"/>
      <c r="H741" s="1992" t="s">
        <v>393</v>
      </c>
    </row>
    <row r="742" spans="1:10" s="171" customFormat="1" ht="13.5">
      <c r="A742" s="655"/>
      <c r="B742" s="690" t="s">
        <v>66</v>
      </c>
      <c r="C742" s="688"/>
      <c r="D742" s="703"/>
      <c r="E742" s="690" t="s">
        <v>66</v>
      </c>
      <c r="F742" s="691"/>
      <c r="G742" s="692"/>
    </row>
    <row r="743" spans="1:10" s="171" customFormat="1">
      <c r="A743" s="655"/>
      <c r="B743" s="1107" t="s">
        <v>67</v>
      </c>
      <c r="C743" s="1072"/>
      <c r="D743" s="1072"/>
      <c r="E743" s="1107" t="s">
        <v>67</v>
      </c>
      <c r="F743" s="1072"/>
      <c r="G743" s="1074"/>
    </row>
    <row r="744" spans="1:10" s="171" customFormat="1">
      <c r="A744" s="655"/>
      <c r="B744" s="1032" t="s">
        <v>73</v>
      </c>
      <c r="C744" s="1075"/>
      <c r="D744" s="1108"/>
      <c r="E744" s="1032" t="s">
        <v>73</v>
      </c>
      <c r="F744" s="1076"/>
      <c r="G744" s="1077"/>
    </row>
    <row r="745" spans="1:10" s="171" customFormat="1">
      <c r="A745" s="655"/>
      <c r="B745" s="774" t="s">
        <v>6</v>
      </c>
      <c r="C745" s="439">
        <v>54680004</v>
      </c>
      <c r="D745" s="439">
        <f>D746</f>
        <v>-1612091</v>
      </c>
      <c r="E745" s="671" t="s">
        <v>6</v>
      </c>
      <c r="F745" s="695">
        <v>281807951</v>
      </c>
      <c r="G745" s="439">
        <f>G746</f>
        <v>1612091</v>
      </c>
      <c r="J745" s="204"/>
    </row>
    <row r="746" spans="1:10" s="171" customFormat="1">
      <c r="A746" s="655"/>
      <c r="B746" s="775" t="s">
        <v>14</v>
      </c>
      <c r="C746" s="438">
        <v>54680004</v>
      </c>
      <c r="D746" s="438">
        <f>D747</f>
        <v>-1612091</v>
      </c>
      <c r="E746" s="674" t="s">
        <v>14</v>
      </c>
      <c r="F746" s="696">
        <v>274007339</v>
      </c>
      <c r="G746" s="438">
        <f>G747</f>
        <v>1612091</v>
      </c>
      <c r="J746" s="204"/>
    </row>
    <row r="747" spans="1:10" s="171" customFormat="1">
      <c r="A747" s="655"/>
      <c r="B747" s="776" t="s">
        <v>15</v>
      </c>
      <c r="C747" s="438">
        <v>54680004</v>
      </c>
      <c r="D747" s="438">
        <v>-1612091</v>
      </c>
      <c r="E747" s="674" t="s">
        <v>15</v>
      </c>
      <c r="F747" s="696">
        <v>274007339</v>
      </c>
      <c r="G747" s="438">
        <v>1612091</v>
      </c>
      <c r="J747" s="204"/>
    </row>
    <row r="748" spans="1:10" s="171" customFormat="1">
      <c r="A748" s="655"/>
      <c r="B748" s="677" t="s">
        <v>16</v>
      </c>
      <c r="C748" s="439">
        <v>54680004</v>
      </c>
      <c r="D748" s="439">
        <f>D749</f>
        <v>-1612091</v>
      </c>
      <c r="E748" s="671" t="s">
        <v>16</v>
      </c>
      <c r="F748" s="695">
        <v>280068880</v>
      </c>
      <c r="G748" s="199">
        <f>G749</f>
        <v>1612091</v>
      </c>
      <c r="J748" s="204"/>
    </row>
    <row r="749" spans="1:10" s="171" customFormat="1">
      <c r="A749" s="655"/>
      <c r="B749" s="678" t="s">
        <v>17</v>
      </c>
      <c r="C749" s="438">
        <v>54680004</v>
      </c>
      <c r="D749" s="438">
        <f>D750</f>
        <v>-1612091</v>
      </c>
      <c r="E749" s="674" t="s">
        <v>17</v>
      </c>
      <c r="F749" s="696">
        <v>273683341</v>
      </c>
      <c r="G749" s="201">
        <f>G750+G753</f>
        <v>1612091</v>
      </c>
      <c r="J749" s="204"/>
    </row>
    <row r="750" spans="1:10" s="171" customFormat="1" ht="12" customHeight="1">
      <c r="A750" s="655"/>
      <c r="B750" s="678" t="s">
        <v>264</v>
      </c>
      <c r="C750" s="438">
        <v>54680004</v>
      </c>
      <c r="D750" s="438">
        <f>D751</f>
        <v>-1612091</v>
      </c>
      <c r="E750" s="674" t="s">
        <v>18</v>
      </c>
      <c r="F750" s="696">
        <v>86165250</v>
      </c>
      <c r="G750" s="201">
        <f>G751+G752</f>
        <v>1460931</v>
      </c>
      <c r="J750" s="204"/>
    </row>
    <row r="751" spans="1:10" s="171" customFormat="1">
      <c r="A751" s="655"/>
      <c r="B751" s="678" t="s">
        <v>21</v>
      </c>
      <c r="C751" s="438">
        <v>54680004</v>
      </c>
      <c r="D751" s="438">
        <v>-1612091</v>
      </c>
      <c r="E751" s="674" t="s">
        <v>19</v>
      </c>
      <c r="F751" s="696">
        <v>59497627</v>
      </c>
      <c r="G751" s="438">
        <v>377335</v>
      </c>
      <c r="J751" s="204"/>
    </row>
    <row r="752" spans="1:10" s="171" customFormat="1">
      <c r="A752" s="655"/>
      <c r="B752" s="678"/>
      <c r="C752" s="438"/>
      <c r="D752" s="438"/>
      <c r="E752" s="674" t="s">
        <v>20</v>
      </c>
      <c r="F752" s="696">
        <v>26667623</v>
      </c>
      <c r="G752" s="438">
        <v>1083596</v>
      </c>
      <c r="J752" s="204"/>
    </row>
    <row r="753" spans="1:10" s="171" customFormat="1" ht="25.5">
      <c r="A753" s="655"/>
      <c r="B753" s="678"/>
      <c r="C753" s="438"/>
      <c r="D753" s="438"/>
      <c r="E753" s="777" t="s">
        <v>37</v>
      </c>
      <c r="F753" s="696">
        <v>140525471</v>
      </c>
      <c r="G753" s="438">
        <v>151160</v>
      </c>
      <c r="J753" s="204"/>
    </row>
    <row r="754" spans="1:10" s="171" customFormat="1" ht="12.75" customHeight="1">
      <c r="A754" s="655"/>
      <c r="B754" s="778"/>
      <c r="C754" s="681"/>
      <c r="D754" s="681"/>
      <c r="E754" s="777" t="s">
        <v>38</v>
      </c>
      <c r="F754" s="696">
        <v>634082</v>
      </c>
      <c r="G754" s="438">
        <v>151160</v>
      </c>
      <c r="J754" s="204"/>
    </row>
    <row r="755" spans="1:10" s="171" customFormat="1" ht="25.5">
      <c r="A755" s="845"/>
      <c r="B755" s="779"/>
      <c r="C755" s="780"/>
      <c r="D755" s="780"/>
      <c r="E755" s="777" t="s">
        <v>39</v>
      </c>
      <c r="F755" s="781">
        <v>634082</v>
      </c>
      <c r="G755" s="781">
        <v>151160</v>
      </c>
    </row>
    <row r="756" spans="1:10" s="171" customFormat="1" ht="25.5" customHeight="1" thickBot="1">
      <c r="A756" s="845"/>
      <c r="B756" s="782"/>
      <c r="C756" s="783"/>
      <c r="D756" s="783"/>
      <c r="E756" s="784" t="s">
        <v>40</v>
      </c>
      <c r="F756" s="785">
        <v>634082</v>
      </c>
      <c r="G756" s="785">
        <v>151160</v>
      </c>
    </row>
    <row r="757" spans="1:10" s="171" customFormat="1" ht="33.75" customHeight="1" thickBot="1">
      <c r="A757" s="845"/>
      <c r="B757" s="2045" t="s">
        <v>414</v>
      </c>
      <c r="C757" s="2040"/>
      <c r="D757" s="2040"/>
      <c r="E757" s="2040"/>
      <c r="F757" s="2040"/>
      <c r="G757" s="2041"/>
    </row>
  </sheetData>
  <mergeCells count="27">
    <mergeCell ref="H1:H2"/>
    <mergeCell ref="B11:C11"/>
    <mergeCell ref="B26:G26"/>
    <mergeCell ref="B28:D28"/>
    <mergeCell ref="B165:G165"/>
    <mergeCell ref="B167:C167"/>
    <mergeCell ref="B194:G194"/>
    <mergeCell ref="B196:D196"/>
    <mergeCell ref="C1:C2"/>
    <mergeCell ref="D1:D2"/>
    <mergeCell ref="F1:F2"/>
    <mergeCell ref="G1:G2"/>
    <mergeCell ref="B325:G325"/>
    <mergeCell ref="B327:C327"/>
    <mergeCell ref="B354:G354"/>
    <mergeCell ref="B372:G372"/>
    <mergeCell ref="B390:G390"/>
    <mergeCell ref="B408:G408"/>
    <mergeCell ref="B426:G426"/>
    <mergeCell ref="B717:G717"/>
    <mergeCell ref="B737:G737"/>
    <mergeCell ref="B757:G757"/>
    <mergeCell ref="B441:G441"/>
    <mergeCell ref="B443:D443"/>
    <mergeCell ref="B576:G576"/>
    <mergeCell ref="B594:G594"/>
    <mergeCell ref="B645:G645"/>
  </mergeCells>
  <pageMargins left="0.23622047244094491" right="0.19685039370078741" top="0.39370078740157483" bottom="0.59055118110236227" header="0.19685039370078741" footer="0.27559055118110237"/>
  <pageSetup paperSize="9" scale="75" firstPageNumber="9" fitToHeight="0" orientation="landscape" r:id="rId1"/>
  <headerFooter>
    <oddFooter>&amp;L&amp;"Times New Roman,Regular"&amp;F&amp;C&amp;P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
  <sheetViews>
    <sheetView topLeftCell="A13" zoomScale="70" zoomScaleNormal="70" zoomScalePageLayoutView="80" workbookViewId="0">
      <selection activeCell="D33" sqref="D33"/>
    </sheetView>
  </sheetViews>
  <sheetFormatPr defaultColWidth="9.140625" defaultRowHeight="12.75"/>
  <cols>
    <col min="1" max="1" width="6.28515625" style="96" customWidth="1"/>
    <col min="2" max="2" width="49.42578125" style="290" customWidth="1"/>
    <col min="3" max="3" width="15.42578125" style="291" customWidth="1"/>
    <col min="4" max="4" width="15.28515625" style="291" customWidth="1"/>
    <col min="5" max="5" width="50.5703125" style="84" customWidth="1"/>
    <col min="6" max="6" width="16.42578125" style="84" customWidth="1"/>
    <col min="7" max="7" width="16.5703125" style="84" customWidth="1"/>
    <col min="8" max="8" width="15.5703125" style="84" customWidth="1"/>
    <col min="9" max="16384" width="9.140625" style="84"/>
  </cols>
  <sheetData>
    <row r="1" spans="1:8" s="138" customFormat="1" ht="16.5" customHeight="1">
      <c r="A1" s="96"/>
      <c r="B1" s="1191"/>
      <c r="C1" s="2065" t="s">
        <v>0</v>
      </c>
      <c r="D1" s="2065" t="s">
        <v>1</v>
      </c>
      <c r="E1" s="1190"/>
      <c r="F1" s="2065" t="s">
        <v>0</v>
      </c>
      <c r="G1" s="2065" t="s">
        <v>1</v>
      </c>
      <c r="H1" s="2024" t="s">
        <v>56</v>
      </c>
    </row>
    <row r="2" spans="1:8" s="138" customFormat="1" ht="19.5" customHeight="1" thickBot="1">
      <c r="A2" s="96"/>
      <c r="B2" s="147"/>
      <c r="C2" s="2066"/>
      <c r="D2" s="2066"/>
      <c r="E2" s="66"/>
      <c r="F2" s="2066"/>
      <c r="G2" s="2066"/>
      <c r="H2" s="2025"/>
    </row>
    <row r="3" spans="1:8" s="1294" customFormat="1">
      <c r="A3" s="277"/>
      <c r="B3" s="161"/>
      <c r="D3" s="72"/>
      <c r="G3" s="72"/>
    </row>
    <row r="4" spans="1:8" s="1294" customFormat="1">
      <c r="A4" s="277"/>
      <c r="B4" s="161" t="s">
        <v>452</v>
      </c>
      <c r="D4" s="72"/>
      <c r="G4" s="72"/>
    </row>
    <row r="5" spans="1:8" s="215" customFormat="1">
      <c r="A5" s="277"/>
      <c r="B5" s="129" t="s">
        <v>394</v>
      </c>
      <c r="C5" s="126"/>
      <c r="D5" s="9"/>
      <c r="E5" s="129" t="s">
        <v>415</v>
      </c>
      <c r="F5" s="127"/>
      <c r="G5" s="9"/>
    </row>
    <row r="6" spans="1:8" s="215" customFormat="1">
      <c r="A6" s="277"/>
      <c r="B6" s="41" t="s">
        <v>29</v>
      </c>
      <c r="C6" s="83"/>
      <c r="D6" s="169"/>
      <c r="E6" s="41" t="s">
        <v>29</v>
      </c>
      <c r="F6" s="226"/>
      <c r="G6" s="144"/>
    </row>
    <row r="7" spans="1:8" s="215" customFormat="1">
      <c r="A7" s="277"/>
      <c r="B7" s="1014" t="s">
        <v>64</v>
      </c>
      <c r="C7" s="1015">
        <v>25227825</v>
      </c>
      <c r="D7" s="227">
        <f>G19</f>
        <v>5000000</v>
      </c>
      <c r="E7" s="1014" t="s">
        <v>64</v>
      </c>
      <c r="F7" s="1015">
        <v>25227825</v>
      </c>
      <c r="G7" s="228">
        <f>D7</f>
        <v>5000000</v>
      </c>
    </row>
    <row r="8" spans="1:8" s="215" customFormat="1">
      <c r="A8" s="277"/>
      <c r="B8" s="1014" t="s">
        <v>259</v>
      </c>
      <c r="C8" s="1015">
        <v>27833581</v>
      </c>
      <c r="D8" s="227"/>
      <c r="E8" s="1014" t="s">
        <v>259</v>
      </c>
      <c r="F8" s="1015">
        <v>27833581</v>
      </c>
      <c r="G8" s="228"/>
    </row>
    <row r="9" spans="1:8" s="215" customFormat="1">
      <c r="A9" s="277"/>
      <c r="B9" s="1014" t="s">
        <v>260</v>
      </c>
      <c r="C9" s="1015">
        <v>27833581</v>
      </c>
      <c r="D9" s="227"/>
      <c r="E9" s="1014" t="s">
        <v>260</v>
      </c>
      <c r="F9" s="1015">
        <v>27833581</v>
      </c>
      <c r="G9" s="228"/>
    </row>
    <row r="10" spans="1:8" s="215" customFormat="1">
      <c r="A10" s="277"/>
      <c r="B10" s="278"/>
      <c r="D10" s="69"/>
      <c r="G10" s="69"/>
    </row>
    <row r="11" spans="1:8">
      <c r="A11" s="1202"/>
      <c r="B11" s="2061" t="s">
        <v>252</v>
      </c>
      <c r="C11" s="2061"/>
      <c r="D11" s="1208"/>
      <c r="E11" s="1174"/>
      <c r="F11" s="1207"/>
      <c r="G11" s="1207"/>
    </row>
    <row r="12" spans="1:8" s="19" customFormat="1" ht="13.5" thickBot="1">
      <c r="A12" s="1227"/>
      <c r="B12" s="1171"/>
      <c r="C12" s="218"/>
      <c r="D12" s="218"/>
      <c r="E12" s="1171"/>
      <c r="F12" s="218"/>
      <c r="G12" s="218"/>
    </row>
    <row r="13" spans="1:8" s="19" customFormat="1" ht="25.5">
      <c r="A13" s="1202">
        <f>IZM!A721+1</f>
        <v>29</v>
      </c>
      <c r="B13" s="1189"/>
      <c r="C13" s="1188"/>
      <c r="D13" s="1187"/>
      <c r="E13" s="797" t="s">
        <v>30</v>
      </c>
      <c r="F13" s="801"/>
      <c r="G13" s="798"/>
      <c r="H13" s="174" t="s">
        <v>58</v>
      </c>
    </row>
    <row r="14" spans="1:8" s="19" customFormat="1">
      <c r="A14" s="1227"/>
      <c r="B14" s="880"/>
      <c r="C14" s="156"/>
      <c r="D14" s="1186"/>
      <c r="E14" s="799" t="s">
        <v>4</v>
      </c>
      <c r="F14" s="800"/>
      <c r="G14" s="799"/>
    </row>
    <row r="15" spans="1:8" s="19" customFormat="1">
      <c r="A15" s="1227"/>
      <c r="B15" s="880" t="s">
        <v>55</v>
      </c>
      <c r="C15" s="156"/>
      <c r="D15" s="1295"/>
      <c r="E15" s="1138" t="s">
        <v>303</v>
      </c>
      <c r="F15" s="1139"/>
      <c r="G15" s="799"/>
    </row>
    <row r="16" spans="1:8" s="19" customFormat="1">
      <c r="A16" s="1227"/>
      <c r="B16" s="881" t="s">
        <v>73</v>
      </c>
      <c r="C16" s="1414"/>
      <c r="D16" s="1415"/>
      <c r="E16" s="545" t="s">
        <v>6</v>
      </c>
      <c r="F16" s="813">
        <v>25227825</v>
      </c>
      <c r="G16" s="805">
        <f t="shared" ref="G16:G21" si="0">G17</f>
        <v>5000000</v>
      </c>
    </row>
    <row r="17" spans="1:8" s="19" customFormat="1" ht="25.5">
      <c r="A17" s="1227"/>
      <c r="B17" s="2003" t="s">
        <v>453</v>
      </c>
      <c r="C17" s="2004">
        <v>191388262</v>
      </c>
      <c r="D17" s="1416">
        <v>4000000</v>
      </c>
      <c r="E17" s="546" t="s">
        <v>92</v>
      </c>
      <c r="F17" s="814">
        <v>25227825</v>
      </c>
      <c r="G17" s="808">
        <f t="shared" si="0"/>
        <v>5000000</v>
      </c>
    </row>
    <row r="18" spans="1:8" s="19" customFormat="1" ht="25.5">
      <c r="A18" s="1227"/>
      <c r="B18" s="2005" t="s">
        <v>589</v>
      </c>
      <c r="C18" s="1286">
        <v>260040000</v>
      </c>
      <c r="D18" s="1286">
        <v>1000000</v>
      </c>
      <c r="E18" s="546" t="s">
        <v>93</v>
      </c>
      <c r="F18" s="814">
        <v>25227825</v>
      </c>
      <c r="G18" s="808">
        <f t="shared" si="0"/>
        <v>5000000</v>
      </c>
    </row>
    <row r="19" spans="1:8" s="19" customFormat="1">
      <c r="A19" s="1227"/>
      <c r="B19" s="1181"/>
      <c r="C19" s="1180"/>
      <c r="D19" s="1179"/>
      <c r="E19" s="547" t="s">
        <v>31</v>
      </c>
      <c r="F19" s="813">
        <v>25227825</v>
      </c>
      <c r="G19" s="805">
        <f t="shared" si="0"/>
        <v>5000000</v>
      </c>
    </row>
    <row r="20" spans="1:8" s="19" customFormat="1">
      <c r="A20" s="1227"/>
      <c r="B20" s="1181"/>
      <c r="C20" s="1180"/>
      <c r="D20" s="1179"/>
      <c r="E20" s="546" t="s">
        <v>91</v>
      </c>
      <c r="F20" s="814">
        <v>25227825</v>
      </c>
      <c r="G20" s="808">
        <f t="shared" si="0"/>
        <v>5000000</v>
      </c>
    </row>
    <row r="21" spans="1:8" s="19" customFormat="1">
      <c r="A21" s="1227"/>
      <c r="B21" s="1181"/>
      <c r="C21" s="1180"/>
      <c r="D21" s="1179"/>
      <c r="E21" s="546" t="s">
        <v>305</v>
      </c>
      <c r="F21" s="814">
        <v>25227825</v>
      </c>
      <c r="G21" s="808">
        <f t="shared" si="0"/>
        <v>5000000</v>
      </c>
    </row>
    <row r="22" spans="1:8" s="19" customFormat="1">
      <c r="A22" s="1227"/>
      <c r="B22" s="1181"/>
      <c r="C22" s="1180"/>
      <c r="D22" s="1179"/>
      <c r="E22" s="546" t="s">
        <v>95</v>
      </c>
      <c r="F22" s="814">
        <v>25227825</v>
      </c>
      <c r="G22" s="808">
        <f>D17+D18</f>
        <v>5000000</v>
      </c>
    </row>
    <row r="23" spans="1:8" s="19" customFormat="1" ht="13.5" thickBot="1">
      <c r="A23" s="1227"/>
      <c r="B23" s="1181"/>
      <c r="C23" s="1180"/>
      <c r="D23" s="1179"/>
      <c r="E23" s="1178"/>
      <c r="F23" s="1177"/>
      <c r="G23" s="1176"/>
    </row>
    <row r="24" spans="1:8" s="19" customFormat="1" ht="59.25" customHeight="1" thickBot="1">
      <c r="A24" s="1227"/>
      <c r="B24" s="2062" t="s">
        <v>588</v>
      </c>
      <c r="C24" s="2063"/>
      <c r="D24" s="2063"/>
      <c r="E24" s="2063"/>
      <c r="F24" s="2063"/>
      <c r="G24" s="2064"/>
    </row>
    <row r="25" spans="1:8" s="19" customFormat="1">
      <c r="A25" s="1227"/>
      <c r="B25" s="1175"/>
      <c r="C25" s="1175"/>
      <c r="D25" s="1175"/>
      <c r="E25" s="1175"/>
      <c r="F25" s="1175"/>
      <c r="G25" s="1175"/>
    </row>
    <row r="26" spans="1:8" s="19" customFormat="1">
      <c r="A26" s="1227"/>
      <c r="B26" s="288" t="s">
        <v>289</v>
      </c>
      <c r="C26" s="1278"/>
      <c r="D26" s="1279"/>
      <c r="E26" s="1280"/>
      <c r="F26" s="83"/>
      <c r="G26" s="83"/>
    </row>
    <row r="27" spans="1:8" s="19" customFormat="1" ht="13.5" thickBot="1">
      <c r="A27" s="1227"/>
      <c r="B27" s="1281"/>
      <c r="C27" s="218"/>
      <c r="D27" s="218"/>
      <c r="E27" s="1171"/>
      <c r="F27" s="218"/>
      <c r="G27" s="218"/>
    </row>
    <row r="28" spans="1:8" s="19" customFormat="1" ht="25.5">
      <c r="A28" s="1227">
        <f>A13</f>
        <v>29</v>
      </c>
      <c r="B28" s="1189"/>
      <c r="C28" s="1188"/>
      <c r="D28" s="1187"/>
      <c r="E28" s="797" t="s">
        <v>30</v>
      </c>
      <c r="F28" s="801"/>
      <c r="G28" s="798"/>
      <c r="H28" s="174" t="s">
        <v>58</v>
      </c>
    </row>
    <row r="29" spans="1:8" s="19" customFormat="1">
      <c r="A29" s="1227"/>
      <c r="B29" s="880"/>
      <c r="C29" s="156"/>
      <c r="D29" s="1186"/>
      <c r="E29" s="799" t="s">
        <v>66</v>
      </c>
      <c r="F29" s="800"/>
      <c r="G29" s="799"/>
    </row>
    <row r="30" spans="1:8" s="19" customFormat="1">
      <c r="A30" s="1227"/>
      <c r="B30" s="880" t="s">
        <v>55</v>
      </c>
      <c r="C30" s="156"/>
      <c r="D30" s="1295"/>
      <c r="E30" s="1141" t="s">
        <v>67</v>
      </c>
      <c r="F30" s="800"/>
      <c r="G30" s="799"/>
    </row>
    <row r="31" spans="1:8" s="19" customFormat="1">
      <c r="A31" s="1227"/>
      <c r="B31" s="881" t="s">
        <v>73</v>
      </c>
      <c r="C31" s="1414"/>
      <c r="D31" s="1415"/>
      <c r="E31" s="1325" t="s">
        <v>73</v>
      </c>
      <c r="F31" s="800"/>
      <c r="G31" s="799"/>
      <c r="H31" s="1282"/>
    </row>
    <row r="32" spans="1:8" s="19" customFormat="1" ht="25.5">
      <c r="A32" s="1227"/>
      <c r="B32" s="2003" t="s">
        <v>453</v>
      </c>
      <c r="C32" s="2004">
        <v>191388262</v>
      </c>
      <c r="D32" s="1416">
        <v>4000000</v>
      </c>
      <c r="E32" s="545" t="s">
        <v>6</v>
      </c>
      <c r="F32" s="813">
        <v>54680004</v>
      </c>
      <c r="G32" s="805">
        <f t="shared" ref="G32:G37" si="1">G33</f>
        <v>5000000</v>
      </c>
      <c r="H32" s="1282"/>
    </row>
    <row r="33" spans="1:8" s="19" customFormat="1">
      <c r="A33" s="1227"/>
      <c r="B33" s="2006" t="s">
        <v>589</v>
      </c>
      <c r="C33" s="1286">
        <v>260040000</v>
      </c>
      <c r="D33" s="1286">
        <v>1000000</v>
      </c>
      <c r="E33" s="546" t="s">
        <v>92</v>
      </c>
      <c r="F33" s="814">
        <v>54680004</v>
      </c>
      <c r="G33" s="808">
        <f t="shared" si="1"/>
        <v>5000000</v>
      </c>
      <c r="H33" s="1282"/>
    </row>
    <row r="34" spans="1:8" s="19" customFormat="1" ht="25.5">
      <c r="A34" s="1227"/>
      <c r="B34" s="1184"/>
      <c r="C34" s="1182"/>
      <c r="D34" s="1182"/>
      <c r="E34" s="546" t="s">
        <v>93</v>
      </c>
      <c r="F34" s="814">
        <v>54680004</v>
      </c>
      <c r="G34" s="808">
        <f t="shared" si="1"/>
        <v>5000000</v>
      </c>
      <c r="H34" s="1282"/>
    </row>
    <row r="35" spans="1:8" s="19" customFormat="1">
      <c r="A35" s="1227"/>
      <c r="B35" s="1296"/>
      <c r="C35" s="1182"/>
      <c r="D35" s="1286"/>
      <c r="E35" s="547" t="s">
        <v>31</v>
      </c>
      <c r="F35" s="813">
        <v>54680004</v>
      </c>
      <c r="G35" s="805">
        <f t="shared" si="1"/>
        <v>5000000</v>
      </c>
      <c r="H35" s="1282"/>
    </row>
    <row r="36" spans="1:8" s="19" customFormat="1">
      <c r="A36" s="1227"/>
      <c r="B36" s="1297"/>
      <c r="C36" s="1286"/>
      <c r="D36" s="1298"/>
      <c r="E36" s="546" t="s">
        <v>91</v>
      </c>
      <c r="F36" s="814">
        <v>54680004</v>
      </c>
      <c r="G36" s="808">
        <f t="shared" si="1"/>
        <v>5000000</v>
      </c>
      <c r="H36" s="1282"/>
    </row>
    <row r="37" spans="1:8" s="19" customFormat="1">
      <c r="A37" s="1227"/>
      <c r="B37" s="881"/>
      <c r="C37" s="156"/>
      <c r="D37" s="1295"/>
      <c r="E37" s="546" t="s">
        <v>305</v>
      </c>
      <c r="F37" s="814">
        <v>54680004</v>
      </c>
      <c r="G37" s="808">
        <f t="shared" si="1"/>
        <v>5000000</v>
      </c>
      <c r="H37" s="1282"/>
    </row>
    <row r="38" spans="1:8" s="19" customFormat="1">
      <c r="A38" s="1227"/>
      <c r="B38" s="1296"/>
      <c r="C38" s="1185"/>
      <c r="D38" s="1286"/>
      <c r="E38" s="546" t="s">
        <v>95</v>
      </c>
      <c r="F38" s="814">
        <v>54680004</v>
      </c>
      <c r="G38" s="808">
        <f>D32+D33</f>
        <v>5000000</v>
      </c>
      <c r="H38" s="1282"/>
    </row>
    <row r="39" spans="1:8" s="19" customFormat="1" ht="13.5" thickBot="1">
      <c r="A39" s="1227"/>
      <c r="B39" s="1287"/>
      <c r="C39" s="1288"/>
      <c r="D39" s="1289"/>
      <c r="E39" s="1290"/>
      <c r="F39" s="1291"/>
      <c r="G39" s="1292"/>
    </row>
    <row r="40" spans="1:8" s="19" customFormat="1" ht="54.75" customHeight="1" thickBot="1">
      <c r="A40" s="1227"/>
      <c r="B40" s="2062" t="s">
        <v>588</v>
      </c>
      <c r="C40" s="2063"/>
      <c r="D40" s="2063"/>
      <c r="E40" s="2063"/>
      <c r="F40" s="2063"/>
      <c r="G40" s="2064"/>
    </row>
  </sheetData>
  <mergeCells count="8">
    <mergeCell ref="H1:H2"/>
    <mergeCell ref="B11:C11"/>
    <mergeCell ref="B24:G24"/>
    <mergeCell ref="B40:G40"/>
    <mergeCell ref="C1:C2"/>
    <mergeCell ref="D1:D2"/>
    <mergeCell ref="F1:F2"/>
    <mergeCell ref="G1:G2"/>
  </mergeCells>
  <pageMargins left="0.27559055118110237" right="0.27559055118110237" top="0.47244094488188981" bottom="0.62992125984251968" header="0.23622047244094491" footer="0.31496062992125984"/>
  <pageSetup paperSize="9" scale="75" firstPageNumber="68" fitToHeight="0" orientation="landscape" r:id="rId1"/>
  <headerFooter>
    <oddFooter>&amp;L&amp;"Times New Roman,Regular"&amp;F&amp;C&amp;P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0"/>
  <sheetViews>
    <sheetView topLeftCell="A94" zoomScale="70" zoomScaleNormal="70" zoomScalePageLayoutView="70" workbookViewId="0">
      <selection activeCell="C41" sqref="C41"/>
    </sheetView>
  </sheetViews>
  <sheetFormatPr defaultColWidth="9.140625" defaultRowHeight="12.75"/>
  <cols>
    <col min="1" max="1" width="6.28515625" style="166" customWidth="1"/>
    <col min="2" max="2" width="57.28515625" style="128" customWidth="1"/>
    <col min="3" max="3" width="16" style="128" customWidth="1"/>
    <col min="4" max="4" width="14.85546875" style="128" customWidth="1"/>
    <col min="5" max="5" width="49.28515625" style="128" customWidth="1"/>
    <col min="6" max="6" width="14" style="128" customWidth="1"/>
    <col min="7" max="7" width="14.28515625" style="128" customWidth="1"/>
    <col min="8" max="8" width="17.7109375" style="134" customWidth="1"/>
    <col min="9" max="16384" width="9.140625" style="221"/>
  </cols>
  <sheetData>
    <row r="1" spans="1:8" s="215" customFormat="1">
      <c r="A1" s="64"/>
      <c r="B1" s="121"/>
      <c r="C1" s="2072" t="s">
        <v>0</v>
      </c>
      <c r="D1" s="2072" t="s">
        <v>1</v>
      </c>
      <c r="E1" s="122"/>
      <c r="F1" s="2072" t="s">
        <v>0</v>
      </c>
      <c r="G1" s="2072" t="s">
        <v>1</v>
      </c>
      <c r="H1" s="2024" t="s">
        <v>56</v>
      </c>
    </row>
    <row r="2" spans="1:8" s="215" customFormat="1" ht="13.5" thickBot="1">
      <c r="A2" s="64"/>
      <c r="B2" s="123"/>
      <c r="C2" s="2073"/>
      <c r="D2" s="2073"/>
      <c r="E2" s="124"/>
      <c r="F2" s="2073"/>
      <c r="G2" s="2073"/>
      <c r="H2" s="2025"/>
    </row>
    <row r="3" spans="1:8" s="139" customFormat="1">
      <c r="A3" s="67"/>
      <c r="B3" s="125"/>
      <c r="C3" s="126"/>
      <c r="D3" s="9"/>
      <c r="E3" s="125"/>
      <c r="F3" s="127"/>
      <c r="G3" s="9"/>
      <c r="H3" s="6"/>
    </row>
    <row r="4" spans="1:8" s="552" customFormat="1">
      <c r="A4" s="67"/>
      <c r="B4" s="548" t="s">
        <v>84</v>
      </c>
      <c r="C4" s="549"/>
      <c r="D4" s="9"/>
      <c r="E4" s="550"/>
      <c r="F4" s="551"/>
      <c r="G4" s="9"/>
      <c r="H4" s="6"/>
    </row>
    <row r="6" spans="1:8" s="133" customFormat="1">
      <c r="A6" s="216"/>
      <c r="B6" s="416" t="s">
        <v>287</v>
      </c>
      <c r="C6" s="210"/>
      <c r="D6" s="210"/>
      <c r="E6" s="217"/>
      <c r="F6" s="218"/>
      <c r="G6" s="218"/>
    </row>
    <row r="7" spans="1:8" s="133" customFormat="1" ht="13.5" thickBot="1">
      <c r="A7" s="216"/>
      <c r="B7" s="2067"/>
      <c r="C7" s="2068"/>
      <c r="D7" s="2068"/>
      <c r="E7" s="217"/>
      <c r="F7" s="218"/>
      <c r="G7" s="218"/>
    </row>
    <row r="8" spans="1:8" s="133" customFormat="1" ht="13.5">
      <c r="A8" s="209">
        <f>ZM!A13+1</f>
        <v>30</v>
      </c>
      <c r="B8" s="553" t="s">
        <v>84</v>
      </c>
      <c r="C8" s="569"/>
      <c r="D8" s="554"/>
      <c r="E8" s="553" t="s">
        <v>261</v>
      </c>
      <c r="F8" s="569"/>
      <c r="G8" s="554"/>
      <c r="H8" s="214" t="s">
        <v>58</v>
      </c>
    </row>
    <row r="9" spans="1:8" s="133" customFormat="1">
      <c r="A9" s="216"/>
      <c r="B9" s="555" t="s">
        <v>4</v>
      </c>
      <c r="C9" s="570"/>
      <c r="D9" s="556"/>
      <c r="E9" s="555" t="s">
        <v>4</v>
      </c>
      <c r="F9" s="570"/>
      <c r="G9" s="556"/>
    </row>
    <row r="10" spans="1:8" s="219" customFormat="1" ht="27">
      <c r="A10" s="216"/>
      <c r="B10" s="1109" t="s">
        <v>309</v>
      </c>
      <c r="C10" s="1110"/>
      <c r="D10" s="1111"/>
      <c r="E10" s="1112" t="s">
        <v>307</v>
      </c>
      <c r="F10" s="1090"/>
      <c r="G10" s="1113"/>
    </row>
    <row r="11" spans="1:8" s="133" customFormat="1">
      <c r="A11" s="216"/>
      <c r="B11" s="557" t="s">
        <v>6</v>
      </c>
      <c r="C11" s="571">
        <f>C12</f>
        <v>461289</v>
      </c>
      <c r="D11" s="558">
        <f>D12</f>
        <v>-108050</v>
      </c>
      <c r="E11" s="557" t="s">
        <v>6</v>
      </c>
      <c r="F11" s="571">
        <f>F12</f>
        <v>859228</v>
      </c>
      <c r="G11" s="558">
        <f>G12</f>
        <v>108050</v>
      </c>
    </row>
    <row r="12" spans="1:8" s="133" customFormat="1">
      <c r="A12" s="216"/>
      <c r="B12" s="559" t="s">
        <v>14</v>
      </c>
      <c r="C12" s="572">
        <f>C13</f>
        <v>461289</v>
      </c>
      <c r="D12" s="560">
        <f>D13</f>
        <v>-108050</v>
      </c>
      <c r="E12" s="559" t="s">
        <v>14</v>
      </c>
      <c r="F12" s="572">
        <f>F13</f>
        <v>859228</v>
      </c>
      <c r="G12" s="560">
        <f>G13</f>
        <v>108050</v>
      </c>
    </row>
    <row r="13" spans="1:8" s="133" customFormat="1" ht="25.5">
      <c r="A13" s="216"/>
      <c r="B13" s="561" t="s">
        <v>15</v>
      </c>
      <c r="C13" s="572">
        <v>461289</v>
      </c>
      <c r="D13" s="560">
        <v>-108050</v>
      </c>
      <c r="E13" s="561" t="s">
        <v>15</v>
      </c>
      <c r="F13" s="572">
        <v>859228</v>
      </c>
      <c r="G13" s="560">
        <f>108050</f>
        <v>108050</v>
      </c>
    </row>
    <row r="14" spans="1:8" s="133" customFormat="1">
      <c r="A14" s="216"/>
      <c r="B14" s="557" t="s">
        <v>31</v>
      </c>
      <c r="C14" s="573">
        <f>C15</f>
        <v>461289</v>
      </c>
      <c r="D14" s="562">
        <f>D15</f>
        <v>-108050</v>
      </c>
      <c r="E14" s="557" t="s">
        <v>31</v>
      </c>
      <c r="F14" s="573">
        <f>F15+F21</f>
        <v>859228</v>
      </c>
      <c r="G14" s="558">
        <f>G15</f>
        <v>108050</v>
      </c>
    </row>
    <row r="15" spans="1:8" s="219" customFormat="1" ht="15">
      <c r="A15" s="216"/>
      <c r="B15" s="559" t="s">
        <v>17</v>
      </c>
      <c r="C15" s="572">
        <f>C16+C19</f>
        <v>461289</v>
      </c>
      <c r="D15" s="563">
        <f>D16+D19</f>
        <v>-108050</v>
      </c>
      <c r="E15" s="559" t="s">
        <v>17</v>
      </c>
      <c r="F15" s="572">
        <f>F16+F19</f>
        <v>857317</v>
      </c>
      <c r="G15" s="560">
        <f>G16</f>
        <v>108050</v>
      </c>
    </row>
    <row r="16" spans="1:8" s="133" customFormat="1">
      <c r="A16" s="216"/>
      <c r="B16" s="561" t="s">
        <v>18</v>
      </c>
      <c r="C16" s="572">
        <f>C17+C18</f>
        <v>411289</v>
      </c>
      <c r="D16" s="560">
        <f>D17+D18</f>
        <v>-108050</v>
      </c>
      <c r="E16" s="561" t="s">
        <v>18</v>
      </c>
      <c r="F16" s="572">
        <f>F17+F18</f>
        <v>826014</v>
      </c>
      <c r="G16" s="560">
        <f>G18+G17</f>
        <v>108050</v>
      </c>
    </row>
    <row r="17" spans="1:8" s="133" customFormat="1">
      <c r="A17" s="216"/>
      <c r="B17" s="564" t="s">
        <v>19</v>
      </c>
      <c r="C17" s="572">
        <v>34249</v>
      </c>
      <c r="D17" s="560">
        <v>-34249</v>
      </c>
      <c r="E17" s="564" t="s">
        <v>19</v>
      </c>
      <c r="F17" s="572">
        <v>500046</v>
      </c>
      <c r="G17" s="560">
        <v>34249</v>
      </c>
    </row>
    <row r="18" spans="1:8" s="133" customFormat="1">
      <c r="A18" s="216"/>
      <c r="B18" s="564" t="s">
        <v>20</v>
      </c>
      <c r="C18" s="572">
        <v>377040</v>
      </c>
      <c r="D18" s="560">
        <v>-73801</v>
      </c>
      <c r="E18" s="564" t="s">
        <v>20</v>
      </c>
      <c r="F18" s="572">
        <v>325968</v>
      </c>
      <c r="G18" s="560">
        <v>73801</v>
      </c>
    </row>
    <row r="19" spans="1:8" s="133" customFormat="1" ht="25.5">
      <c r="A19" s="216"/>
      <c r="B19" s="92" t="s">
        <v>264</v>
      </c>
      <c r="C19" s="573">
        <f>C20</f>
        <v>50000</v>
      </c>
      <c r="D19" s="558"/>
      <c r="E19" s="92" t="s">
        <v>264</v>
      </c>
      <c r="F19" s="572">
        <f>F20</f>
        <v>31303</v>
      </c>
      <c r="G19" s="558"/>
    </row>
    <row r="20" spans="1:8" s="133" customFormat="1" ht="25.5" customHeight="1">
      <c r="A20" s="216"/>
      <c r="B20" s="564" t="s">
        <v>21</v>
      </c>
      <c r="C20" s="572">
        <v>50000</v>
      </c>
      <c r="D20" s="560"/>
      <c r="E20" s="564" t="s">
        <v>21</v>
      </c>
      <c r="F20" s="572">
        <v>31303</v>
      </c>
      <c r="G20" s="558"/>
    </row>
    <row r="21" spans="1:8" s="133" customFormat="1">
      <c r="A21" s="220"/>
      <c r="B21" s="564"/>
      <c r="C21" s="572"/>
      <c r="D21" s="563"/>
      <c r="E21" s="559" t="s">
        <v>23</v>
      </c>
      <c r="F21" s="572">
        <f>F22</f>
        <v>1911</v>
      </c>
      <c r="G21" s="562"/>
    </row>
    <row r="22" spans="1:8" s="133" customFormat="1" ht="13.5" thickBot="1">
      <c r="A22" s="209"/>
      <c r="B22" s="565"/>
      <c r="C22" s="574"/>
      <c r="D22" s="566"/>
      <c r="E22" s="567" t="s">
        <v>24</v>
      </c>
      <c r="F22" s="574">
        <v>1911</v>
      </c>
      <c r="G22" s="568"/>
      <c r="H22" s="214"/>
    </row>
    <row r="23" spans="1:8" s="133" customFormat="1" ht="209.25" customHeight="1" thickBot="1">
      <c r="A23" s="216"/>
      <c r="B23" s="2069" t="s">
        <v>308</v>
      </c>
      <c r="C23" s="2070"/>
      <c r="D23" s="2070"/>
      <c r="E23" s="2070"/>
      <c r="F23" s="2070"/>
      <c r="G23" s="2071"/>
    </row>
    <row r="25" spans="1:8" ht="15.75">
      <c r="B25" s="575" t="s">
        <v>310</v>
      </c>
      <c r="C25" s="576"/>
      <c r="D25" s="576"/>
      <c r="E25" s="577"/>
      <c r="F25" s="576"/>
      <c r="G25" s="578"/>
    </row>
    <row r="26" spans="1:8" ht="13.5" thickBot="1">
      <c r="B26" s="577"/>
      <c r="C26" s="576"/>
      <c r="D26" s="576"/>
      <c r="E26" s="577"/>
      <c r="F26" s="576"/>
      <c r="G26" s="576"/>
    </row>
    <row r="27" spans="1:8" ht="13.5">
      <c r="A27" s="579">
        <f>A8</f>
        <v>30</v>
      </c>
      <c r="B27" s="1458" t="s">
        <v>84</v>
      </c>
      <c r="C27" s="1483"/>
      <c r="D27" s="1440"/>
      <c r="E27" s="1435" t="s">
        <v>261</v>
      </c>
      <c r="F27" s="1483"/>
      <c r="G27" s="1440"/>
      <c r="H27" s="214" t="s">
        <v>58</v>
      </c>
    </row>
    <row r="28" spans="1:8">
      <c r="B28" s="1455" t="s">
        <v>66</v>
      </c>
      <c r="C28" s="1484"/>
      <c r="D28" s="1441"/>
      <c r="E28" s="1455" t="s">
        <v>66</v>
      </c>
      <c r="F28" s="1484"/>
      <c r="G28" s="1441"/>
    </row>
    <row r="29" spans="1:8">
      <c r="B29" s="1460" t="s">
        <v>67</v>
      </c>
      <c r="C29" s="1459"/>
      <c r="D29" s="1442"/>
      <c r="E29" s="1460" t="s">
        <v>67</v>
      </c>
      <c r="F29" s="1459"/>
      <c r="G29" s="1442"/>
    </row>
    <row r="30" spans="1:8">
      <c r="B30" s="1443" t="s">
        <v>73</v>
      </c>
      <c r="C30" s="1459"/>
      <c r="D30" s="1442"/>
      <c r="E30" s="1443" t="s">
        <v>73</v>
      </c>
      <c r="F30" s="1459"/>
      <c r="G30" s="1442"/>
    </row>
    <row r="31" spans="1:8">
      <c r="B31" s="1444" t="s">
        <v>6</v>
      </c>
      <c r="C31" s="1486">
        <f>C32+C41+C33</f>
        <v>665215199</v>
      </c>
      <c r="D31" s="1445">
        <f>D41</f>
        <v>-108050</v>
      </c>
      <c r="E31" s="1444" t="s">
        <v>6</v>
      </c>
      <c r="F31" s="1486">
        <f>F32+F37</f>
        <v>2448915</v>
      </c>
      <c r="G31" s="1445">
        <f>G37</f>
        <v>108050</v>
      </c>
    </row>
    <row r="32" spans="1:8">
      <c r="B32" s="1446" t="s">
        <v>7</v>
      </c>
      <c r="C32" s="1485">
        <v>7343121</v>
      </c>
      <c r="D32" s="1445"/>
      <c r="E32" s="1446" t="s">
        <v>8</v>
      </c>
      <c r="F32" s="1485">
        <f>F33</f>
        <v>1555538</v>
      </c>
      <c r="G32" s="1445"/>
    </row>
    <row r="33" spans="2:7">
      <c r="B33" s="1446" t="s">
        <v>8</v>
      </c>
      <c r="C33" s="1485">
        <f>C34+C38</f>
        <v>420357</v>
      </c>
      <c r="D33" s="1445"/>
      <c r="E33" s="1447" t="s">
        <v>9</v>
      </c>
      <c r="F33" s="1485">
        <f>F34</f>
        <v>1555538</v>
      </c>
      <c r="G33" s="1445"/>
    </row>
    <row r="34" spans="2:7">
      <c r="B34" s="1447" t="s">
        <v>9</v>
      </c>
      <c r="C34" s="1485">
        <f>C35</f>
        <v>84199</v>
      </c>
      <c r="D34" s="1445"/>
      <c r="E34" s="1448" t="s">
        <v>10</v>
      </c>
      <c r="F34" s="1485">
        <f>F35</f>
        <v>1555538</v>
      </c>
      <c r="G34" s="1445"/>
    </row>
    <row r="35" spans="2:7" ht="25.5">
      <c r="B35" s="1448" t="s">
        <v>10</v>
      </c>
      <c r="C35" s="1485">
        <f>C36</f>
        <v>84199</v>
      </c>
      <c r="D35" s="1445"/>
      <c r="E35" s="1439" t="s">
        <v>11</v>
      </c>
      <c r="F35" s="1485">
        <f>F36</f>
        <v>1555538</v>
      </c>
      <c r="G35" s="1445"/>
    </row>
    <row r="36" spans="2:7" ht="38.25">
      <c r="B36" s="1439" t="s">
        <v>11</v>
      </c>
      <c r="C36" s="1485">
        <f>C37</f>
        <v>84199</v>
      </c>
      <c r="D36" s="1445"/>
      <c r="E36" s="1449" t="s">
        <v>12</v>
      </c>
      <c r="F36" s="1485">
        <v>1555538</v>
      </c>
      <c r="G36" s="1445"/>
    </row>
    <row r="37" spans="2:7" ht="25.5">
      <c r="B37" s="1449" t="s">
        <v>12</v>
      </c>
      <c r="C37" s="1485">
        <v>84199</v>
      </c>
      <c r="D37" s="1445"/>
      <c r="E37" s="1446" t="s">
        <v>14</v>
      </c>
      <c r="F37" s="1485">
        <f>F38</f>
        <v>893377</v>
      </c>
      <c r="G37" s="1457">
        <f>G38</f>
        <v>108050</v>
      </c>
    </row>
    <row r="38" spans="2:7" ht="25.5">
      <c r="B38" s="1447" t="s">
        <v>435</v>
      </c>
      <c r="C38" s="1485">
        <f>C39</f>
        <v>336158</v>
      </c>
      <c r="D38" s="1445"/>
      <c r="E38" s="1447" t="s">
        <v>15</v>
      </c>
      <c r="F38" s="1485">
        <v>893377</v>
      </c>
      <c r="G38" s="1457">
        <v>108050</v>
      </c>
    </row>
    <row r="39" spans="2:7">
      <c r="B39" s="1456" t="s">
        <v>311</v>
      </c>
      <c r="C39" s="1485">
        <f>C40</f>
        <v>336158</v>
      </c>
      <c r="D39" s="1445"/>
      <c r="E39" s="1444" t="s">
        <v>31</v>
      </c>
      <c r="F39" s="1486">
        <f>F40+F46</f>
        <v>2448915</v>
      </c>
      <c r="G39" s="1445">
        <f>G40</f>
        <v>108050</v>
      </c>
    </row>
    <row r="40" spans="2:7" ht="25.5">
      <c r="B40" s="1449" t="s">
        <v>312</v>
      </c>
      <c r="C40" s="1485">
        <v>336158</v>
      </c>
      <c r="D40" s="1445"/>
      <c r="E40" s="1436" t="s">
        <v>17</v>
      </c>
      <c r="F40" s="1485">
        <f>F41+F44</f>
        <v>2447004</v>
      </c>
      <c r="G40" s="1457">
        <f>G41</f>
        <v>108050</v>
      </c>
    </row>
    <row r="41" spans="2:7">
      <c r="B41" s="1450" t="s">
        <v>14</v>
      </c>
      <c r="C41" s="1485">
        <f>C42</f>
        <v>657451721</v>
      </c>
      <c r="D41" s="1457">
        <f>D42</f>
        <v>-108050</v>
      </c>
      <c r="E41" s="1452" t="s">
        <v>18</v>
      </c>
      <c r="F41" s="1485">
        <f>F42+F43</f>
        <v>863077</v>
      </c>
      <c r="G41" s="1457">
        <f>G42+G43</f>
        <v>108050</v>
      </c>
    </row>
    <row r="42" spans="2:7">
      <c r="B42" s="1451" t="s">
        <v>15</v>
      </c>
      <c r="C42" s="1485">
        <v>657451721</v>
      </c>
      <c r="D42" s="1457">
        <v>-108050</v>
      </c>
      <c r="E42" s="1453" t="s">
        <v>19</v>
      </c>
      <c r="F42" s="1485">
        <v>532311</v>
      </c>
      <c r="G42" s="1457">
        <v>34249</v>
      </c>
    </row>
    <row r="43" spans="2:7">
      <c r="B43" s="1444" t="s">
        <v>31</v>
      </c>
      <c r="C43" s="1486">
        <f>C44+C59</f>
        <v>665215199</v>
      </c>
      <c r="D43" s="1445">
        <f>D44</f>
        <v>-108050</v>
      </c>
      <c r="E43" s="1453" t="s">
        <v>20</v>
      </c>
      <c r="F43" s="1485">
        <v>330766</v>
      </c>
      <c r="G43" s="1457">
        <v>73801</v>
      </c>
    </row>
    <row r="44" spans="2:7" ht="25.5">
      <c r="B44" s="1436" t="s">
        <v>17</v>
      </c>
      <c r="C44" s="1485">
        <f>C45+C48+C51+C53</f>
        <v>663994506</v>
      </c>
      <c r="D44" s="1457">
        <f>D45</f>
        <v>-108050</v>
      </c>
      <c r="E44" s="1488" t="s">
        <v>264</v>
      </c>
      <c r="F44" s="1485">
        <f>F45</f>
        <v>1583927</v>
      </c>
      <c r="G44" s="1445"/>
    </row>
    <row r="45" spans="2:7">
      <c r="B45" s="1452" t="s">
        <v>18</v>
      </c>
      <c r="C45" s="1485">
        <f>C46+C47</f>
        <v>70684685</v>
      </c>
      <c r="D45" s="1457">
        <f>D46+D47</f>
        <v>-108050</v>
      </c>
      <c r="E45" s="1453" t="s">
        <v>21</v>
      </c>
      <c r="F45" s="1485">
        <v>1583927</v>
      </c>
      <c r="G45" s="1445"/>
    </row>
    <row r="46" spans="2:7">
      <c r="B46" s="1453" t="s">
        <v>19</v>
      </c>
      <c r="C46" s="1485">
        <v>53300246</v>
      </c>
      <c r="D46" s="1457">
        <v>-34249</v>
      </c>
      <c r="E46" s="1436" t="s">
        <v>23</v>
      </c>
      <c r="F46" s="1485">
        <f>F47</f>
        <v>1911</v>
      </c>
      <c r="G46" s="1457"/>
    </row>
    <row r="47" spans="2:7">
      <c r="B47" s="1453" t="s">
        <v>20</v>
      </c>
      <c r="C47" s="1485">
        <v>17384439</v>
      </c>
      <c r="D47" s="1457">
        <v>-73801</v>
      </c>
      <c r="E47" s="1452" t="s">
        <v>24</v>
      </c>
      <c r="F47" s="1485">
        <v>1911</v>
      </c>
      <c r="G47" s="1457"/>
    </row>
    <row r="48" spans="2:7">
      <c r="B48" s="1488" t="s">
        <v>264</v>
      </c>
      <c r="C48" s="1485">
        <f>C49+C50</f>
        <v>373312363</v>
      </c>
      <c r="D48" s="1457"/>
      <c r="E48" s="1453"/>
      <c r="F48" s="1485"/>
      <c r="G48" s="1457"/>
    </row>
    <row r="49" spans="2:7">
      <c r="B49" s="1453" t="s">
        <v>21</v>
      </c>
      <c r="C49" s="1485">
        <v>18873943</v>
      </c>
      <c r="D49" s="1457"/>
      <c r="E49" s="1453"/>
      <c r="F49" s="1485"/>
      <c r="G49" s="1457"/>
    </row>
    <row r="50" spans="2:7">
      <c r="B50" s="1453" t="s">
        <v>257</v>
      </c>
      <c r="C50" s="1485">
        <v>354438420</v>
      </c>
      <c r="D50" s="1457"/>
      <c r="E50" s="1453"/>
      <c r="F50" s="1485"/>
      <c r="G50" s="1457"/>
    </row>
    <row r="51" spans="2:7" ht="25.5">
      <c r="B51" s="1452" t="s">
        <v>68</v>
      </c>
      <c r="C51" s="1485">
        <f>C52</f>
        <v>181250</v>
      </c>
      <c r="D51" s="1457"/>
      <c r="E51" s="1453"/>
      <c r="F51" s="1485"/>
      <c r="G51" s="1457"/>
    </row>
    <row r="52" spans="2:7">
      <c r="B52" s="1453" t="s">
        <v>70</v>
      </c>
      <c r="C52" s="1485">
        <v>181250</v>
      </c>
      <c r="D52" s="1457"/>
      <c r="E52" s="1453"/>
      <c r="F52" s="1485"/>
      <c r="G52" s="1457"/>
    </row>
    <row r="53" spans="2:7" ht="25.5">
      <c r="B53" s="1452" t="s">
        <v>37</v>
      </c>
      <c r="C53" s="1485">
        <f>C54+C56</f>
        <v>219816208</v>
      </c>
      <c r="D53" s="1457"/>
      <c r="E53" s="1453"/>
      <c r="F53" s="1485"/>
      <c r="G53" s="1457"/>
    </row>
    <row r="54" spans="2:7">
      <c r="B54" s="1453" t="s">
        <v>313</v>
      </c>
      <c r="C54" s="1485">
        <f>C55</f>
        <v>200189691</v>
      </c>
      <c r="D54" s="1457"/>
      <c r="E54" s="1453"/>
      <c r="F54" s="1485"/>
      <c r="G54" s="1457"/>
    </row>
    <row r="55" spans="2:7" ht="25.5">
      <c r="B55" s="1437" t="s">
        <v>22</v>
      </c>
      <c r="C55" s="1485">
        <v>200189691</v>
      </c>
      <c r="D55" s="1457"/>
      <c r="E55" s="1453"/>
      <c r="F55" s="1485"/>
      <c r="G55" s="1457"/>
    </row>
    <row r="56" spans="2:7" ht="25.5">
      <c r="B56" s="1453" t="s">
        <v>314</v>
      </c>
      <c r="C56" s="1485">
        <f>C57+C58</f>
        <v>19626517</v>
      </c>
      <c r="D56" s="1457"/>
      <c r="E56" s="1453"/>
      <c r="F56" s="1485"/>
      <c r="G56" s="1457"/>
    </row>
    <row r="57" spans="2:7" ht="25.5">
      <c r="B57" s="1437" t="s">
        <v>315</v>
      </c>
      <c r="C57" s="1485">
        <v>19608517</v>
      </c>
      <c r="D57" s="1457"/>
      <c r="E57" s="1453"/>
      <c r="F57" s="1485"/>
      <c r="G57" s="1457"/>
    </row>
    <row r="58" spans="2:7" ht="38.25">
      <c r="B58" s="1437" t="s">
        <v>316</v>
      </c>
      <c r="C58" s="1485">
        <v>18000</v>
      </c>
      <c r="D58" s="1457"/>
      <c r="E58" s="1453"/>
      <c r="F58" s="1485"/>
      <c r="G58" s="1457"/>
    </row>
    <row r="59" spans="2:7">
      <c r="B59" s="1436" t="s">
        <v>23</v>
      </c>
      <c r="C59" s="1485">
        <f>C60+C61</f>
        <v>1220693</v>
      </c>
      <c r="D59" s="1457"/>
      <c r="E59" s="1453"/>
      <c r="F59" s="1485"/>
      <c r="G59" s="1457"/>
    </row>
    <row r="60" spans="2:7">
      <c r="B60" s="1452" t="s">
        <v>24</v>
      </c>
      <c r="C60" s="1485">
        <v>1191893</v>
      </c>
      <c r="D60" s="1457"/>
      <c r="E60" s="1453"/>
      <c r="F60" s="1485"/>
      <c r="G60" s="1457"/>
    </row>
    <row r="61" spans="2:7">
      <c r="B61" s="1452" t="s">
        <v>41</v>
      </c>
      <c r="C61" s="1485">
        <f>C63</f>
        <v>28800</v>
      </c>
      <c r="D61" s="1457"/>
      <c r="E61" s="1453"/>
      <c r="F61" s="1485"/>
      <c r="G61" s="1457"/>
    </row>
    <row r="62" spans="2:7">
      <c r="B62" s="1452" t="s">
        <v>83</v>
      </c>
      <c r="C62" s="1485">
        <v>28800</v>
      </c>
      <c r="D62" s="1457"/>
      <c r="E62" s="1453"/>
      <c r="F62" s="1485"/>
      <c r="G62" s="1457"/>
    </row>
    <row r="63" spans="2:7" ht="25.5">
      <c r="B63" s="1453" t="s">
        <v>317</v>
      </c>
      <c r="C63" s="1485">
        <v>28800</v>
      </c>
      <c r="D63" s="1457"/>
      <c r="E63" s="1453"/>
      <c r="F63" s="1485"/>
      <c r="G63" s="1457"/>
    </row>
    <row r="64" spans="2:7">
      <c r="B64" s="1443" t="s">
        <v>75</v>
      </c>
      <c r="C64" s="1459"/>
      <c r="D64" s="1442"/>
      <c r="E64" s="1443" t="s">
        <v>75</v>
      </c>
      <c r="F64" s="1459"/>
      <c r="G64" s="1442"/>
    </row>
    <row r="65" spans="2:7">
      <c r="B65" s="1444" t="s">
        <v>6</v>
      </c>
      <c r="C65" s="1486">
        <f>C66+C75+C67</f>
        <v>665857178</v>
      </c>
      <c r="D65" s="1445">
        <f>D75</f>
        <v>-108050</v>
      </c>
      <c r="E65" s="1444" t="s">
        <v>6</v>
      </c>
      <c r="F65" s="1486">
        <f>F66+F71</f>
        <v>2348915</v>
      </c>
      <c r="G65" s="1445">
        <f>G71</f>
        <v>108050</v>
      </c>
    </row>
    <row r="66" spans="2:7">
      <c r="B66" s="1446" t="s">
        <v>7</v>
      </c>
      <c r="C66" s="1485">
        <v>7343121</v>
      </c>
      <c r="D66" s="1445"/>
      <c r="E66" s="1446" t="s">
        <v>8</v>
      </c>
      <c r="F66" s="1485">
        <f>F67</f>
        <v>1455538</v>
      </c>
      <c r="G66" s="1445"/>
    </row>
    <row r="67" spans="2:7">
      <c r="B67" s="1446" t="s">
        <v>8</v>
      </c>
      <c r="C67" s="1485">
        <f>C68+C72</f>
        <v>420357</v>
      </c>
      <c r="D67" s="1445"/>
      <c r="E67" s="1447" t="s">
        <v>9</v>
      </c>
      <c r="F67" s="1485">
        <f>F68</f>
        <v>1455538</v>
      </c>
      <c r="G67" s="1445"/>
    </row>
    <row r="68" spans="2:7">
      <c r="B68" s="1447" t="s">
        <v>9</v>
      </c>
      <c r="C68" s="1485">
        <f>C69</f>
        <v>84199</v>
      </c>
      <c r="D68" s="1445"/>
      <c r="E68" s="1448" t="s">
        <v>10</v>
      </c>
      <c r="F68" s="1485">
        <f>F69</f>
        <v>1455538</v>
      </c>
      <c r="G68" s="1445"/>
    </row>
    <row r="69" spans="2:7" ht="25.5">
      <c r="B69" s="1448" t="s">
        <v>10</v>
      </c>
      <c r="C69" s="1485">
        <f>C70</f>
        <v>84199</v>
      </c>
      <c r="D69" s="1445"/>
      <c r="E69" s="1439" t="s">
        <v>11</v>
      </c>
      <c r="F69" s="1485">
        <f>F70</f>
        <v>1455538</v>
      </c>
      <c r="G69" s="1445"/>
    </row>
    <row r="70" spans="2:7" ht="38.25">
      <c r="B70" s="1439" t="s">
        <v>11</v>
      </c>
      <c r="C70" s="1485">
        <f>C71</f>
        <v>84199</v>
      </c>
      <c r="D70" s="1445"/>
      <c r="E70" s="1449" t="s">
        <v>12</v>
      </c>
      <c r="F70" s="1485">
        <v>1455538</v>
      </c>
      <c r="G70" s="1445"/>
    </row>
    <row r="71" spans="2:7" ht="25.5">
      <c r="B71" s="1449" t="s">
        <v>12</v>
      </c>
      <c r="C71" s="1485">
        <v>84199</v>
      </c>
      <c r="D71" s="1445"/>
      <c r="E71" s="1446" t="s">
        <v>14</v>
      </c>
      <c r="F71" s="1485">
        <f>F72</f>
        <v>893377</v>
      </c>
      <c r="G71" s="1457">
        <f>G72</f>
        <v>108050</v>
      </c>
    </row>
    <row r="72" spans="2:7" ht="25.5">
      <c r="B72" s="1447" t="s">
        <v>435</v>
      </c>
      <c r="C72" s="1485">
        <f>C73</f>
        <v>336158</v>
      </c>
      <c r="D72" s="1445"/>
      <c r="E72" s="1447" t="s">
        <v>15</v>
      </c>
      <c r="F72" s="1485">
        <v>893377</v>
      </c>
      <c r="G72" s="1457">
        <v>108050</v>
      </c>
    </row>
    <row r="73" spans="2:7">
      <c r="B73" s="1456" t="s">
        <v>311</v>
      </c>
      <c r="C73" s="1485">
        <f>C74</f>
        <v>336158</v>
      </c>
      <c r="D73" s="1445"/>
      <c r="E73" s="1444" t="s">
        <v>31</v>
      </c>
      <c r="F73" s="1486">
        <f>F74+F80</f>
        <v>2348915</v>
      </c>
      <c r="G73" s="1445">
        <f>G74</f>
        <v>108050</v>
      </c>
    </row>
    <row r="74" spans="2:7" ht="25.5">
      <c r="B74" s="1449" t="s">
        <v>312</v>
      </c>
      <c r="C74" s="1485">
        <v>336158</v>
      </c>
      <c r="D74" s="1445"/>
      <c r="E74" s="1436" t="s">
        <v>17</v>
      </c>
      <c r="F74" s="1485">
        <f>F75+F78</f>
        <v>2347004</v>
      </c>
      <c r="G74" s="1457">
        <f>G75</f>
        <v>108050</v>
      </c>
    </row>
    <row r="75" spans="2:7">
      <c r="B75" s="1450" t="s">
        <v>14</v>
      </c>
      <c r="C75" s="1485">
        <f>C76</f>
        <v>658093700</v>
      </c>
      <c r="D75" s="1457">
        <f>D76</f>
        <v>-108050</v>
      </c>
      <c r="E75" s="1452" t="s">
        <v>18</v>
      </c>
      <c r="F75" s="1485">
        <f>F76+F77</f>
        <v>863077</v>
      </c>
      <c r="G75" s="1457">
        <f>G76+G77</f>
        <v>108050</v>
      </c>
    </row>
    <row r="76" spans="2:7">
      <c r="B76" s="1451" t="s">
        <v>15</v>
      </c>
      <c r="C76" s="1485">
        <v>658093700</v>
      </c>
      <c r="D76" s="1457">
        <v>-108050</v>
      </c>
      <c r="E76" s="1453" t="s">
        <v>19</v>
      </c>
      <c r="F76" s="1485">
        <v>532311</v>
      </c>
      <c r="G76" s="1457">
        <v>34249</v>
      </c>
    </row>
    <row r="77" spans="2:7">
      <c r="B77" s="1444" t="s">
        <v>31</v>
      </c>
      <c r="C77" s="1486">
        <f>C78+C92</f>
        <v>665857178</v>
      </c>
      <c r="D77" s="1445">
        <f>D78</f>
        <v>-108050</v>
      </c>
      <c r="E77" s="1453" t="s">
        <v>20</v>
      </c>
      <c r="F77" s="1485">
        <v>330766</v>
      </c>
      <c r="G77" s="1457">
        <v>73801</v>
      </c>
    </row>
    <row r="78" spans="2:7" ht="25.5">
      <c r="B78" s="1436" t="s">
        <v>17</v>
      </c>
      <c r="C78" s="1485">
        <f>C79+C82+C85+C87</f>
        <v>664636485</v>
      </c>
      <c r="D78" s="1457">
        <f>D79</f>
        <v>-108050</v>
      </c>
      <c r="E78" s="1488" t="s">
        <v>264</v>
      </c>
      <c r="F78" s="1485">
        <f>F79</f>
        <v>1483927</v>
      </c>
      <c r="G78" s="1445"/>
    </row>
    <row r="79" spans="2:7">
      <c r="B79" s="1452" t="s">
        <v>18</v>
      </c>
      <c r="C79" s="1485">
        <f>C80+C81</f>
        <v>69933555</v>
      </c>
      <c r="D79" s="1457">
        <f>D80+D81</f>
        <v>-108050</v>
      </c>
      <c r="E79" s="1453" t="s">
        <v>21</v>
      </c>
      <c r="F79" s="1485">
        <v>1483927</v>
      </c>
      <c r="G79" s="1445"/>
    </row>
    <row r="80" spans="2:7">
      <c r="B80" s="1453" t="s">
        <v>19</v>
      </c>
      <c r="C80" s="1485">
        <v>53632629</v>
      </c>
      <c r="D80" s="1457">
        <v>-34249</v>
      </c>
      <c r="E80" s="1436" t="s">
        <v>23</v>
      </c>
      <c r="F80" s="1485">
        <f>F81</f>
        <v>1911</v>
      </c>
      <c r="G80" s="1457"/>
    </row>
    <row r="81" spans="2:7">
      <c r="B81" s="1453" t="s">
        <v>20</v>
      </c>
      <c r="C81" s="1485">
        <v>16300926</v>
      </c>
      <c r="D81" s="1457">
        <v>-73801</v>
      </c>
      <c r="E81" s="1452" t="s">
        <v>24</v>
      </c>
      <c r="F81" s="1485">
        <v>1911</v>
      </c>
      <c r="G81" s="1457"/>
    </row>
    <row r="82" spans="2:7">
      <c r="B82" s="1488" t="s">
        <v>264</v>
      </c>
      <c r="C82" s="1485">
        <f>C83+C84</f>
        <v>376188349</v>
      </c>
      <c r="D82" s="1457"/>
      <c r="E82" s="1453"/>
      <c r="F82" s="1485"/>
      <c r="G82" s="1457"/>
    </row>
    <row r="83" spans="2:7">
      <c r="B83" s="1453" t="s">
        <v>21</v>
      </c>
      <c r="C83" s="1485">
        <v>18676943</v>
      </c>
      <c r="D83" s="1457"/>
      <c r="E83" s="1453"/>
      <c r="F83" s="1485"/>
      <c r="G83" s="1457"/>
    </row>
    <row r="84" spans="2:7">
      <c r="B84" s="1453" t="s">
        <v>257</v>
      </c>
      <c r="C84" s="1485">
        <v>357511406</v>
      </c>
      <c r="D84" s="1457"/>
      <c r="E84" s="1453"/>
      <c r="F84" s="1485"/>
      <c r="G84" s="1457"/>
    </row>
    <row r="85" spans="2:7" ht="25.5">
      <c r="B85" s="1452" t="s">
        <v>68</v>
      </c>
      <c r="C85" s="1485">
        <f>C86</f>
        <v>181250</v>
      </c>
      <c r="D85" s="1457"/>
      <c r="E85" s="1453"/>
      <c r="F85" s="1485"/>
      <c r="G85" s="1457"/>
    </row>
    <row r="86" spans="2:7">
      <c r="B86" s="1453" t="s">
        <v>70</v>
      </c>
      <c r="C86" s="1485">
        <v>181250</v>
      </c>
      <c r="D86" s="1457"/>
      <c r="E86" s="1453"/>
      <c r="F86" s="1485"/>
      <c r="G86" s="1457"/>
    </row>
    <row r="87" spans="2:7" ht="25.5">
      <c r="B87" s="1452" t="s">
        <v>37</v>
      </c>
      <c r="C87" s="1485">
        <f>C88+C90</f>
        <v>218333331</v>
      </c>
      <c r="D87" s="1457"/>
      <c r="E87" s="1453"/>
      <c r="F87" s="1485"/>
      <c r="G87" s="1457"/>
    </row>
    <row r="88" spans="2:7">
      <c r="B88" s="1453" t="s">
        <v>313</v>
      </c>
      <c r="C88" s="1485">
        <f>C89</f>
        <v>198724814</v>
      </c>
      <c r="D88" s="1457"/>
      <c r="E88" s="1453"/>
      <c r="F88" s="1485"/>
      <c r="G88" s="1457"/>
    </row>
    <row r="89" spans="2:7" ht="25.5">
      <c r="B89" s="1437" t="s">
        <v>22</v>
      </c>
      <c r="C89" s="1485">
        <v>198724814</v>
      </c>
      <c r="D89" s="1457"/>
      <c r="E89" s="1453"/>
      <c r="F89" s="1485"/>
      <c r="G89" s="1457"/>
    </row>
    <row r="90" spans="2:7" ht="25.5">
      <c r="B90" s="1453" t="s">
        <v>314</v>
      </c>
      <c r="C90" s="1485">
        <f>C91</f>
        <v>19608517</v>
      </c>
      <c r="D90" s="1457"/>
      <c r="E90" s="1453"/>
      <c r="F90" s="1485"/>
      <c r="G90" s="1457"/>
    </row>
    <row r="91" spans="2:7" ht="25.5">
      <c r="B91" s="1437" t="s">
        <v>315</v>
      </c>
      <c r="C91" s="1485">
        <v>19608517</v>
      </c>
      <c r="D91" s="1457"/>
      <c r="E91" s="1453"/>
      <c r="F91" s="1485"/>
      <c r="G91" s="1457"/>
    </row>
    <row r="92" spans="2:7">
      <c r="B92" s="1436" t="s">
        <v>23</v>
      </c>
      <c r="C92" s="1485">
        <f>C93+C94</f>
        <v>1220693</v>
      </c>
      <c r="D92" s="1457"/>
      <c r="E92" s="1453"/>
      <c r="F92" s="1485"/>
      <c r="G92" s="1457"/>
    </row>
    <row r="93" spans="2:7">
      <c r="B93" s="1452" t="s">
        <v>24</v>
      </c>
      <c r="C93" s="1485">
        <v>1191893</v>
      </c>
      <c r="D93" s="1457"/>
      <c r="E93" s="1453"/>
      <c r="F93" s="1485"/>
      <c r="G93" s="1457"/>
    </row>
    <row r="94" spans="2:7">
      <c r="B94" s="1452" t="s">
        <v>41</v>
      </c>
      <c r="C94" s="1485">
        <f>C96</f>
        <v>28800</v>
      </c>
      <c r="D94" s="1457"/>
      <c r="E94" s="1453"/>
      <c r="F94" s="1485"/>
      <c r="G94" s="1457"/>
    </row>
    <row r="95" spans="2:7">
      <c r="B95" s="1452" t="s">
        <v>83</v>
      </c>
      <c r="C95" s="1485">
        <v>28800</v>
      </c>
      <c r="D95" s="1457"/>
      <c r="E95" s="1453"/>
      <c r="F95" s="1485"/>
      <c r="G95" s="1457"/>
    </row>
    <row r="96" spans="2:7" ht="25.5">
      <c r="B96" s="1453" t="s">
        <v>317</v>
      </c>
      <c r="C96" s="1485">
        <v>28800</v>
      </c>
      <c r="D96" s="1457"/>
      <c r="E96" s="1453"/>
      <c r="F96" s="1485"/>
      <c r="G96" s="1457"/>
    </row>
    <row r="97" spans="2:7">
      <c r="B97" s="1443" t="s">
        <v>250</v>
      </c>
      <c r="C97" s="1459"/>
      <c r="D97" s="1442"/>
      <c r="E97" s="1443" t="s">
        <v>250</v>
      </c>
      <c r="F97" s="1459"/>
      <c r="G97" s="1442"/>
    </row>
    <row r="98" spans="2:7">
      <c r="B98" s="1444" t="s">
        <v>6</v>
      </c>
      <c r="C98" s="1486">
        <f>C99+C108+C100</f>
        <v>664332136</v>
      </c>
      <c r="D98" s="1445">
        <f>D108</f>
        <v>-108050</v>
      </c>
      <c r="E98" s="1444" t="s">
        <v>6</v>
      </c>
      <c r="F98" s="1486">
        <f>F99+F104</f>
        <v>2293377</v>
      </c>
      <c r="G98" s="1445">
        <f>G104</f>
        <v>108050</v>
      </c>
    </row>
    <row r="99" spans="2:7">
      <c r="B99" s="1446" t="s">
        <v>7</v>
      </c>
      <c r="C99" s="1485">
        <v>7343121</v>
      </c>
      <c r="D99" s="1445"/>
      <c r="E99" s="1446" t="s">
        <v>8</v>
      </c>
      <c r="F99" s="1485">
        <f>F100</f>
        <v>1400000</v>
      </c>
      <c r="G99" s="1445"/>
    </row>
    <row r="100" spans="2:7">
      <c r="B100" s="1446" t="s">
        <v>8</v>
      </c>
      <c r="C100" s="1485">
        <f>C101+C105</f>
        <v>420357</v>
      </c>
      <c r="D100" s="1445"/>
      <c r="E100" s="1447" t="s">
        <v>9</v>
      </c>
      <c r="F100" s="1485">
        <f>F101</f>
        <v>1400000</v>
      </c>
      <c r="G100" s="1445"/>
    </row>
    <row r="101" spans="2:7">
      <c r="B101" s="1447" t="s">
        <v>9</v>
      </c>
      <c r="C101" s="1485">
        <f>C102</f>
        <v>84199</v>
      </c>
      <c r="D101" s="1445"/>
      <c r="E101" s="1448" t="s">
        <v>10</v>
      </c>
      <c r="F101" s="1485">
        <f>F102</f>
        <v>1400000</v>
      </c>
      <c r="G101" s="1445"/>
    </row>
    <row r="102" spans="2:7" ht="25.5">
      <c r="B102" s="1448" t="s">
        <v>10</v>
      </c>
      <c r="C102" s="1485">
        <f>C103</f>
        <v>84199</v>
      </c>
      <c r="D102" s="1445"/>
      <c r="E102" s="1439" t="s">
        <v>11</v>
      </c>
      <c r="F102" s="1485">
        <f>F103</f>
        <v>1400000</v>
      </c>
      <c r="G102" s="1445"/>
    </row>
    <row r="103" spans="2:7" ht="38.25">
      <c r="B103" s="1439" t="s">
        <v>11</v>
      </c>
      <c r="C103" s="1485">
        <f>C104</f>
        <v>84199</v>
      </c>
      <c r="D103" s="1445"/>
      <c r="E103" s="1449" t="s">
        <v>12</v>
      </c>
      <c r="F103" s="1485">
        <v>1400000</v>
      </c>
      <c r="G103" s="1445"/>
    </row>
    <row r="104" spans="2:7" ht="25.5">
      <c r="B104" s="1449" t="s">
        <v>12</v>
      </c>
      <c r="C104" s="1485">
        <v>84199</v>
      </c>
      <c r="D104" s="1445"/>
      <c r="E104" s="1446" t="s">
        <v>14</v>
      </c>
      <c r="F104" s="1485">
        <f>F105</f>
        <v>893377</v>
      </c>
      <c r="G104" s="1457">
        <f>G105</f>
        <v>108050</v>
      </c>
    </row>
    <row r="105" spans="2:7" ht="25.5">
      <c r="B105" s="1447" t="s">
        <v>435</v>
      </c>
      <c r="C105" s="1485">
        <f>C106</f>
        <v>336158</v>
      </c>
      <c r="D105" s="1445"/>
      <c r="E105" s="1447" t="s">
        <v>15</v>
      </c>
      <c r="F105" s="1485">
        <v>893377</v>
      </c>
      <c r="G105" s="1457">
        <v>108050</v>
      </c>
    </row>
    <row r="106" spans="2:7">
      <c r="B106" s="1456" t="s">
        <v>311</v>
      </c>
      <c r="C106" s="1485">
        <f>C107</f>
        <v>336158</v>
      </c>
      <c r="D106" s="1445"/>
      <c r="E106" s="1444" t="s">
        <v>31</v>
      </c>
      <c r="F106" s="1486">
        <f>F107+F113</f>
        <v>2293377</v>
      </c>
      <c r="G106" s="1445">
        <f>G107</f>
        <v>108050</v>
      </c>
    </row>
    <row r="107" spans="2:7" ht="25.5">
      <c r="B107" s="1449" t="s">
        <v>312</v>
      </c>
      <c r="C107" s="1485">
        <v>336158</v>
      </c>
      <c r="D107" s="1445"/>
      <c r="E107" s="1436" t="s">
        <v>17</v>
      </c>
      <c r="F107" s="1485">
        <f>F108+F111</f>
        <v>2291466</v>
      </c>
      <c r="G107" s="1457">
        <f>G108</f>
        <v>108050</v>
      </c>
    </row>
    <row r="108" spans="2:7">
      <c r="B108" s="1450" t="s">
        <v>14</v>
      </c>
      <c r="C108" s="1485">
        <f>C109</f>
        <v>656568658</v>
      </c>
      <c r="D108" s="1457">
        <f>D109</f>
        <v>-108050</v>
      </c>
      <c r="E108" s="1452" t="s">
        <v>18</v>
      </c>
      <c r="F108" s="1485">
        <f>F109+F110</f>
        <v>827523</v>
      </c>
      <c r="G108" s="1457">
        <f>G109+G110</f>
        <v>108050</v>
      </c>
    </row>
    <row r="109" spans="2:7">
      <c r="B109" s="1451" t="s">
        <v>15</v>
      </c>
      <c r="C109" s="1485">
        <v>656568658</v>
      </c>
      <c r="D109" s="1457">
        <v>-108050</v>
      </c>
      <c r="E109" s="1453" t="s">
        <v>19</v>
      </c>
      <c r="F109" s="1485">
        <v>500046</v>
      </c>
      <c r="G109" s="1457">
        <v>34249</v>
      </c>
    </row>
    <row r="110" spans="2:7">
      <c r="B110" s="1444" t="s">
        <v>31</v>
      </c>
      <c r="C110" s="1486">
        <f>C111+C125</f>
        <v>664332136</v>
      </c>
      <c r="D110" s="1445">
        <f>D111</f>
        <v>-108050</v>
      </c>
      <c r="E110" s="1453" t="s">
        <v>20</v>
      </c>
      <c r="F110" s="1485">
        <v>327477</v>
      </c>
      <c r="G110" s="1457">
        <v>73801</v>
      </c>
    </row>
    <row r="111" spans="2:7" ht="25.5">
      <c r="B111" s="1436" t="s">
        <v>17</v>
      </c>
      <c r="C111" s="1485">
        <f>C112+C115+C118+C120</f>
        <v>663111443</v>
      </c>
      <c r="D111" s="1457">
        <f>D112</f>
        <v>-108050</v>
      </c>
      <c r="E111" s="1488" t="s">
        <v>264</v>
      </c>
      <c r="F111" s="1485">
        <f>F112</f>
        <v>1463943</v>
      </c>
      <c r="G111" s="1445"/>
    </row>
    <row r="112" spans="2:7">
      <c r="B112" s="1452" t="s">
        <v>18</v>
      </c>
      <c r="C112" s="1485">
        <f>C113+C114</f>
        <v>69880215</v>
      </c>
      <c r="D112" s="1457">
        <f>D113+D114</f>
        <v>-108050</v>
      </c>
      <c r="E112" s="1453" t="s">
        <v>21</v>
      </c>
      <c r="F112" s="1485">
        <v>1463943</v>
      </c>
      <c r="G112" s="1445"/>
    </row>
    <row r="113" spans="2:7">
      <c r="B113" s="1453" t="s">
        <v>19</v>
      </c>
      <c r="C113" s="1485">
        <v>53632629</v>
      </c>
      <c r="D113" s="1457">
        <v>-34249</v>
      </c>
      <c r="E113" s="1436" t="s">
        <v>23</v>
      </c>
      <c r="F113" s="1485">
        <f>F114</f>
        <v>1911</v>
      </c>
      <c r="G113" s="1457"/>
    </row>
    <row r="114" spans="2:7">
      <c r="B114" s="1453" t="s">
        <v>20</v>
      </c>
      <c r="C114" s="1485">
        <v>16247586</v>
      </c>
      <c r="D114" s="1457">
        <v>-73801</v>
      </c>
      <c r="E114" s="1452" t="s">
        <v>24</v>
      </c>
      <c r="F114" s="1485">
        <v>1911</v>
      </c>
      <c r="G114" s="1457"/>
    </row>
    <row r="115" spans="2:7">
      <c r="B115" s="1488" t="s">
        <v>264</v>
      </c>
      <c r="C115" s="1485">
        <f>C116+C117</f>
        <v>377231219</v>
      </c>
      <c r="D115" s="1457"/>
      <c r="E115" s="1453"/>
      <c r="F115" s="1485"/>
      <c r="G115" s="1457"/>
    </row>
    <row r="116" spans="2:7">
      <c r="B116" s="1453" t="s">
        <v>21</v>
      </c>
      <c r="C116" s="1485">
        <v>18676943</v>
      </c>
      <c r="D116" s="1457"/>
      <c r="E116" s="1453"/>
      <c r="F116" s="1485"/>
      <c r="G116" s="1457"/>
    </row>
    <row r="117" spans="2:7">
      <c r="B117" s="1453" t="s">
        <v>257</v>
      </c>
      <c r="C117" s="1485">
        <v>358554276</v>
      </c>
      <c r="D117" s="1457"/>
      <c r="E117" s="1453"/>
      <c r="F117" s="1485"/>
      <c r="G117" s="1457"/>
    </row>
    <row r="118" spans="2:7" ht="25.5">
      <c r="B118" s="1452" t="s">
        <v>68</v>
      </c>
      <c r="C118" s="1485">
        <f>C119</f>
        <v>181250</v>
      </c>
      <c r="D118" s="1457"/>
      <c r="E118" s="1453"/>
      <c r="F118" s="1485"/>
      <c r="G118" s="1457"/>
    </row>
    <row r="119" spans="2:7">
      <c r="B119" s="1453" t="s">
        <v>70</v>
      </c>
      <c r="C119" s="1485">
        <v>181250</v>
      </c>
      <c r="D119" s="1457"/>
      <c r="E119" s="1453"/>
      <c r="F119" s="1485"/>
      <c r="G119" s="1457"/>
    </row>
    <row r="120" spans="2:7" ht="25.5">
      <c r="B120" s="1452" t="s">
        <v>37</v>
      </c>
      <c r="C120" s="1485">
        <f>C121+C123</f>
        <v>215818759</v>
      </c>
      <c r="D120" s="1457"/>
      <c r="E120" s="1453"/>
      <c r="F120" s="1485"/>
      <c r="G120" s="1457"/>
    </row>
    <row r="121" spans="2:7">
      <c r="B121" s="1453" t="s">
        <v>313</v>
      </c>
      <c r="C121" s="1485">
        <f>C122</f>
        <v>196210242</v>
      </c>
      <c r="D121" s="1457"/>
      <c r="E121" s="1453"/>
      <c r="F121" s="1485"/>
      <c r="G121" s="1457"/>
    </row>
    <row r="122" spans="2:7" ht="25.5">
      <c r="B122" s="1437" t="s">
        <v>22</v>
      </c>
      <c r="C122" s="1485">
        <v>196210242</v>
      </c>
      <c r="D122" s="1457"/>
      <c r="E122" s="1453"/>
      <c r="F122" s="1485"/>
      <c r="G122" s="1457"/>
    </row>
    <row r="123" spans="2:7" ht="25.5">
      <c r="B123" s="1453" t="s">
        <v>314</v>
      </c>
      <c r="C123" s="1485">
        <f>C124</f>
        <v>19608517</v>
      </c>
      <c r="D123" s="1457"/>
      <c r="E123" s="1453"/>
      <c r="F123" s="1485"/>
      <c r="G123" s="1457"/>
    </row>
    <row r="124" spans="2:7" ht="25.5">
      <c r="B124" s="1437" t="s">
        <v>315</v>
      </c>
      <c r="C124" s="1485">
        <v>19608517</v>
      </c>
      <c r="D124" s="1457"/>
      <c r="E124" s="1453"/>
      <c r="F124" s="1485"/>
      <c r="G124" s="1457"/>
    </row>
    <row r="125" spans="2:7">
      <c r="B125" s="1436" t="s">
        <v>23</v>
      </c>
      <c r="C125" s="1485">
        <f>C126+C127</f>
        <v>1220693</v>
      </c>
      <c r="D125" s="1457"/>
      <c r="E125" s="1453"/>
      <c r="F125" s="1485"/>
      <c r="G125" s="1457"/>
    </row>
    <row r="126" spans="2:7">
      <c r="B126" s="1452" t="s">
        <v>24</v>
      </c>
      <c r="C126" s="1485">
        <v>1191893</v>
      </c>
      <c r="D126" s="1457"/>
      <c r="E126" s="1453"/>
      <c r="F126" s="1485"/>
      <c r="G126" s="1457"/>
    </row>
    <row r="127" spans="2:7">
      <c r="B127" s="1452" t="s">
        <v>41</v>
      </c>
      <c r="C127" s="1485">
        <f>C129</f>
        <v>28800</v>
      </c>
      <c r="D127" s="1457"/>
      <c r="E127" s="1453"/>
      <c r="F127" s="1485"/>
      <c r="G127" s="1457"/>
    </row>
    <row r="128" spans="2:7">
      <c r="B128" s="1452" t="s">
        <v>83</v>
      </c>
      <c r="C128" s="1485">
        <v>28800</v>
      </c>
      <c r="D128" s="1457"/>
      <c r="E128" s="1453"/>
      <c r="F128" s="1485"/>
      <c r="G128" s="1457"/>
    </row>
    <row r="129" spans="2:7" ht="26.25" thickBot="1">
      <c r="B129" s="1454" t="s">
        <v>317</v>
      </c>
      <c r="C129" s="1487">
        <v>28800</v>
      </c>
      <c r="D129" s="1434"/>
      <c r="E129" s="1454"/>
      <c r="F129" s="1487"/>
      <c r="G129" s="1434"/>
    </row>
    <row r="130" spans="2:7" ht="209.25" customHeight="1" thickBot="1">
      <c r="B130" s="2069" t="s">
        <v>308</v>
      </c>
      <c r="C130" s="2070"/>
      <c r="D130" s="2070"/>
      <c r="E130" s="2070"/>
      <c r="F130" s="2070"/>
      <c r="G130" s="2071"/>
    </row>
  </sheetData>
  <mergeCells count="8">
    <mergeCell ref="H1:H2"/>
    <mergeCell ref="B7:D7"/>
    <mergeCell ref="B130:G130"/>
    <mergeCell ref="C1:C2"/>
    <mergeCell ref="D1:D2"/>
    <mergeCell ref="B23:G23"/>
    <mergeCell ref="F1:F2"/>
    <mergeCell ref="G1:G2"/>
  </mergeCells>
  <pageMargins left="0.19685039370078741" right="0.15748031496062992" top="0.43307086614173229" bottom="0.55118110236220474" header="0.19685039370078741" footer="0.31496062992125984"/>
  <pageSetup paperSize="9" scale="75" firstPageNumber="39" fitToHeight="0" orientation="landscape" r:id="rId1"/>
  <headerFooter alignWithMargins="0">
    <oddFooter>&amp;L&amp;"Times New Roman,Regular"&amp;F&amp;C&amp;P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proj2020_ietvars2022 tekstam</vt:lpstr>
      <vt:lpstr>KNAB</vt:lpstr>
      <vt:lpstr>SPRK</vt:lpstr>
      <vt:lpstr>ĀM</vt:lpstr>
      <vt:lpstr>FM</vt:lpstr>
      <vt:lpstr>IeM</vt:lpstr>
      <vt:lpstr>IZM</vt:lpstr>
      <vt:lpstr>ZM</vt:lpstr>
      <vt:lpstr>LM</vt:lpstr>
      <vt:lpstr>TM</vt:lpstr>
      <vt:lpstr>VARAM</vt:lpstr>
      <vt:lpstr>KM</vt:lpstr>
      <vt:lpstr>VM</vt:lpstr>
      <vt:lpstr>RTV</vt:lpstr>
      <vt:lpstr>62res</vt:lpstr>
      <vt:lpstr>74res</vt:lpstr>
      <vt:lpstr>6piel</vt:lpstr>
      <vt:lpstr>7piel</vt:lpstr>
      <vt:lpstr>8piel</vt:lpstr>
      <vt:lpstr>9piel</vt:lpstr>
      <vt:lpstr>12piel</vt:lpstr>
      <vt:lpstr>VARAM!Print_Area</vt:lpstr>
      <vt:lpstr>'12piel'!Print_Titles</vt:lpstr>
      <vt:lpstr>'62res'!Print_Titles</vt:lpstr>
      <vt:lpstr>'74res'!Print_Titles</vt:lpstr>
      <vt:lpstr>ĀM!Print_Titles</vt:lpstr>
      <vt:lpstr>FM!Print_Titles</vt:lpstr>
      <vt:lpstr>IeM!Print_Titles</vt:lpstr>
      <vt:lpstr>IZM!Print_Titles</vt:lpstr>
      <vt:lpstr>KM!Print_Titles</vt:lpstr>
      <vt:lpstr>KNAB!Print_Titles</vt:lpstr>
      <vt:lpstr>LM!Print_Titles</vt:lpstr>
      <vt:lpstr>'proj2020_ietvars2022 tekstam'!Print_Titles</vt:lpstr>
      <vt:lpstr>RTV!Print_Titles</vt:lpstr>
      <vt:lpstr>SPRK!Print_Titles</vt:lpstr>
      <vt:lpstr>TM!Print_Titles</vt:lpstr>
      <vt:lpstr>VARAM!Print_Titles</vt:lpstr>
      <vt:lpstr>VM!Print_Titles</vt:lpstr>
      <vt:lpstr>ZM!Print_Titles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priekšlikumiem likumprojekta „Par valsts budžetu 2020.gadam” un likumprojekta "Par vidēja termiņa budžeta ietvaru 2020., 2021. un 2022.gadam"  izskatīšanai Saeimā otrajā lasījumā</dc:title>
  <dc:subject>Informatīvais ziņojums</dc:subject>
  <dc:creator/>
  <dc:description>67095437, zane.adijane@fm.gov.lv;_x000d_
67083813, dace.sinkovska@fm.gov.lv</dc:description>
  <cp:lastModifiedBy/>
  <dcterms:created xsi:type="dcterms:W3CDTF">2015-06-05T18:17:20Z</dcterms:created>
  <dcterms:modified xsi:type="dcterms:W3CDTF">2019-11-06T07:17:07Z</dcterms:modified>
</cp:coreProperties>
</file>