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inetab\Desktop\I DISKS\INFORMATĪVIE ZIŅOJUMI\2019.GADS\Resursu pārdale uz VRAA\55_gatavojas uz VSS-iem_22082019\"/>
    </mc:Choice>
  </mc:AlternateContent>
  <bookViews>
    <workbookView xWindow="930" yWindow="0" windowWidth="28800" windowHeight="12135" firstSheet="3" activeTab="1"/>
  </bookViews>
  <sheets>
    <sheet name="VARAMZinp6_kopsavilkums" sheetId="6" r:id="rId1"/>
    <sheet name="VARAMZinp6_EIS" sheetId="1" r:id="rId2"/>
    <sheet name="VARAMZinP6_E-adrese" sheetId="7" r:id="rId3"/>
    <sheet name="VARAMZinp6_VPM" sheetId="3" r:id="rId4"/>
    <sheet name="VARAMZinp6_TVP" sheetId="5" r:id="rId5"/>
    <sheet name="VARAMZinp6_E-rēķini" sheetId="4" r:id="rId6"/>
    <sheet name="Lapa1" sheetId="8" r:id="rId7"/>
  </sheets>
  <definedNames>
    <definedName name="_xlnm.Print_Area" localSheetId="1">VARAMZinp6_EIS!$A$1:$G$121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3" l="1"/>
  <c r="E25" i="4"/>
  <c r="E18" i="5" l="1"/>
  <c r="E16" i="5"/>
  <c r="E13" i="4"/>
  <c r="E12" i="4"/>
  <c r="D12" i="4"/>
  <c r="F182" i="7" l="1"/>
  <c r="E182" i="7"/>
  <c r="F169" i="7"/>
  <c r="E169" i="7"/>
  <c r="F164" i="7"/>
  <c r="E164" i="7"/>
  <c r="F157" i="7"/>
  <c r="E157" i="7"/>
  <c r="F147" i="7"/>
  <c r="E147" i="7"/>
  <c r="F135" i="7"/>
  <c r="E135" i="7"/>
  <c r="F122" i="7"/>
  <c r="E122" i="7"/>
  <c r="F96" i="7"/>
  <c r="E96" i="7"/>
  <c r="F59" i="7"/>
  <c r="E59" i="7"/>
  <c r="F53" i="7"/>
  <c r="E53" i="7"/>
  <c r="F46" i="7"/>
  <c r="E46" i="7"/>
  <c r="F44" i="7"/>
  <c r="E44" i="7"/>
  <c r="F30" i="7"/>
  <c r="E30" i="7"/>
  <c r="C25" i="7"/>
  <c r="E24" i="7" s="1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25" i="7" s="1"/>
  <c r="E12" i="7" l="1"/>
  <c r="E13" i="7"/>
  <c r="E14" i="7"/>
  <c r="E15" i="7"/>
  <c r="E16" i="7"/>
  <c r="E17" i="7"/>
  <c r="E18" i="7"/>
  <c r="E19" i="7"/>
  <c r="E20" i="7"/>
  <c r="E21" i="7"/>
  <c r="E22" i="7"/>
  <c r="E23" i="7"/>
  <c r="E25" i="7" l="1"/>
  <c r="C116" i="1" l="1"/>
  <c r="F112" i="1"/>
  <c r="F89" i="1"/>
  <c r="F90" i="1"/>
  <c r="F91" i="1"/>
  <c r="F80" i="1"/>
  <c r="F81" i="1"/>
  <c r="F82" i="1"/>
  <c r="F83" i="1"/>
  <c r="F84" i="1"/>
  <c r="F85" i="1"/>
  <c r="F71" i="1"/>
  <c r="F33" i="1"/>
  <c r="F107" i="1" l="1"/>
  <c r="F102" i="1"/>
  <c r="D116" i="1" l="1"/>
  <c r="E116" i="1"/>
  <c r="F109" i="1"/>
  <c r="F110" i="1"/>
  <c r="F111" i="1"/>
  <c r="F113" i="1"/>
  <c r="F114" i="1"/>
  <c r="F115" i="1"/>
  <c r="F99" i="1"/>
  <c r="F100" i="1"/>
  <c r="F101" i="1"/>
  <c r="F103" i="1"/>
  <c r="F104" i="1"/>
  <c r="F105" i="1"/>
  <c r="F106" i="1"/>
  <c r="F108" i="1"/>
  <c r="F97" i="1"/>
  <c r="F98" i="1"/>
  <c r="F93" i="1"/>
  <c r="F94" i="1"/>
  <c r="F95" i="1"/>
  <c r="F96" i="1"/>
  <c r="F87" i="1"/>
  <c r="F88" i="1"/>
  <c r="F92" i="1"/>
  <c r="F79" i="1"/>
  <c r="F86" i="1"/>
  <c r="F73" i="1"/>
  <c r="F74" i="1"/>
  <c r="F75" i="1"/>
  <c r="F76" i="1"/>
  <c r="F77" i="1"/>
  <c r="F78" i="1"/>
  <c r="F65" i="1"/>
  <c r="F66" i="1"/>
  <c r="F67" i="1"/>
  <c r="F68" i="1"/>
  <c r="F69" i="1"/>
  <c r="F70" i="1"/>
  <c r="F72" i="1"/>
  <c r="F53" i="1"/>
  <c r="F54" i="1"/>
  <c r="F55" i="1"/>
  <c r="F56" i="1"/>
  <c r="F57" i="1"/>
  <c r="F58" i="1"/>
  <c r="F59" i="1"/>
  <c r="F60" i="1"/>
  <c r="F61" i="1"/>
  <c r="F62" i="1"/>
  <c r="F63" i="1"/>
  <c r="F64" i="1"/>
  <c r="F48" i="1"/>
  <c r="F49" i="1"/>
  <c r="F50" i="1"/>
  <c r="F51" i="1"/>
  <c r="F52" i="1"/>
  <c r="F44" i="1"/>
  <c r="F45" i="1"/>
  <c r="F46" i="1"/>
  <c r="F47" i="1"/>
  <c r="F43" i="1"/>
  <c r="G43" i="1" s="1"/>
  <c r="C16" i="1" s="1"/>
  <c r="D123" i="1" l="1"/>
  <c r="D122" i="1"/>
  <c r="E121" i="1"/>
  <c r="E120" i="1"/>
  <c r="G109" i="1"/>
  <c r="C27" i="1" s="1"/>
  <c r="G99" i="1"/>
  <c r="C26" i="1" s="1"/>
  <c r="G97" i="1"/>
  <c r="C25" i="1" s="1"/>
  <c r="G93" i="1"/>
  <c r="C24" i="1" s="1"/>
  <c r="G87" i="1"/>
  <c r="C23" i="1" s="1"/>
  <c r="G73" i="1"/>
  <c r="C21" i="1" s="1"/>
  <c r="G79" i="1"/>
  <c r="C22" i="1" s="1"/>
  <c r="G65" i="1"/>
  <c r="C20" i="1" s="1"/>
  <c r="G53" i="1"/>
  <c r="C19" i="1" s="1"/>
  <c r="G48" i="1"/>
  <c r="C18" i="1" s="1"/>
  <c r="G44" i="1"/>
  <c r="C17" i="1" s="1"/>
  <c r="F34" i="1"/>
  <c r="F35" i="1"/>
  <c r="F36" i="1"/>
  <c r="F37" i="1"/>
  <c r="F38" i="1"/>
  <c r="F39" i="1"/>
  <c r="F40" i="1"/>
  <c r="F41" i="1"/>
  <c r="F42" i="1"/>
  <c r="E124" i="1" l="1"/>
  <c r="E125" i="1" s="1"/>
  <c r="D124" i="1"/>
  <c r="G33" i="1"/>
  <c r="F116" i="1"/>
  <c r="C93" i="5"/>
  <c r="D91" i="5"/>
  <c r="D83" i="5"/>
  <c r="D81" i="5"/>
  <c r="D77" i="5"/>
  <c r="D69" i="5"/>
  <c r="D57" i="5"/>
  <c r="D48" i="5"/>
  <c r="D45" i="5"/>
  <c r="D43" i="5"/>
  <c r="D42" i="5"/>
  <c r="D36" i="5"/>
  <c r="D35" i="5"/>
  <c r="D34" i="5"/>
  <c r="C29" i="5"/>
  <c r="D20" i="6"/>
  <c r="E20" i="6"/>
  <c r="F20" i="6"/>
  <c r="C20" i="6"/>
  <c r="F124" i="1" l="1"/>
  <c r="D125" i="1"/>
  <c r="G116" i="1"/>
  <c r="C15" i="1"/>
  <c r="E17" i="5"/>
  <c r="E19" i="5"/>
  <c r="E20" i="5"/>
  <c r="E21" i="5"/>
  <c r="E22" i="5"/>
  <c r="E23" i="5"/>
  <c r="E24" i="5"/>
  <c r="E25" i="5"/>
  <c r="E26" i="5"/>
  <c r="E27" i="5"/>
  <c r="E28" i="5"/>
  <c r="D17" i="5"/>
  <c r="D93" i="5"/>
  <c r="D19" i="5"/>
  <c r="D21" i="5"/>
  <c r="D23" i="5"/>
  <c r="D25" i="5"/>
  <c r="D27" i="5"/>
  <c r="D16" i="5"/>
  <c r="D18" i="5"/>
  <c r="D20" i="5"/>
  <c r="D22" i="5"/>
  <c r="D24" i="5"/>
  <c r="D26" i="5"/>
  <c r="D28" i="5"/>
  <c r="D29" i="5" l="1"/>
  <c r="E29" i="5"/>
  <c r="C25" i="3" l="1"/>
  <c r="D13" i="3" l="1"/>
  <c r="E13" i="3"/>
  <c r="E14" i="3"/>
  <c r="E15" i="3"/>
  <c r="E16" i="3"/>
  <c r="E17" i="3"/>
  <c r="E18" i="3"/>
  <c r="E19" i="3"/>
  <c r="E20" i="3"/>
  <c r="E21" i="3"/>
  <c r="E22" i="3"/>
  <c r="E23" i="3"/>
  <c r="E24" i="3"/>
  <c r="E12" i="3"/>
  <c r="D24" i="3"/>
  <c r="D22" i="3"/>
  <c r="D20" i="3"/>
  <c r="D18" i="3"/>
  <c r="D16" i="3"/>
  <c r="D14" i="3"/>
  <c r="D12" i="3"/>
  <c r="D23" i="3"/>
  <c r="D21" i="3"/>
  <c r="D19" i="3"/>
  <c r="D17" i="3"/>
  <c r="D15" i="3"/>
  <c r="D25" i="3" l="1"/>
  <c r="C28" i="1" l="1"/>
  <c r="D27" i="1" s="1"/>
  <c r="C189" i="4"/>
  <c r="D182" i="4"/>
  <c r="D169" i="4"/>
  <c r="D164" i="4"/>
  <c r="D157" i="4"/>
  <c r="D147" i="4"/>
  <c r="D135" i="4"/>
  <c r="D122" i="4"/>
  <c r="D96" i="4"/>
  <c r="D59" i="4"/>
  <c r="D53" i="4"/>
  <c r="D46" i="4"/>
  <c r="D44" i="4"/>
  <c r="D30" i="4"/>
  <c r="D189" i="4" s="1"/>
  <c r="C25" i="4"/>
  <c r="D17" i="1" l="1"/>
  <c r="D20" i="1"/>
  <c r="D24" i="1"/>
  <c r="D16" i="1"/>
  <c r="D25" i="1"/>
  <c r="D21" i="1"/>
  <c r="D18" i="1"/>
  <c r="D22" i="1"/>
  <c r="D26" i="1"/>
  <c r="D15" i="1"/>
  <c r="D19" i="1"/>
  <c r="D23" i="1"/>
  <c r="E16" i="1"/>
  <c r="B8" i="6" s="1"/>
  <c r="G8" i="6" s="1"/>
  <c r="H8" i="6" s="1"/>
  <c r="E17" i="1"/>
  <c r="B9" i="6" s="1"/>
  <c r="G9" i="6" s="1"/>
  <c r="H9" i="6" s="1"/>
  <c r="E18" i="1"/>
  <c r="B10" i="6" s="1"/>
  <c r="G10" i="6" s="1"/>
  <c r="H10" i="6" s="1"/>
  <c r="E19" i="1"/>
  <c r="B11" i="6" s="1"/>
  <c r="G11" i="6" s="1"/>
  <c r="H11" i="6" s="1"/>
  <c r="E20" i="1"/>
  <c r="B12" i="6" s="1"/>
  <c r="G12" i="6" s="1"/>
  <c r="H12" i="6" s="1"/>
  <c r="E21" i="1"/>
  <c r="B13" i="6" s="1"/>
  <c r="G13" i="6" s="1"/>
  <c r="H13" i="6" s="1"/>
  <c r="E22" i="1"/>
  <c r="B14" i="6" s="1"/>
  <c r="G14" i="6" s="1"/>
  <c r="H14" i="6" s="1"/>
  <c r="E23" i="1"/>
  <c r="B15" i="6" s="1"/>
  <c r="G15" i="6" s="1"/>
  <c r="H15" i="6" s="1"/>
  <c r="E24" i="1"/>
  <c r="B16" i="6" s="1"/>
  <c r="G16" i="6" s="1"/>
  <c r="H16" i="6" s="1"/>
  <c r="E25" i="1"/>
  <c r="B17" i="6" s="1"/>
  <c r="G17" i="6" s="1"/>
  <c r="E26" i="1"/>
  <c r="B18" i="6" s="1"/>
  <c r="G18" i="6" s="1"/>
  <c r="H18" i="6" s="1"/>
  <c r="E27" i="1"/>
  <c r="B19" i="6" s="1"/>
  <c r="G19" i="6" s="1"/>
  <c r="H19" i="6" s="1"/>
  <c r="E15" i="1"/>
  <c r="D24" i="4"/>
  <c r="E14" i="4"/>
  <c r="E15" i="4"/>
  <c r="E16" i="4"/>
  <c r="E17" i="4"/>
  <c r="E18" i="4"/>
  <c r="E19" i="4"/>
  <c r="E20" i="4"/>
  <c r="E21" i="4"/>
  <c r="E22" i="4"/>
  <c r="E23" i="4"/>
  <c r="E24" i="4"/>
  <c r="D17" i="4"/>
  <c r="D15" i="4"/>
  <c r="D16" i="4"/>
  <c r="D13" i="4"/>
  <c r="D14" i="4"/>
  <c r="D21" i="4"/>
  <c r="D19" i="4"/>
  <c r="D23" i="4"/>
  <c r="D18" i="4"/>
  <c r="D20" i="4"/>
  <c r="D22" i="4"/>
  <c r="D28" i="1" l="1"/>
  <c r="E28" i="1"/>
  <c r="B7" i="6"/>
  <c r="D25" i="4"/>
  <c r="G7" i="6" l="1"/>
  <c r="B20" i="6"/>
  <c r="H7" i="6" l="1"/>
  <c r="H20" i="6" s="1"/>
  <c r="G20" i="6"/>
</calcChain>
</file>

<file path=xl/sharedStrings.xml><?xml version="1.0" encoding="utf-8"?>
<sst xmlns="http://schemas.openxmlformats.org/spreadsheetml/2006/main" count="1186" uniqueCount="442">
  <si>
    <t xml:space="preserve">6. pielikums 
Informatīvajam ziņojumam
par cilvēkresursu nodrošināšanu 
valsts informācijas un komunikācijas tehnoloģiju 
platformu uzturēšanai
</t>
  </si>
  <si>
    <t>Amata vietu sadalījums starp nozaru ministrijām</t>
  </si>
  <si>
    <t>Aprēķinu metodika sadalījumam starp resoriem: sasummēti detalizētie aprēķini pa risinājumiem</t>
  </si>
  <si>
    <t>Resors</t>
  </si>
  <si>
    <t>EIS</t>
  </si>
  <si>
    <t>E-adrese</t>
  </si>
  <si>
    <t>VPM</t>
  </si>
  <si>
    <t>TVP</t>
  </si>
  <si>
    <t>E-rēķini</t>
  </si>
  <si>
    <t>Kopā</t>
  </si>
  <si>
    <t>Noapaļoti</t>
  </si>
  <si>
    <t>AIZSARDZĪBAS MINISTRIJA</t>
  </si>
  <si>
    <t>ĀRLIETU MINISTRIJA</t>
  </si>
  <si>
    <t>EKONOMIKAS MINISTRIJA</t>
  </si>
  <si>
    <t>FINANŠU MINISTRIJA</t>
  </si>
  <si>
    <t>IZGLĪTĪBAS UN ZINĀTNES MINISTRIJA</t>
  </si>
  <si>
    <t>KULTŪRAS MINISTRIJA</t>
  </si>
  <si>
    <t>LATVIJAS REPUBLIKAS IEKŠLIETU MINISTRIJA</t>
  </si>
  <si>
    <t>LATVIJAS REPUBLIKAS LABKLĀJĪBAS MINISTRIJA</t>
  </si>
  <si>
    <t>LATVIJAS REPUBLIKAS VESELĪBAS MINISTRIJA</t>
  </si>
  <si>
    <t>LATVIJAS REPUBLIKAS VIDES AIZSARDZĪBAS UN REĢIONĀLĀS ATTĪSTĪBAS MINISTRIJA</t>
  </si>
  <si>
    <t>SATIKSMES MINISTRIJA</t>
  </si>
  <si>
    <t>TIESLIETU MINISTRIJA</t>
  </si>
  <si>
    <t>ZEMKOPĪBAS MINISTRIJA</t>
  </si>
  <si>
    <t>KOPĀ</t>
  </si>
  <si>
    <t>6. pielikums 
Informatīvajam ziņojumam
par cilvēkresursu nodrošināšanu 
valsts informācijas un komunikācijas tehnoloģiju 
platformu uzturēšanai</t>
  </si>
  <si>
    <t>Informācijas sistēmas uzturēšanai nepieciešamais papildu cilvēkresurss</t>
  </si>
  <si>
    <t>Amata nosaukums</t>
  </si>
  <si>
    <t>Skaits</t>
  </si>
  <si>
    <t>Vecākais konsultants</t>
  </si>
  <si>
    <t>Projektu vadītājs</t>
  </si>
  <si>
    <t>IT projektu vadītājs</t>
  </si>
  <si>
    <t>Sistēmas analitiķis</t>
  </si>
  <si>
    <t>kopā</t>
  </si>
  <si>
    <t>Aprēķinu metodika ir aprakstīta ziņojuma 1.pielikumā.</t>
  </si>
  <si>
    <t>Cilvēkresursu ietaupījums</t>
  </si>
  <si>
    <t>Proporcija (procentos)</t>
  </si>
  <si>
    <t>Amata vietas</t>
  </si>
  <si>
    <t>Dati, kas izmantoti aprēķinos</t>
  </si>
  <si>
    <t>Ministrija</t>
  </si>
  <si>
    <t>Iestāde</t>
  </si>
  <si>
    <t>Darījumu skaits
2018.gadā</t>
  </si>
  <si>
    <t>Minimālais iepirkumu skaits, kas būtu veicams rīkojot iepirkumus ārpus EIS
 (apgrozījums vienā preču grupā 
no 10 000 līdz 42 000 EUR)</t>
  </si>
  <si>
    <t>Minimālais iepirkumu skaits, kas būtu veicams rīkojot iepirkumus ārpus EIS (apgrozījums vienā preču grupā _x000D_
virs 42 000 EUR)</t>
  </si>
  <si>
    <t>Cilvēkresursu ietaupījums iestādē</t>
  </si>
  <si>
    <t>Cilvēkresursu ietaupījums resorā</t>
  </si>
  <si>
    <t>Aizsardzības ministrija</t>
  </si>
  <si>
    <t>Jaunsardzes un informācijas centrs</t>
  </si>
  <si>
    <t>LR AM NBS NP 3. reģionālais nodrošinājuma centrs</t>
  </si>
  <si>
    <t>LR NBS Mācību vadības pavēlniecības štābs</t>
  </si>
  <si>
    <t>LR NBS NP 1. reģionālais nodrošinājuma centrs</t>
  </si>
  <si>
    <t>LR NBS NP 2. reģionālais nodrošinājuma centrs</t>
  </si>
  <si>
    <t>LR Zemessardzes štābs</t>
  </si>
  <si>
    <t>Latvijas Ģeotelpiskās informācijas aģentūra</t>
  </si>
  <si>
    <t>NBS Nodrošinājuma pavēlniecība</t>
  </si>
  <si>
    <t>Valsts aizsardzības militāro objektu un iepirkumu centrs</t>
  </si>
  <si>
    <t>Ārlietu ministrija</t>
  </si>
  <si>
    <t>Ekonomikas ministrija</t>
  </si>
  <si>
    <t>Būvniecības valsts kontroles birojs</t>
  </si>
  <si>
    <t>Centrālā statistikas pārvalde</t>
  </si>
  <si>
    <t>Latvijas investīciju un attīstības aģentūra</t>
  </si>
  <si>
    <t>Finanšu ministrija</t>
  </si>
  <si>
    <t>Centrālā finanšu un līgumu aģentūra</t>
  </si>
  <si>
    <t>Iepirkumu uzraudzības birojs</t>
  </si>
  <si>
    <t>Valsts ieņēmumu dienests</t>
  </si>
  <si>
    <t>Valsts kase</t>
  </si>
  <si>
    <t>Izglītības un zinātnes ministrija</t>
  </si>
  <si>
    <t>Izglītības kvalitātes valsts dienests</t>
  </si>
  <si>
    <t>Liepājas Valsts tehnikums</t>
  </si>
  <si>
    <t>PIKC Rīgas Valsts tehnikums</t>
  </si>
  <si>
    <t>Rēzeknes tehnikums</t>
  </si>
  <si>
    <t>Rīgas 1. medicīnas koledža</t>
  </si>
  <si>
    <t>Rīgas 3.arodskola</t>
  </si>
  <si>
    <t>Rīgas Stila un modes tehnikums</t>
  </si>
  <si>
    <t>Rīgas Tehniskā koledža</t>
  </si>
  <si>
    <t>Valmieras tehnikums</t>
  </si>
  <si>
    <t>Valsts izglītības attīstības aģentūra</t>
  </si>
  <si>
    <t>Valsts izglītības satura centrs</t>
  </si>
  <si>
    <t>Kultūras ministrija</t>
  </si>
  <si>
    <t>Jelgavas Mūzikas Vidusskola</t>
  </si>
  <si>
    <t>Kultūras informācijas sistēmu centrs</t>
  </si>
  <si>
    <t>Latvijas Nacionālā bibliotēka</t>
  </si>
  <si>
    <t>Nacionālā kultūras mantojuma pārvalde" (ex. Valsts kultūras pieminekļu aizsardzības inspekcija)</t>
  </si>
  <si>
    <t>PIKC Liepājas Mūzikas, mākslas un dizaina vidusskola</t>
  </si>
  <si>
    <t>Profesionālās izglītības kompetences centrs "Ventspils Mūzikas vidusskola"</t>
  </si>
  <si>
    <t>Rīgas dizaina un mākslas vidusskola</t>
  </si>
  <si>
    <t>IEKŠLIETU MINISTRIJA</t>
  </si>
  <si>
    <t>Iekšlietu ministrija</t>
  </si>
  <si>
    <t>Iekšlietu ministrijas Informācijas centrs</t>
  </si>
  <si>
    <t>Iekšējās drošības birojs</t>
  </si>
  <si>
    <t>LR Pilsonības un migrācijas lietu pārvalde IeM</t>
  </si>
  <si>
    <t>Valsts policija</t>
  </si>
  <si>
    <t>Valsts robežsardze</t>
  </si>
  <si>
    <t>LABKLĀJĪBAS MINISTRIJA</t>
  </si>
  <si>
    <t>Labklājības ministrija</t>
  </si>
  <si>
    <t>Sociālās integrācijas valsts aģentūra</t>
  </si>
  <si>
    <t>Valsts sociālās aprūpes centrs "Latgale"</t>
  </si>
  <si>
    <t>Valsts sociālās apdrošināšanas aģentūra</t>
  </si>
  <si>
    <t>Veselības un darbspēju ekspertīzes ārstu valsts komisija</t>
  </si>
  <si>
    <t>Valsts sociālās aprūpes centrs "Kurzeme"</t>
  </si>
  <si>
    <t>Valsts sociālās aprūpes centrs "Rīga"</t>
  </si>
  <si>
    <t>Valsts sociālās aprūpes centrs "Zemgale"</t>
  </si>
  <si>
    <t>VESELĪBAS MINISTRIJA</t>
  </si>
  <si>
    <t>Veselības ministrija</t>
  </si>
  <si>
    <t>Nacionālais veselības dienests</t>
  </si>
  <si>
    <t>Veselības inspekcija</t>
  </si>
  <si>
    <t>Slimību profilakses un kontroles centrs</t>
  </si>
  <si>
    <t>Neatliekamās medicīniskās palīdzības dienests</t>
  </si>
  <si>
    <t>Zāļu valsts aģentūra</t>
  </si>
  <si>
    <t>VIDES AIZSARDZĪBAS UN REĢIONĀLĀS ATTĪSTĪBAS MINISTRIJA</t>
  </si>
  <si>
    <t>VARAM</t>
  </si>
  <si>
    <t>Dabas aizsardzības pārvalde</t>
  </si>
  <si>
    <t>Valsts reģionālās attīstības aģentūra</t>
  </si>
  <si>
    <t>Valsts vides dienests</t>
  </si>
  <si>
    <t>Satiksmes ministrija</t>
  </si>
  <si>
    <t>Civilās aviācijas aģentūra</t>
  </si>
  <si>
    <t>Tieslietu ministrija</t>
  </si>
  <si>
    <t>Ieslodzījuma vietu pārvalde</t>
  </si>
  <si>
    <t>Juridiskās palīdzības administrācija</t>
  </si>
  <si>
    <t>LR Patentu valde</t>
  </si>
  <si>
    <t>Maksātnespējas kontroles dienests</t>
  </si>
  <si>
    <t>Tiesu administrācija</t>
  </si>
  <si>
    <t>Uzņēmumu reģistrs</t>
  </si>
  <si>
    <t>Valsts probācijas dienests</t>
  </si>
  <si>
    <t>Valsts valodas centrs</t>
  </si>
  <si>
    <t>Valsts zemes dienests</t>
  </si>
  <si>
    <t>Zemkopības ministrija</t>
  </si>
  <si>
    <t>Lauksaimniecības datu centrs</t>
  </si>
  <si>
    <t>Lauku atbalsta dienests</t>
  </si>
  <si>
    <t>Pārtikas un veterinārais dienests</t>
  </si>
  <si>
    <t>Valsts augu aizsardzības dienests</t>
  </si>
  <si>
    <t>Valsts meža dienests</t>
  </si>
  <si>
    <t>Valsts tehniskās uzraudzības aģentūra</t>
  </si>
  <si>
    <t>Kopā:</t>
  </si>
  <si>
    <t>27 c/d</t>
  </si>
  <si>
    <t>2 c/d</t>
  </si>
  <si>
    <t>9 c/d</t>
  </si>
  <si>
    <t>Sistēmu analītiķis</t>
  </si>
  <si>
    <t>Sistēmu administrators</t>
  </si>
  <si>
    <t>Aprēķinu metodika sadalījumam starp resoriem balstās uz e-adresē nosūtīto ziņojumu skaitu resorā attiecībā pret visu e-adresē nosūtīto ziņojumu skaitu</t>
  </si>
  <si>
    <t>Nosūtītie ziņojumi līdz 21.06</t>
  </si>
  <si>
    <t>Nosūtīts</t>
  </si>
  <si>
    <t>Saņemts</t>
  </si>
  <si>
    <t>Nosūtīts Kopā</t>
  </si>
  <si>
    <t>Saņemts Kopā</t>
  </si>
  <si>
    <t>VALSTS AIZSARDZĪBAS MILITĀRO OBJEKTU UN IEPIRKUMU CENTRS</t>
  </si>
  <si>
    <t>LATVIJAS KARA MUZEJS</t>
  </si>
  <si>
    <t>JAUNSARDZES UN INFORMĀCIJAS CENTRS</t>
  </si>
  <si>
    <t>LATVIJAS ĢEOTELPISKĀS INFORMĀCIJAS AĢENTŪRA</t>
  </si>
  <si>
    <t>NACIONĀLO BRUŅOTO SPĒKU MILITĀRĀ POLICIJA</t>
  </si>
  <si>
    <t>LATVIJAS REPUBLIKAS AIZSARDZĪBAS MINISTRIJAS NACIONĀLO BRUŅOTO SPĒKU APVIENOTAIS ŠTĀBS</t>
  </si>
  <si>
    <t>LATVIJAS REPUBLIKAS AIZSARDZĪBAS MINISTRIJAS NACIONĀLO BRUŅOTO SPĒKU NODROŠINĀJUMA PAVĒLNIECĪBAS 2.REĢIONĀLAIS NODROŠINĀJUMA CENTRS</t>
  </si>
  <si>
    <t>ZEMESSARDZES ŠTĀBS</t>
  </si>
  <si>
    <t>JŪRAS SPĒKI</t>
  </si>
  <si>
    <t>GAISA SPĒKI</t>
  </si>
  <si>
    <t>ŠTĀBA BATALJONS</t>
  </si>
  <si>
    <t>SAUSZEMES SPĒKU MEHANIZĒTĀ KĀJNIEKU BRIGĀDE</t>
  </si>
  <si>
    <t>SPECIĀLO OPERĀCIJU PAVĒLNIECĪBA</t>
  </si>
  <si>
    <t>TIEŠĀS PĀRVALDES IESTĀDE "LATVIJAS INSTITŪTS"</t>
  </si>
  <si>
    <t>LATVIJAS INVESTĪCIJU UN ATTĪSTĪBAS AĢENTŪRA</t>
  </si>
  <si>
    <t>CENTRĀLĀ STATISTIKAS PĀRVALDE</t>
  </si>
  <si>
    <t>KONKURENCES PADOME</t>
  </si>
  <si>
    <t>PATĒRĒTĀJU TIESĪBU AIZSARDZĪBAS CENTRS</t>
  </si>
  <si>
    <t>BŪVNIECĪBAS VALSTS KONTROLES BIROJS</t>
  </si>
  <si>
    <t>LATVIJAS NACIONĀLAIS AKREDITĀCIJAS BIROJS</t>
  </si>
  <si>
    <t>VALSTS IEŅĒMUMU DIENESTS</t>
  </si>
  <si>
    <t>CENTRĀLĀ FINANŠU UN LĪGUMU AĢENTŪRA</t>
  </si>
  <si>
    <t>IEPIRKUMU UZRAUDZĪBAS BIROJS</t>
  </si>
  <si>
    <t>IZLOŽU UN AZARTSPĒĻU UZRAUDZĪBAS INSPEKCIJA</t>
  </si>
  <si>
    <t>VALSTS KASE</t>
  </si>
  <si>
    <t>OGRES TEHNIKUMS</t>
  </si>
  <si>
    <t>SOCIĀLĀS KOREKCIJAS IZGLĪTĪBAS IESTĀDE "NAUKŠĒNI"</t>
  </si>
  <si>
    <t>IZGLĪTĪBAS KVALITĀTES VALSTS DIENESTS</t>
  </si>
  <si>
    <t>LATVIEŠU VALODAS AĢENTŪRA</t>
  </si>
  <si>
    <t>MURJĀŅU SPORTA ĢIMNĀZIJA</t>
  </si>
  <si>
    <t>OLAINES MEHĀNIKAS UN TEHNOLOĢIJAS KOLEDŽA</t>
  </si>
  <si>
    <t>PROFESIONĀLĀS IZGLĪTĪBAS KOMPETENCES CENTRS "LIEPĀJAS VALSTS TEHNIKUMS"</t>
  </si>
  <si>
    <t>PROFESIONĀLĀS IZGLĪTĪBAS KOMPETENCES CENTRS "RĪGAS TEHNISKĀ KOLEDŽA"</t>
  </si>
  <si>
    <t>RĪGAS MĀKSLAS UN MEDIJU TEHNIKUMS</t>
  </si>
  <si>
    <t>RĪGAS STILA UN MODES TEHNIKUMS</t>
  </si>
  <si>
    <t>RĪGAS TIRDZNIECĪBAS PROFESIONĀLĀ VIDUSSKOLA</t>
  </si>
  <si>
    <t>STUDIJU UN ZINĀTNES ADMINISTRĀCIJA</t>
  </si>
  <si>
    <t>VALSTS IZGLĪTĪBAS ATTĪSTĪBAS AĢENTŪRA</t>
  </si>
  <si>
    <t>VALSTS IZGLĪTĪBAS SATURA CENTRS</t>
  </si>
  <si>
    <t>LATVIJAS ZINĀTNES PADOME</t>
  </si>
  <si>
    <t>DAUGAVPILS BŪVNIECĪBAS TEHNIKUMS</t>
  </si>
  <si>
    <t>RĪGAS 1.MEDICĪNAS KOLEDŽA</t>
  </si>
  <si>
    <t>AIZKRAUKLES PROFESIONĀLĀ VIDUSSKOLA</t>
  </si>
  <si>
    <t>KANDAVAS LAUKSAIMNIECĪBAS TEHNIKUMS</t>
  </si>
  <si>
    <t>DAUGAVPILS TEHNIKUMS</t>
  </si>
  <si>
    <t>RĒZEKNES TEHNIKUMS</t>
  </si>
  <si>
    <t>JELGAVAS TEHNIKUMS</t>
  </si>
  <si>
    <t>DAUGAVPILS TIRDZNIECĪBAS PROFESIONĀLĀ VIDUSSKOLA</t>
  </si>
  <si>
    <t>RĪGAS CELTNIECĪBAS KOLEDŽA</t>
  </si>
  <si>
    <t>PIKC KULDĪGAS TEHNOLOĢIJU UN TŪRISMA TEHNIKUMS</t>
  </si>
  <si>
    <t>LIEPĀJAS JŪRNIECĪBAS KOLEDŽA</t>
  </si>
  <si>
    <t>VALMIERAS TEHNIKUMS</t>
  </si>
  <si>
    <t>JĒKABPILS AGROBIZNESA KOLEDŽA</t>
  </si>
  <si>
    <t>PRIEKUĻU TEHNIKUMS</t>
  </si>
  <si>
    <t>RĪGAS 3. ARODSKOLA</t>
  </si>
  <si>
    <t>LATVIJAS SPORTA MUZEJS</t>
  </si>
  <si>
    <t>VENTSPILS TEHNIKUMS</t>
  </si>
  <si>
    <t>JAUNATNES STARPTAUTISKO PROGRAMMU AĢENTŪRA</t>
  </si>
  <si>
    <t>PROFESIONĀLĀS IZGLĪTĪBAS KOMPETENCES CENTRS "RĪGAS VALSTS TEHNIKUMS"</t>
  </si>
  <si>
    <t>SALDUS TEHNIKUMS</t>
  </si>
  <si>
    <t>SMILTENES TEHNIKUMS</t>
  </si>
  <si>
    <t>KULTŪRAS INFORMĀCIJAS SISTĒMU CENTRS</t>
  </si>
  <si>
    <t>LATVIJAS NACIONĀLAIS ARHĪVS</t>
  </si>
  <si>
    <t>PROFESIONĀLĀS IZGLĪTĪBAS KOMPETENCES CENTRS "NACIONĀLĀ MĀKSLU VIDUSSKOLA"</t>
  </si>
  <si>
    <t>PROFESIONĀLĀS IZGLĪTĪBAS KOMPETENCES CENTRS "RĪGAS DIZAINA UN MĀKSLAS VIDUSSKOLA"</t>
  </si>
  <si>
    <t>LATVIJAS NACIONĀLAIS MĀKSLAS MUZEJS</t>
  </si>
  <si>
    <t>LATVIJAS NACIONĀLĀ BIBLIOTĒKA</t>
  </si>
  <si>
    <t>RAKSTNIECĪBAS UN MŪZIKAS MUZEJS</t>
  </si>
  <si>
    <t>JĀZEPA MEDIŅA RĪGAS MŪZIKAS VIDUSSKOLA</t>
  </si>
  <si>
    <t>LATVIJAS NACIONĀLAIS VĒSTURES MUZEJS</t>
  </si>
  <si>
    <t>MEMORIĀLO MUZEJU APVIENĪBA</t>
  </si>
  <si>
    <t>STAŅISLAVA BROKA DAUGAVPILS MŪZIKAS VIDUSSKOLA</t>
  </si>
  <si>
    <t>ĪPAŠI AIZSARGĀJAMAIS KULTŪRAS PIEMINEKLIS – TURAIDAS MUZEJREZERVĀTS</t>
  </si>
  <si>
    <t>LATVIJAS NEREDZĪGO BIBLIOTĒKA</t>
  </si>
  <si>
    <t>JELGAVAS MŪZIKAS VIDUSSKOLA</t>
  </si>
  <si>
    <t>PROFESIONĀLĀS IZGLĪTĪBAS KOMPETENCES CENTRS "VENTSPILS MŪZIKAS VIDUSSKOLA"</t>
  </si>
  <si>
    <t>RUNDĀLES PILS MUZEJS</t>
  </si>
  <si>
    <t>RĒZEKNES MĀKSLAS UN DIZAINA VIDUSSKOLA</t>
  </si>
  <si>
    <t>RĪGAS VĒSTURES UN KUĢNIECĪBAS MUZEJS</t>
  </si>
  <si>
    <t>LATVIJAS NACIONĀLAIS KULTŪRAS CENTRS</t>
  </si>
  <si>
    <t>ALFRĒDA KALNIŅA CĒSU MŪZIKAS VIDUSSKOLA</t>
  </si>
  <si>
    <t>LATVIJAS ETNOGRĀFISKAIS BRĪVDABAS MUZEJS</t>
  </si>
  <si>
    <t>NACIONĀLAIS KINO CENTRS</t>
  </si>
  <si>
    <t>JĀŅA IVANOVA RĒZEKNES MŪZIKAS VIDUSSKOLA</t>
  </si>
  <si>
    <t>NACIONĀLĀ KULTŪRAS MANTOJUMA PĀRVALDE</t>
  </si>
  <si>
    <t>PROFESIONĀLĀS IZGLĪTĪBAS KOMPETENCES CENTRS "LIEPĀJAS MŪZIKAS, MĀKSLAS UN DIZAINA VIDUSSKOLA"</t>
  </si>
  <si>
    <t>PILSONĪBAS UN MIGRĀCIJAS LIETU PĀRVALDE</t>
  </si>
  <si>
    <t>IEKŠLIETU MINISTRIJAS INFORMĀCIJAS CENTRS</t>
  </si>
  <si>
    <t>VALSTS POLICIJA</t>
  </si>
  <si>
    <t>NODROŠINĀJUMA VALSTS AĢENTŪRA</t>
  </si>
  <si>
    <t>IEKŠĒJĀS DROŠĪBAS BIROJS</t>
  </si>
  <si>
    <t>IEKŠLIETU MINISTRIJAS VESELĪBAS UN SPORTA CENTRS</t>
  </si>
  <si>
    <t>VALSTS ROBEŽSARDZE</t>
  </si>
  <si>
    <t>VALSTS UGUNSDZĒSĪBAS UN GLĀBŠANAS DIENESTS</t>
  </si>
  <si>
    <t>VALSTS POLICIJAS KOLEDŽA</t>
  </si>
  <si>
    <t>VALSTS ROBEŽSARDZES KOLEDŽA</t>
  </si>
  <si>
    <t>UGUNSDROŠĪBAS UN CIVILĀS AIZSARDZĪBAS KOLEDŽA</t>
  </si>
  <si>
    <t>NOZIEDZĪGI IEGŪTU LĪDZEKĻU LEGALIZĀCIJAS NOVĒRŠANAS DIENESTS</t>
  </si>
  <si>
    <t>SOCIĀLĀS INTEGRĀCIJAS VALSTS AĢENTŪRA</t>
  </si>
  <si>
    <t>VALSTS SOCIĀLĀS APDROŠINĀŠANAS AĢENTŪRA</t>
  </si>
  <si>
    <t>VALSTS DARBA INSPEKCIJA</t>
  </si>
  <si>
    <t>VALSTS SOCIĀLĀS APRŪPES CENTRS "VIDZEME"</t>
  </si>
  <si>
    <t>VALSTS BĒRNU TIESĪBU AIZSARDZĪBAS INSPEKCIJA</t>
  </si>
  <si>
    <t>VALSTS SOCIĀLĀS APRŪPES CENTRS "KURZEME"</t>
  </si>
  <si>
    <t>VALSTS SOCIĀLĀS APRŪPES CENTRS "LATGALE"</t>
  </si>
  <si>
    <t>NODARBINĀTĪBAS VALSTS AĢENTŪRA</t>
  </si>
  <si>
    <t>VESELĪBAS UN DARBSPĒJU EKSPERTĪZES ĀRSTU VALSTS KOMISIJA</t>
  </si>
  <si>
    <t>VALSTS SOCIĀLĀS APRŪPES CENTRS "RĪGA"</t>
  </si>
  <si>
    <t>VALSTS SOCIĀLĀS APRŪPES CENTRS "ZEMGALE"</t>
  </si>
  <si>
    <t>PAULA STRADIŅA MEDICĪNAS VĒSTURES MUZEJS</t>
  </si>
  <si>
    <t>SLIMĪBU PROFILAKSES UN KONTROLES CENTRS</t>
  </si>
  <si>
    <t>VESELĪBAS INSPEKCIJA</t>
  </si>
  <si>
    <t>VALSTS TIESU MEDICĪNAS EKSPERTĪZES CENTRS</t>
  </si>
  <si>
    <t>NACIONĀLAIS VESELĪBAS DIENESTS</t>
  </si>
  <si>
    <t>VALSTS ASINSDONORU CENTRS</t>
  </si>
  <si>
    <t>ZĀĻU VALSTS AĢENTŪRA</t>
  </si>
  <si>
    <t>NEATLIEKAMĀS MEDICĪNISKĀS PALĪDZĪBAS DIENESTS</t>
  </si>
  <si>
    <t>LATVIJAS ANTIDOPINGA BIROJS</t>
  </si>
  <si>
    <t>DABAS AIZSARDZĪBAS PĀRVALDE</t>
  </si>
  <si>
    <t>VALSTS REĢIONĀLĀS ATTĪSTĪBAS AĢENTŪRA</t>
  </si>
  <si>
    <t>LATVIJAS DABAS MUZEJS</t>
  </si>
  <si>
    <t>LATVIJAS VIDES AIZSARDZĪBAS FONDA ADMINISTRĀCIJA</t>
  </si>
  <si>
    <t>VIDES PĀRRAUDZĪBAS VALSTS BIROJS</t>
  </si>
  <si>
    <t>VALSTS VIDES DIENESTS</t>
  </si>
  <si>
    <t>VALSTS DZELZCEĻA TEHNISKĀ INSPEKCIJA</t>
  </si>
  <si>
    <t>TRANSPORTA NELAIMES GADĪJUMU UN INCIDENTU IZMEKLĒŠANAS BIROJS</t>
  </si>
  <si>
    <t>VALSTS AĢENTŪRA "CIVILĀS AVIĀCIJAS AĢENTŪRA"</t>
  </si>
  <si>
    <t>LATVIJAS REPUBLIKAS VALSTS DZELZCEĻA ADMINISTRĀCIJA</t>
  </si>
  <si>
    <t>LATVIJAS REPUBLIKAS UZŅĒMUMU REĢISTRS</t>
  </si>
  <si>
    <t>MAKSĀTNESPĒJAS KONTROLES DIENESTS</t>
  </si>
  <si>
    <t>VALSTS ZEMES DIENESTS</t>
  </si>
  <si>
    <t>TIESU ADMINISTRĀCIJA</t>
  </si>
  <si>
    <t>UZTURLĪDZEKĻU GARANTIJU FONDA ADMINISTRĀCIJA</t>
  </si>
  <si>
    <t>VALSTS VALODAS CENTRS</t>
  </si>
  <si>
    <t>VALSTS TIESU EKSPERTĪŽU BIROJS</t>
  </si>
  <si>
    <t>DATU VALSTS INSPEKCIJA</t>
  </si>
  <si>
    <t>JURIDISKĀS PALĪDZĪBAS ADMINISTRĀCIJA</t>
  </si>
  <si>
    <t>LATVIJAS REPUBLIKAS PATENTU VALDE</t>
  </si>
  <si>
    <t>VALSTS PROBĀCIJAS DIENESTS</t>
  </si>
  <si>
    <t>IESLODZĪJUMA VIETU PĀRVALDE</t>
  </si>
  <si>
    <t>VALSTS AUGU AIZSARDZĪBAS DIENESTS</t>
  </si>
  <si>
    <t>VALSTS MEŽA DIENESTS</t>
  </si>
  <si>
    <t>VALSTS TEHNISKĀS UZRAUDZĪBAS AĢENTŪRA</t>
  </si>
  <si>
    <t>PĀRTIKAS UN VETERINĀRAIS DIENESTS</t>
  </si>
  <si>
    <t>LAUKSAIMNIECĪBAS DATU CENTRS</t>
  </si>
  <si>
    <t>LAUKU ATBALSTA DIENESTS</t>
  </si>
  <si>
    <t>Aprēķinu metodika sadalījumam starp resoriem balstās uz pašreizējo VPM integrāciju skaitu</t>
  </si>
  <si>
    <t>Portālu skaits, kur ir integrēts VPM</t>
  </si>
  <si>
    <t>Portāls</t>
  </si>
  <si>
    <t>https://bis.gov.lv/</t>
  </si>
  <si>
    <t>https://e.csb.gov.lv</t>
  </si>
  <si>
    <t>https://ep.esfondi.lv/</t>
  </si>
  <si>
    <t>https://eds.vid.gov.lv/prod</t>
  </si>
  <si>
    <t>https://epakalpojumi.kase.gov.lv</t>
  </si>
  <si>
    <t>https://sts.viis.lv:1000</t>
  </si>
  <si>
    <t>Rīgas Tehniskā universitāte</t>
  </si>
  <si>
    <t>https://manidati.rtu.lv/</t>
  </si>
  <si>
    <t>https://hugo.lv</t>
  </si>
  <si>
    <t>Latvijas Nacionālais arhīvs</t>
  </si>
  <si>
    <t>http://www.arhivi.gov.lv</t>
  </si>
  <si>
    <t>Valsts kultūrkapitāla fonds</t>
  </si>
  <si>
    <t>http://kkf.kulturaskarte.lv</t>
  </si>
  <si>
    <t>Latvijas Republikas Iekšlietu ministrija</t>
  </si>
  <si>
    <t>Noziedzīgi iegūtu līdzekļu legalizācijas novēršanas dienests</t>
  </si>
  <si>
    <t>https://zinojumi.kd.gov.lv</t>
  </si>
  <si>
    <t>Pilsonības un migrācijas lietu pārvalde</t>
  </si>
  <si>
    <t>https://epak2.pmlp.gov.lv/prod</t>
  </si>
  <si>
    <t>https://nvis.pmlp.gov.lv/</t>
  </si>
  <si>
    <t>https://vr-epak.pmlp.gov.lv/</t>
  </si>
  <si>
    <t>Latvijas Republikas Labklājības ministrija</t>
  </si>
  <si>
    <t>https://spolis.lm.gov.lv</t>
  </si>
  <si>
    <t>Nodarbinātības valsts aģentūra</t>
  </si>
  <si>
    <t>https://cvvp.nva.gov.lv</t>
  </si>
  <si>
    <t>Latvijas Republikas Veselības ministrija</t>
  </si>
  <si>
    <t>https://www.eveseliba.gov.lv</t>
  </si>
  <si>
    <t>https://www.latvija.lv/</t>
  </si>
  <si>
    <t>https://www.latvija.viss.gov.lv</t>
  </si>
  <si>
    <t>https://lim.esvis.gov.lv/</t>
  </si>
  <si>
    <t>https://www.eis.gov.lv/</t>
  </si>
  <si>
    <t>https://ivis.eps.gov.lv/geolatvia</t>
  </si>
  <si>
    <t>https://epak.is.vvd.gov.lv/</t>
  </si>
  <si>
    <t>https://www.msw.lv</t>
  </si>
  <si>
    <t>Latvijas Republikas Patentu valde</t>
  </si>
  <si>
    <t>https://eservices.lrpv.gov.lv</t>
  </si>
  <si>
    <t>Latvijas Republikas Uzņēmumu reģistrs</t>
  </si>
  <si>
    <t>https://info.ur.gov.lv</t>
  </si>
  <si>
    <t>https://komerckila.ur.gov.lv</t>
  </si>
  <si>
    <t>https://emus.ta.gov.lv/</t>
  </si>
  <si>
    <t>https://izsoles.ta.gov.lv</t>
  </si>
  <si>
    <t>https://manas.tiesas.lv/</t>
  </si>
  <si>
    <t>https://www.zemesgramata.lv</t>
  </si>
  <si>
    <t>https://www.kadastrs.lv.mob</t>
  </si>
  <si>
    <t>https://www.kadastrs.lv</t>
  </si>
  <si>
    <t>Notāru padome</t>
  </si>
  <si>
    <t>https://latvijasnotars.lv/</t>
  </si>
  <si>
    <t>https://eps.zm.gov.lv</t>
  </si>
  <si>
    <t>https://info.ldc.gov.lv/</t>
  </si>
  <si>
    <t>https://eps.lad.gov.lv</t>
  </si>
  <si>
    <t>Lietojumprogrammatūras administrators</t>
  </si>
  <si>
    <t>Infrastruktūras administrators</t>
  </si>
  <si>
    <t>Lietotāju atbalsta speciālists</t>
  </si>
  <si>
    <t xml:space="preserve">informācijas drošības speciālists </t>
  </si>
  <si>
    <t>Aprēķinu metodika sadalījumam starp resoriem balstās uz mājas lapām, kas tiks izvietotas un nodrošinātas platformā līdz TVM ieviešanas projekta beigām</t>
  </si>
  <si>
    <t>Iestāžu mājas lapu skaits, kas tiks integrēts platformā projekta laikā</t>
  </si>
  <si>
    <t xml:space="preserve">Rēķini gadā </t>
  </si>
  <si>
    <t>Konkurences padome</t>
  </si>
  <si>
    <t>Latvijas Investīciju un attīstības aģentūra</t>
  </si>
  <si>
    <t>Patērētāju tiesību aizsardzības centrs</t>
  </si>
  <si>
    <t>Nacionālā kultūras mantojuma pārvalde</t>
  </si>
  <si>
    <t>Iekšlietu ministrijas veselības un sporta centrs</t>
  </si>
  <si>
    <t>Nodrošinājuma valsts aģentūra</t>
  </si>
  <si>
    <t>Valsts ugunsdzēsības un glābšanas dienests</t>
  </si>
  <si>
    <t xml:space="preserve">Sociālās integrācijas valsts aģentūra </t>
  </si>
  <si>
    <t>Valsts bērnu tiesību aizsardzības inspekcija</t>
  </si>
  <si>
    <t>Valsts darba inspekcija</t>
  </si>
  <si>
    <t xml:space="preserve">Valsts sociālās apdrošināšanas aģentūra </t>
  </si>
  <si>
    <t xml:space="preserve">Valsts sociālās aprūpes centrs "Vidzeme" </t>
  </si>
  <si>
    <t>Latvijas Antidopinga birojs</t>
  </si>
  <si>
    <t>Valsts asinsdonoru centrs</t>
  </si>
  <si>
    <t>Valsts tiesu medicīnas ekspertīzes centrs</t>
  </si>
  <si>
    <t>Veselības ministra tiešā pakļautībā esoša iestāde</t>
  </si>
  <si>
    <t>Valsts aģentūra "Civilās aviācijas aģentūra"</t>
  </si>
  <si>
    <t>Valsts tiesu ekspertīžu birojs</t>
  </si>
  <si>
    <t>Aprēķinu metodika sadalījumam starp resoriem balstās uz e-rēķinu izmantotājiestāžu proporciju starp resoriem</t>
  </si>
  <si>
    <t>Rēķinu skaits gadā, ko apstrādās e-rēķinu risinājums</t>
  </si>
  <si>
    <t>Latvijas Kara muzejs</t>
  </si>
  <si>
    <t>Latvijas Republikas Aizsardzības ministrijas Nacionālo bruņoto spēku Apvienotais štābs</t>
  </si>
  <si>
    <t>Nacionālo bruņoto spēku Militārā policija</t>
  </si>
  <si>
    <t>Gaisa spēki</t>
  </si>
  <si>
    <t>Jūras spēki</t>
  </si>
  <si>
    <t>Sauszemes spēku mehanizētā kājnieku brigāde</t>
  </si>
  <si>
    <t>Speciālo operāciju pavēlniecība</t>
  </si>
  <si>
    <t>Štāba bataljons</t>
  </si>
  <si>
    <t>Zemessardzes štābs</t>
  </si>
  <si>
    <t>Latvijas Republikas Aizsardzības ministrijas Nacionālo Bruņoto Spēku Nodrošinājuma pavēlniecības 2.Reģionālais nodrošinājuma centrs</t>
  </si>
  <si>
    <t>Tiešās pārvaldes iestāde "Latvijas institūts"</t>
  </si>
  <si>
    <t>Latvijas Nacionālais akreditācijas birojs</t>
  </si>
  <si>
    <t>Izložu un azartspēļu uzraudzības inspekcija</t>
  </si>
  <si>
    <t>Aizkraukles Profesionālā vidusskola</t>
  </si>
  <si>
    <t>Daugavpils Būvniecības tehnikums</t>
  </si>
  <si>
    <t>Daugavpils tehnikums</t>
  </si>
  <si>
    <t>Daugavpils Tirdzniecības profesionālā vidusskola</t>
  </si>
  <si>
    <t>Jelgavas Tehnikums</t>
  </si>
  <si>
    <t>Jēkabpils Agrobiznesa koledža</t>
  </si>
  <si>
    <t>Latviešu valodas aģentūra</t>
  </si>
  <si>
    <t>Latvijas Sporta muzejs</t>
  </si>
  <si>
    <t>Liepājas Jūrniecības koledža</t>
  </si>
  <si>
    <t>Ogres tehnikums</t>
  </si>
  <si>
    <t>Olaines Mehānikas un tehnoloģijas koledža</t>
  </si>
  <si>
    <t>Priekuļu tehnikums</t>
  </si>
  <si>
    <t>Profesionālās izglītības kompetences centrs "Kuldīgas Tehnoloģiju un tūrisma tehnikums"</t>
  </si>
  <si>
    <t>Profesionālās izglītības kompetences centrs "Rīgas Tehniskā koledža"</t>
  </si>
  <si>
    <t>Rīgas 1.medicīnas koledža</t>
  </si>
  <si>
    <t>Rīgas 3. arodskola</t>
  </si>
  <si>
    <t>Rīgas Celtniecības koledža</t>
  </si>
  <si>
    <t>Rīgas Mākslas un mediju tehnikums</t>
  </si>
  <si>
    <t>Rīgas Tirdzniecības profesionālā vidusskola</t>
  </si>
  <si>
    <t>Sociālās korekcijas izglītības iestāde "Naukšēni"</t>
  </si>
  <si>
    <t>Studiju un zinātnes administrācija</t>
  </si>
  <si>
    <t>Ventspils Tehnikums</t>
  </si>
  <si>
    <t>Jaunatnes starptautisko programmu aģentūra</t>
  </si>
  <si>
    <t>Profesionālās izglītības kompetences centrs "Rīgas Valsts tehnikums"</t>
  </si>
  <si>
    <t>Saldus tehnikums</t>
  </si>
  <si>
    <t>Smiltenes tehnikums</t>
  </si>
  <si>
    <t>Alfrēda Kalniņa Cēsu Mūzikas vidusskola</t>
  </si>
  <si>
    <t>Īpaši aizsargājamais kultūras piemineklis – Turaidas muzejrezervāts</t>
  </si>
  <si>
    <t>Jāņa Ivanova Rēzeknes mūzikas vidusskola</t>
  </si>
  <si>
    <t>Jāzepa Mediņa Rīgas Mūzikas vidusskola</t>
  </si>
  <si>
    <t>Jelgavas Mūzikas vidusskola</t>
  </si>
  <si>
    <t>Latvijas Etnogrāfiskais brīvdabas muzejs</t>
  </si>
  <si>
    <t>Latvijas Nacionālais kultūras centrs</t>
  </si>
  <si>
    <t>Latvijas Nacionālais mākslas muzejs</t>
  </si>
  <si>
    <t>Latvijas Nacionālais vēstures muzejs</t>
  </si>
  <si>
    <t>Latvijas Neredzīgo bibliotēka</t>
  </si>
  <si>
    <t>Memoriālo muzeju apvienība</t>
  </si>
  <si>
    <t>Nacionālais kino centrs</t>
  </si>
  <si>
    <t>Profesionālās izglītības kompetences centrs "Liepājas Mūzikas, mākslas un dizaina vidusskola"</t>
  </si>
  <si>
    <t>Profesionālās izglītības kompetences centrs "Nacionālā Mākslu vidusskola"</t>
  </si>
  <si>
    <t>Profesionālās izglītības kompetences centrs "Rīgas Dizaina un mākslas vidusskola"</t>
  </si>
  <si>
    <t>Rakstniecības un mūzikas muzejs</t>
  </si>
  <si>
    <t>Rēzeknes Mākslas un dizaina vidusskola</t>
  </si>
  <si>
    <t>Rīgas vēstures un kuģniecības muzejs</t>
  </si>
  <si>
    <t>Rundāles pils muzejs</t>
  </si>
  <si>
    <t>Staņislava Broka Daugavpils Mūzikas vidusskola</t>
  </si>
  <si>
    <t>Ugunsdrošības un civilās aizsardzības koledža</t>
  </si>
  <si>
    <t>Valsts policijas koledža</t>
  </si>
  <si>
    <t>Valsts robežsardzes koledža</t>
  </si>
  <si>
    <t>Paula Stradiņa Medicīnas vēstures muzejs</t>
  </si>
  <si>
    <t>Latvijas Dabas muzejs</t>
  </si>
  <si>
    <t>Vides pārraudzības valsts birojs</t>
  </si>
  <si>
    <t>Latvijas Republikas Valsts dzelzceļa administrācija</t>
  </si>
  <si>
    <t>Transporta nelaimes gadījumu un incidentu izmeklēšanas birojs</t>
  </si>
  <si>
    <t>Valsts dzelzceļa tehniskā inspekcija</t>
  </si>
  <si>
    <t>Datu valsts inspekcija</t>
  </si>
  <si>
    <t>Uzturlīdzekļu garantiju fonda administrācija</t>
  </si>
  <si>
    <t>Vides aizsardzības un reģionālās attīstības ministrs                                                              J.Pūce</t>
  </si>
  <si>
    <t>6. pielikums 
Informatīvajam ziņojumam
"Par cilvēkresursu nodrošināšanu 
valsts informācijas un komunikācijas tehnoloģiju 
platformu uzturēšanai"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</si>
</sst>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1"/>
      <color rgb="FFFF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indexed="8"/>
      <name val="Arial"/>
      <family val="2"/>
      <charset val="186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 applyNumberFormat="0" applyFill="0" applyBorder="0" applyAlignment="0" applyProtection="0"/>
  </cellStyleXfs>
  <cellXfs count="133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2" borderId="0" xfId="0" applyFill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6" fillId="0" borderId="1" xfId="1" applyBorder="1"/>
    <xf numFmtId="0" fontId="2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 wrapText="1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3" borderId="1" xfId="1" applyFont="1" applyFill="1" applyBorder="1"/>
    <xf numFmtId="0" fontId="0" fillId="0" borderId="1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8" fillId="0" borderId="0" xfId="0" applyFont="1"/>
    <xf numFmtId="0" fontId="0" fillId="0" borderId="0" xfId="0" applyFill="1" applyBorder="1"/>
    <xf numFmtId="0" fontId="4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0" fillId="0" borderId="1" xfId="0" applyFill="1" applyBorder="1"/>
    <xf numFmtId="0" fontId="9" fillId="0" borderId="0" xfId="0" applyFont="1"/>
    <xf numFmtId="0" fontId="0" fillId="0" borderId="0" xfId="0" applyBorder="1"/>
    <xf numFmtId="0" fontId="4" fillId="0" borderId="0" xfId="0" applyFont="1" applyFill="1" applyBorder="1" applyAlignment="1">
      <alignment horizontal="right" wrapText="1"/>
    </xf>
    <xf numFmtId="2" fontId="0" fillId="0" borderId="0" xfId="0" applyNumberFormat="1" applyFill="1" applyBorder="1"/>
    <xf numFmtId="2" fontId="2" fillId="0" borderId="0" xfId="0" applyNumberFormat="1" applyFont="1" applyBorder="1"/>
    <xf numFmtId="0" fontId="0" fillId="0" borderId="0" xfId="0" applyFill="1"/>
    <xf numFmtId="0" fontId="0" fillId="0" borderId="4" xfId="0" applyFill="1" applyBorder="1"/>
    <xf numFmtId="0" fontId="9" fillId="0" borderId="0" xfId="0" applyFont="1" applyFill="1"/>
    <xf numFmtId="0" fontId="9" fillId="0" borderId="0" xfId="0" applyFont="1" applyAlignment="1">
      <alignment horizontal="right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Font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0" borderId="4" xfId="0" applyBorder="1"/>
    <xf numFmtId="0" fontId="4" fillId="0" borderId="2" xfId="0" applyFont="1" applyBorder="1"/>
    <xf numFmtId="0" fontId="0" fillId="0" borderId="4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4" fillId="3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Border="1" applyAlignment="1"/>
    <xf numFmtId="0" fontId="0" fillId="0" borderId="1" xfId="0" applyBorder="1" applyAlignment="1">
      <alignment vertical="top" wrapText="1"/>
    </xf>
    <xf numFmtId="0" fontId="0" fillId="0" borderId="0" xfId="0" applyAlignment="1"/>
    <xf numFmtId="0" fontId="1" fillId="0" borderId="1" xfId="1" applyFont="1" applyBorder="1"/>
    <xf numFmtId="0" fontId="1" fillId="0" borderId="1" xfId="1" applyFont="1" applyBorder="1" applyAlignment="1">
      <alignment vertical="center" wrapText="1"/>
    </xf>
    <xf numFmtId="0" fontId="6" fillId="0" borderId="1" xfId="1" applyBorder="1" applyAlignment="1">
      <alignment vertical="center"/>
    </xf>
    <xf numFmtId="0" fontId="0" fillId="0" borderId="1" xfId="0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0" xfId="0" applyAlignment="1">
      <alignment vertical="top"/>
    </xf>
    <xf numFmtId="0" fontId="4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ont="1" applyFill="1" applyBorder="1"/>
    <xf numFmtId="0" fontId="10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vertical="top" wrapText="1"/>
    </xf>
    <xf numFmtId="0" fontId="1" fillId="0" borderId="1" xfId="0" applyFont="1" applyFill="1" applyBorder="1"/>
    <xf numFmtId="0" fontId="5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right"/>
    </xf>
    <xf numFmtId="0" fontId="12" fillId="0" borderId="0" xfId="0" applyFont="1"/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3" borderId="1" xfId="0" applyFont="1" applyFill="1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6" fillId="0" borderId="1" xfId="1" applyBorder="1" applyAlignment="1">
      <alignment horizontal="left"/>
    </xf>
    <xf numFmtId="0" fontId="6" fillId="0" borderId="1" xfId="1" applyFill="1" applyBorder="1" applyAlignment="1">
      <alignment horizontal="left"/>
    </xf>
    <xf numFmtId="0" fontId="7" fillId="0" borderId="1" xfId="2" applyBorder="1" applyAlignment="1">
      <alignment horizontal="left"/>
    </xf>
    <xf numFmtId="0" fontId="6" fillId="0" borderId="1" xfId="1" applyBorder="1" applyAlignment="1">
      <alignment horizontal="left" vertical="center"/>
    </xf>
    <xf numFmtId="0" fontId="4" fillId="3" borderId="1" xfId="1" applyFont="1" applyFill="1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0" borderId="1" xfId="0" applyFont="1" applyBorder="1" applyAlignment="1">
      <alignment horizontal="left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zinojumi.kd.gov.lv/" TargetMode="External"/><Relationship Id="rId2" Type="http://schemas.openxmlformats.org/officeDocument/2006/relationships/hyperlink" Target="https://eservices.lrpv.gov.lv/" TargetMode="External"/><Relationship Id="rId1" Type="http://schemas.openxmlformats.org/officeDocument/2006/relationships/hyperlink" Target="https://eps.zm.gov.lv/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C9" sqref="C9"/>
    </sheetView>
  </sheetViews>
  <sheetFormatPr defaultRowHeight="15" x14ac:dyDescent="0.25"/>
  <cols>
    <col min="1" max="1" width="43.5703125" style="6" customWidth="1"/>
    <col min="2" max="2" width="8.85546875" customWidth="1"/>
  </cols>
  <sheetData>
    <row r="1" spans="1:8" ht="76.5" customHeight="1" x14ac:dyDescent="0.25">
      <c r="B1" s="99" t="s">
        <v>0</v>
      </c>
      <c r="C1" s="100"/>
      <c r="D1" s="100"/>
      <c r="E1" s="100"/>
      <c r="F1" s="100"/>
      <c r="G1" s="100"/>
      <c r="H1" s="100"/>
    </row>
    <row r="2" spans="1:8" ht="30" x14ac:dyDescent="0.25">
      <c r="A2" s="18" t="s">
        <v>1</v>
      </c>
      <c r="B2" s="2"/>
    </row>
    <row r="3" spans="1:8" ht="30.6" customHeight="1" x14ac:dyDescent="0.25">
      <c r="A3" s="98" t="s">
        <v>2</v>
      </c>
      <c r="B3" s="98"/>
      <c r="C3" s="98"/>
      <c r="D3" s="98"/>
      <c r="E3" s="98"/>
      <c r="F3" s="98"/>
      <c r="G3" s="98"/>
    </row>
    <row r="4" spans="1:8" x14ac:dyDescent="0.25">
      <c r="A4" s="88"/>
      <c r="B4" s="88"/>
    </row>
    <row r="5" spans="1:8" x14ac:dyDescent="0.25">
      <c r="A5" s="18"/>
      <c r="B5" s="2"/>
    </row>
    <row r="6" spans="1:8" x14ac:dyDescent="0.25">
      <c r="A6" s="17" t="s">
        <v>3</v>
      </c>
      <c r="B6" s="93" t="s">
        <v>4</v>
      </c>
      <c r="C6" s="52" t="s">
        <v>5</v>
      </c>
      <c r="D6" s="52" t="s">
        <v>6</v>
      </c>
      <c r="E6" s="52" t="s">
        <v>7</v>
      </c>
      <c r="F6" s="52" t="s">
        <v>8</v>
      </c>
      <c r="G6" s="52" t="s">
        <v>9</v>
      </c>
      <c r="H6" s="52" t="s">
        <v>10</v>
      </c>
    </row>
    <row r="7" spans="1:8" x14ac:dyDescent="0.25">
      <c r="A7" s="16" t="s">
        <v>11</v>
      </c>
      <c r="B7" s="50">
        <f>VARAMZinp6_EIS!E15</f>
        <v>1.5634517766497462</v>
      </c>
      <c r="C7" s="38">
        <v>8.3501049661888982E-2</v>
      </c>
      <c r="D7" s="38">
        <v>0</v>
      </c>
      <c r="E7" s="38">
        <v>0</v>
      </c>
      <c r="F7" s="38">
        <v>0.1761006289308176</v>
      </c>
      <c r="G7" s="38">
        <f>SUM(B7:F7)</f>
        <v>1.8230534552424529</v>
      </c>
      <c r="H7" s="63">
        <f>ROUND(G7,0)</f>
        <v>2</v>
      </c>
    </row>
    <row r="8" spans="1:8" x14ac:dyDescent="0.25">
      <c r="A8" s="16" t="s">
        <v>12</v>
      </c>
      <c r="B8" s="50">
        <f>VARAMZinp6_EIS!E16</f>
        <v>0.14358230601885424</v>
      </c>
      <c r="C8" s="38">
        <v>2.2664024018508741E-2</v>
      </c>
      <c r="D8" s="38">
        <v>0</v>
      </c>
      <c r="E8" s="38">
        <v>0</v>
      </c>
      <c r="F8" s="38">
        <v>2.5157232704402517E-2</v>
      </c>
      <c r="G8" s="38">
        <f t="shared" ref="G8:G19" si="0">SUM(B8:F8)</f>
        <v>0.19140356274176551</v>
      </c>
      <c r="H8" s="63">
        <f t="shared" ref="H8:H19" si="1">ROUND(G8,0)</f>
        <v>0</v>
      </c>
    </row>
    <row r="9" spans="1:8" x14ac:dyDescent="0.25">
      <c r="A9" s="16" t="s">
        <v>13</v>
      </c>
      <c r="B9" s="50">
        <f>VARAMZinp6_EIS!E17</f>
        <v>0.47425670775924583</v>
      </c>
      <c r="C9" s="50">
        <v>7.7340822536993259E-2</v>
      </c>
      <c r="D9" s="50">
        <v>0.21621621621621623</v>
      </c>
      <c r="E9" s="38">
        <v>0.42857142857142855</v>
      </c>
      <c r="F9" s="38">
        <v>8.8050314465408799E-2</v>
      </c>
      <c r="G9" s="38">
        <f t="shared" si="0"/>
        <v>1.2844354895492927</v>
      </c>
      <c r="H9" s="63">
        <f t="shared" si="1"/>
        <v>1</v>
      </c>
    </row>
    <row r="10" spans="1:8" x14ac:dyDescent="0.25">
      <c r="A10" s="16" t="s">
        <v>14</v>
      </c>
      <c r="B10" s="50">
        <f>VARAMZinp6_EIS!E18</f>
        <v>0.76287164612037706</v>
      </c>
      <c r="C10" s="50">
        <v>2.6156732503296931</v>
      </c>
      <c r="D10" s="50">
        <v>0.32432432432432434</v>
      </c>
      <c r="E10" s="38">
        <v>7.1428571428571425E-2</v>
      </c>
      <c r="F10" s="38">
        <v>7.5471698113207544E-2</v>
      </c>
      <c r="G10" s="38">
        <f t="shared" si="0"/>
        <v>3.8497694903161741</v>
      </c>
      <c r="H10" s="63">
        <f t="shared" si="1"/>
        <v>4</v>
      </c>
    </row>
    <row r="11" spans="1:8" x14ac:dyDescent="0.25">
      <c r="A11" s="16" t="s">
        <v>15</v>
      </c>
      <c r="B11" s="50">
        <f>VARAMZinp6_EIS!E19</f>
        <v>0.56997824510514861</v>
      </c>
      <c r="C11" s="50">
        <v>0.15095744979351122</v>
      </c>
      <c r="D11" s="50">
        <v>0.21621621621621623</v>
      </c>
      <c r="E11" s="38">
        <v>0.14285714285714285</v>
      </c>
      <c r="F11" s="38">
        <v>0.46540880503144655</v>
      </c>
      <c r="G11" s="38">
        <f t="shared" si="0"/>
        <v>1.5454178590034653</v>
      </c>
      <c r="H11" s="63">
        <f t="shared" si="1"/>
        <v>2</v>
      </c>
    </row>
    <row r="12" spans="1:8" x14ac:dyDescent="0.25">
      <c r="A12" s="16" t="s">
        <v>16</v>
      </c>
      <c r="B12" s="50">
        <f>VARAMZinp6_EIS!E20</f>
        <v>0.31907179115300943</v>
      </c>
      <c r="C12" s="50">
        <v>6.2571582349355018E-2</v>
      </c>
      <c r="D12" s="50">
        <v>0.32432432432432434</v>
      </c>
      <c r="E12" s="38">
        <v>0.21428571428571427</v>
      </c>
      <c r="F12" s="38">
        <v>0.32704402515723269</v>
      </c>
      <c r="G12" s="38">
        <f t="shared" si="0"/>
        <v>1.2472974372696357</v>
      </c>
      <c r="H12" s="63">
        <f t="shared" si="1"/>
        <v>1</v>
      </c>
    </row>
    <row r="13" spans="1:8" x14ac:dyDescent="0.25">
      <c r="A13" s="16" t="s">
        <v>17</v>
      </c>
      <c r="B13" s="50">
        <f>VARAMZinp6_EIS!E21</f>
        <v>0.91370558375634514</v>
      </c>
      <c r="C13" s="50">
        <v>0.58710918269218504</v>
      </c>
      <c r="D13" s="50">
        <v>0.43243243243243246</v>
      </c>
      <c r="E13" s="38">
        <v>0.6428571428571429</v>
      </c>
      <c r="F13" s="38">
        <v>0.16352201257861634</v>
      </c>
      <c r="G13" s="38">
        <f t="shared" si="0"/>
        <v>2.7396263543167216</v>
      </c>
      <c r="H13" s="63">
        <f t="shared" si="1"/>
        <v>3</v>
      </c>
    </row>
    <row r="14" spans="1:8" x14ac:dyDescent="0.25">
      <c r="A14" s="16" t="s">
        <v>18</v>
      </c>
      <c r="B14" s="50">
        <f>VARAMZinp6_EIS!E22</f>
        <v>0.77882523567802753</v>
      </c>
      <c r="C14" s="38">
        <v>0.22064581627473337</v>
      </c>
      <c r="D14" s="38">
        <v>0.21621621621621623</v>
      </c>
      <c r="E14" s="38">
        <v>0.8571428571428571</v>
      </c>
      <c r="F14" s="38">
        <v>0.15094339622641509</v>
      </c>
      <c r="G14" s="38">
        <f t="shared" si="0"/>
        <v>2.2237735215382495</v>
      </c>
      <c r="H14" s="63">
        <f t="shared" si="1"/>
        <v>2</v>
      </c>
    </row>
    <row r="15" spans="1:8" x14ac:dyDescent="0.25">
      <c r="A15" s="16" t="s">
        <v>19</v>
      </c>
      <c r="B15" s="50">
        <f>VARAMZinp6_EIS!E23</f>
        <v>0.51051486584481509</v>
      </c>
      <c r="C15" s="38">
        <v>0.15973226607079544</v>
      </c>
      <c r="D15" s="38">
        <v>0.10810810810810811</v>
      </c>
      <c r="E15" s="38">
        <v>0.5714285714285714</v>
      </c>
      <c r="F15" s="38">
        <v>0.12578616352201258</v>
      </c>
      <c r="G15" s="38">
        <f t="shared" si="0"/>
        <v>1.4755699749743025</v>
      </c>
      <c r="H15" s="63">
        <f t="shared" si="1"/>
        <v>1</v>
      </c>
    </row>
    <row r="16" spans="1:8" ht="30" x14ac:dyDescent="0.25">
      <c r="A16" s="16" t="s">
        <v>20</v>
      </c>
      <c r="B16" s="50">
        <f>VARAMZinp6_EIS!E24</f>
        <v>0.37563451776649748</v>
      </c>
      <c r="C16" s="38">
        <v>0.38138565572620531</v>
      </c>
      <c r="D16" s="38">
        <v>0.64864864864864868</v>
      </c>
      <c r="E16" s="38">
        <v>0.2857142857142857</v>
      </c>
      <c r="F16" s="38">
        <v>8.8050314465408799E-2</v>
      </c>
      <c r="G16" s="38">
        <f t="shared" si="0"/>
        <v>1.7794334223210457</v>
      </c>
      <c r="H16" s="63">
        <f t="shared" si="1"/>
        <v>2</v>
      </c>
    </row>
    <row r="17" spans="1:8" x14ac:dyDescent="0.25">
      <c r="A17" s="16" t="s">
        <v>21</v>
      </c>
      <c r="B17" s="50">
        <f>VARAMZinp6_EIS!E25</f>
        <v>0.12762871646120377</v>
      </c>
      <c r="C17" s="38">
        <v>2.5049039489224066E-2</v>
      </c>
      <c r="D17" s="38">
        <v>0.10810810810810811</v>
      </c>
      <c r="E17" s="38">
        <v>0.14285714285714285</v>
      </c>
      <c r="F17" s="38">
        <v>6.2893081761006289E-2</v>
      </c>
      <c r="G17" s="38">
        <f t="shared" si="0"/>
        <v>0.46653608867668511</v>
      </c>
      <c r="H17" s="63">
        <v>1</v>
      </c>
    </row>
    <row r="18" spans="1:8" x14ac:dyDescent="0.25">
      <c r="A18" s="16" t="s">
        <v>22</v>
      </c>
      <c r="B18" s="50">
        <f>VARAMZinp6_EIS!E26</f>
        <v>0.99927483683828866</v>
      </c>
      <c r="C18" s="38">
        <v>0.4960577097219353</v>
      </c>
      <c r="D18" s="38">
        <v>1.0810810810810811</v>
      </c>
      <c r="E18" s="38">
        <v>0.5714285714285714</v>
      </c>
      <c r="F18" s="38">
        <v>0.16352201257861634</v>
      </c>
      <c r="G18" s="38">
        <f t="shared" si="0"/>
        <v>3.3113642116484931</v>
      </c>
      <c r="H18" s="63">
        <f t="shared" si="1"/>
        <v>3</v>
      </c>
    </row>
    <row r="19" spans="1:8" x14ac:dyDescent="0.25">
      <c r="A19" s="16" t="s">
        <v>23</v>
      </c>
      <c r="B19" s="50">
        <f>VARAMZinp6_EIS!E27</f>
        <v>0.46120377084844089</v>
      </c>
      <c r="C19" s="38">
        <v>0.11731215133497097</v>
      </c>
      <c r="D19" s="38">
        <v>0.32432432432432434</v>
      </c>
      <c r="E19" s="38">
        <v>7.1428571428571425E-2</v>
      </c>
      <c r="F19" s="38">
        <v>8.8050314465408799E-2</v>
      </c>
      <c r="G19" s="38">
        <f t="shared" si="0"/>
        <v>1.0623191324017165</v>
      </c>
      <c r="H19" s="63">
        <f t="shared" si="1"/>
        <v>1</v>
      </c>
    </row>
    <row r="20" spans="1:8" x14ac:dyDescent="0.25">
      <c r="A20" s="92" t="s">
        <v>24</v>
      </c>
      <c r="B20" s="39">
        <f t="shared" ref="B20" si="2">SUM(B7:B19)</f>
        <v>8</v>
      </c>
      <c r="C20" s="64">
        <f>SUM(C7:C19)</f>
        <v>5.0000000000000009</v>
      </c>
      <c r="D20" s="64">
        <f t="shared" ref="D20:H20" si="3">SUM(D7:D19)</f>
        <v>4</v>
      </c>
      <c r="E20" s="64">
        <f t="shared" si="3"/>
        <v>4</v>
      </c>
      <c r="F20" s="64">
        <f t="shared" si="3"/>
        <v>1.9999999999999998</v>
      </c>
      <c r="G20" s="64">
        <f t="shared" si="3"/>
        <v>22.999999999999993</v>
      </c>
      <c r="H20" s="64">
        <f t="shared" si="3"/>
        <v>23</v>
      </c>
    </row>
  </sheetData>
  <mergeCells count="2">
    <mergeCell ref="A3:G3"/>
    <mergeCell ref="B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abSelected="1" workbookViewId="0">
      <selection activeCell="E215" sqref="E215"/>
    </sheetView>
  </sheetViews>
  <sheetFormatPr defaultRowHeight="15" x14ac:dyDescent="0.25"/>
  <cols>
    <col min="1" max="1" width="31" customWidth="1"/>
    <col min="2" max="2" width="32" style="6" customWidth="1"/>
    <col min="3" max="3" width="13.5703125" customWidth="1"/>
    <col min="4" max="4" width="14.7109375" customWidth="1"/>
    <col min="5" max="5" width="12.5703125" customWidth="1"/>
    <col min="6" max="6" width="13.42578125" customWidth="1"/>
    <col min="7" max="7" width="12.7109375" customWidth="1"/>
    <col min="8" max="8" width="18.42578125" customWidth="1"/>
  </cols>
  <sheetData>
    <row r="1" spans="1:8" ht="89.25" customHeight="1" x14ac:dyDescent="0.25">
      <c r="E1" s="115" t="s">
        <v>441</v>
      </c>
      <c r="F1" s="116"/>
      <c r="G1" s="116"/>
      <c r="H1" s="66"/>
    </row>
    <row r="2" spans="1:8" x14ac:dyDescent="0.25">
      <c r="A2" s="3" t="s">
        <v>26</v>
      </c>
    </row>
    <row r="3" spans="1:8" x14ac:dyDescent="0.25">
      <c r="A3" s="3"/>
    </row>
    <row r="4" spans="1:8" x14ac:dyDescent="0.25">
      <c r="A4" s="107" t="s">
        <v>27</v>
      </c>
      <c r="B4" s="107"/>
      <c r="C4" s="89" t="s">
        <v>28</v>
      </c>
    </row>
    <row r="5" spans="1:8" x14ac:dyDescent="0.25">
      <c r="A5" s="108" t="s">
        <v>29</v>
      </c>
      <c r="B5" s="108"/>
      <c r="C5" s="91">
        <v>2</v>
      </c>
    </row>
    <row r="6" spans="1:8" x14ac:dyDescent="0.25">
      <c r="A6" s="111" t="s">
        <v>30</v>
      </c>
      <c r="B6" s="112"/>
      <c r="C6" s="47">
        <v>2</v>
      </c>
    </row>
    <row r="7" spans="1:8" x14ac:dyDescent="0.25">
      <c r="A7" s="111" t="s">
        <v>31</v>
      </c>
      <c r="B7" s="112"/>
      <c r="C7" s="47">
        <v>1</v>
      </c>
    </row>
    <row r="8" spans="1:8" x14ac:dyDescent="0.25">
      <c r="A8" s="109" t="s">
        <v>32</v>
      </c>
      <c r="B8" s="109"/>
      <c r="C8" s="47">
        <v>3</v>
      </c>
    </row>
    <row r="9" spans="1:8" x14ac:dyDescent="0.25">
      <c r="A9" s="113" t="s">
        <v>33</v>
      </c>
      <c r="B9" s="114"/>
      <c r="C9" s="48">
        <v>8</v>
      </c>
    </row>
    <row r="10" spans="1:8" x14ac:dyDescent="0.25">
      <c r="B10" s="23"/>
      <c r="C10" s="24"/>
    </row>
    <row r="11" spans="1:8" x14ac:dyDescent="0.25">
      <c r="A11" s="3" t="s">
        <v>1</v>
      </c>
      <c r="B11" s="7"/>
      <c r="C11" s="2"/>
      <c r="D11" s="2"/>
      <c r="E11" s="2"/>
      <c r="F11" s="2"/>
    </row>
    <row r="12" spans="1:8" ht="27.95" customHeight="1" x14ac:dyDescent="0.25">
      <c r="A12" s="98" t="s">
        <v>34</v>
      </c>
      <c r="B12" s="98"/>
      <c r="C12" s="98"/>
      <c r="D12" s="98"/>
      <c r="E12" s="98"/>
      <c r="F12" s="88"/>
    </row>
    <row r="13" spans="1:8" x14ac:dyDescent="0.25">
      <c r="A13" s="3"/>
      <c r="B13" s="7"/>
      <c r="C13" s="2"/>
      <c r="D13" s="2"/>
      <c r="E13" s="2"/>
      <c r="F13" s="2"/>
    </row>
    <row r="14" spans="1:8" s="6" customFormat="1" ht="49.5" customHeight="1" x14ac:dyDescent="0.25">
      <c r="A14" s="110" t="s">
        <v>3</v>
      </c>
      <c r="B14" s="110"/>
      <c r="C14" s="36" t="s">
        <v>35</v>
      </c>
      <c r="D14" s="36" t="s">
        <v>36</v>
      </c>
      <c r="E14" s="36" t="s">
        <v>37</v>
      </c>
      <c r="F14" s="28"/>
    </row>
    <row r="15" spans="1:8" x14ac:dyDescent="0.25">
      <c r="A15" s="103" t="s">
        <v>11</v>
      </c>
      <c r="B15" s="103"/>
      <c r="C15" s="49">
        <f>G33</f>
        <v>1078</v>
      </c>
      <c r="D15" s="50">
        <f>C15/$C$28*100</f>
        <v>19.543147208121827</v>
      </c>
      <c r="E15" s="50">
        <f>C15/$C$28*$C$9</f>
        <v>1.5634517766497462</v>
      </c>
      <c r="F15" s="29"/>
    </row>
    <row r="16" spans="1:8" x14ac:dyDescent="0.25">
      <c r="A16" s="103" t="s">
        <v>12</v>
      </c>
      <c r="B16" s="103"/>
      <c r="C16" s="91">
        <f>G43</f>
        <v>99</v>
      </c>
      <c r="D16" s="50">
        <f t="shared" ref="D16:D27" si="0">C16/$C$28*100</f>
        <v>1.794778825235678</v>
      </c>
      <c r="E16" s="50">
        <f t="shared" ref="E16:E27" si="1">C16/$C$28*$C$9</f>
        <v>0.14358230601885424</v>
      </c>
      <c r="F16" s="29"/>
    </row>
    <row r="17" spans="1:13" x14ac:dyDescent="0.25">
      <c r="A17" s="103" t="s">
        <v>13</v>
      </c>
      <c r="B17" s="103"/>
      <c r="C17" s="91">
        <f>G44</f>
        <v>327</v>
      </c>
      <c r="D17" s="50">
        <f t="shared" si="0"/>
        <v>5.9282088469905725</v>
      </c>
      <c r="E17" s="50">
        <f t="shared" si="1"/>
        <v>0.47425670775924583</v>
      </c>
      <c r="F17" s="29"/>
    </row>
    <row r="18" spans="1:13" x14ac:dyDescent="0.25">
      <c r="A18" s="103" t="s">
        <v>14</v>
      </c>
      <c r="B18" s="103"/>
      <c r="C18" s="91">
        <f>G48</f>
        <v>526</v>
      </c>
      <c r="D18" s="50">
        <f t="shared" si="0"/>
        <v>9.5358955765047124</v>
      </c>
      <c r="E18" s="50">
        <f t="shared" si="1"/>
        <v>0.76287164612037706</v>
      </c>
      <c r="F18" s="29"/>
    </row>
    <row r="19" spans="1:13" x14ac:dyDescent="0.25">
      <c r="A19" s="103" t="s">
        <v>15</v>
      </c>
      <c r="B19" s="103"/>
      <c r="C19" s="91">
        <f>G53</f>
        <v>393</v>
      </c>
      <c r="D19" s="50">
        <f t="shared" si="0"/>
        <v>7.1247280638143575</v>
      </c>
      <c r="E19" s="50">
        <f t="shared" si="1"/>
        <v>0.56997824510514861</v>
      </c>
      <c r="F19" s="29"/>
    </row>
    <row r="20" spans="1:13" x14ac:dyDescent="0.25">
      <c r="A20" s="103" t="s">
        <v>16</v>
      </c>
      <c r="B20" s="103"/>
      <c r="C20" s="91">
        <f>G65</f>
        <v>220</v>
      </c>
      <c r="D20" s="50">
        <f t="shared" si="0"/>
        <v>3.9883973894126177</v>
      </c>
      <c r="E20" s="50">
        <f t="shared" si="1"/>
        <v>0.31907179115300943</v>
      </c>
      <c r="F20" s="29"/>
    </row>
    <row r="21" spans="1:13" x14ac:dyDescent="0.25">
      <c r="A21" s="103" t="s">
        <v>17</v>
      </c>
      <c r="B21" s="103"/>
      <c r="C21" s="91">
        <f>G73</f>
        <v>630</v>
      </c>
      <c r="D21" s="50">
        <f t="shared" si="0"/>
        <v>11.421319796954315</v>
      </c>
      <c r="E21" s="50">
        <f t="shared" si="1"/>
        <v>0.91370558375634514</v>
      </c>
      <c r="F21" s="29"/>
    </row>
    <row r="22" spans="1:13" x14ac:dyDescent="0.25">
      <c r="A22" s="103" t="s">
        <v>18</v>
      </c>
      <c r="B22" s="103"/>
      <c r="C22" s="91">
        <f>G79</f>
        <v>537</v>
      </c>
      <c r="D22" s="50">
        <f t="shared" si="0"/>
        <v>9.7353154459753437</v>
      </c>
      <c r="E22" s="50">
        <f t="shared" si="1"/>
        <v>0.77882523567802753</v>
      </c>
      <c r="F22" s="29"/>
      <c r="M22" s="27"/>
    </row>
    <row r="23" spans="1:13" x14ac:dyDescent="0.25">
      <c r="A23" s="103" t="s">
        <v>19</v>
      </c>
      <c r="B23" s="103"/>
      <c r="C23" s="91">
        <f>G87</f>
        <v>352</v>
      </c>
      <c r="D23" s="50">
        <f t="shared" si="0"/>
        <v>6.3814358230601886</v>
      </c>
      <c r="E23" s="50">
        <f t="shared" si="1"/>
        <v>0.51051486584481509</v>
      </c>
      <c r="F23" s="29"/>
      <c r="M23" s="20"/>
    </row>
    <row r="24" spans="1:13" ht="30" customHeight="1" x14ac:dyDescent="0.25">
      <c r="A24" s="103" t="s">
        <v>20</v>
      </c>
      <c r="B24" s="103"/>
      <c r="C24" s="90">
        <f>G93</f>
        <v>259</v>
      </c>
      <c r="D24" s="65">
        <f t="shared" si="0"/>
        <v>4.6954314720812187</v>
      </c>
      <c r="E24" s="65">
        <f t="shared" si="1"/>
        <v>0.37563451776649748</v>
      </c>
      <c r="F24" s="29"/>
    </row>
    <row r="25" spans="1:13" x14ac:dyDescent="0.25">
      <c r="A25" s="103" t="s">
        <v>21</v>
      </c>
      <c r="B25" s="103"/>
      <c r="C25" s="91">
        <f>G97</f>
        <v>88</v>
      </c>
      <c r="D25" s="50">
        <f t="shared" si="0"/>
        <v>1.5953589557650472</v>
      </c>
      <c r="E25" s="50">
        <f t="shared" si="1"/>
        <v>0.12762871646120377</v>
      </c>
      <c r="F25" s="29"/>
    </row>
    <row r="26" spans="1:13" x14ac:dyDescent="0.25">
      <c r="A26" s="103" t="s">
        <v>22</v>
      </c>
      <c r="B26" s="103"/>
      <c r="C26" s="91">
        <f>G99</f>
        <v>689</v>
      </c>
      <c r="D26" s="50">
        <f t="shared" si="0"/>
        <v>12.490935460478608</v>
      </c>
      <c r="E26" s="50">
        <f t="shared" si="1"/>
        <v>0.99927483683828866</v>
      </c>
      <c r="F26" s="29"/>
    </row>
    <row r="27" spans="1:13" x14ac:dyDescent="0.25">
      <c r="A27" s="103" t="s">
        <v>23</v>
      </c>
      <c r="B27" s="103"/>
      <c r="C27" s="91">
        <f>G109</f>
        <v>318</v>
      </c>
      <c r="D27" s="50">
        <f t="shared" si="0"/>
        <v>5.7650471356055109</v>
      </c>
      <c r="E27" s="50">
        <f t="shared" si="1"/>
        <v>0.46120377084844089</v>
      </c>
      <c r="F27" s="29"/>
    </row>
    <row r="28" spans="1:13" x14ac:dyDescent="0.25">
      <c r="A28" s="106" t="s">
        <v>24</v>
      </c>
      <c r="B28" s="106"/>
      <c r="C28" s="39">
        <f>SUM(C15:C27)</f>
        <v>5516</v>
      </c>
      <c r="D28" s="39">
        <f t="shared" ref="D28" si="2">SUM(D15:D27)</f>
        <v>100.00000000000001</v>
      </c>
      <c r="E28" s="51">
        <f>SUM(E15:E27)</f>
        <v>8</v>
      </c>
      <c r="F28" s="30"/>
    </row>
    <row r="30" spans="1:13" x14ac:dyDescent="0.25">
      <c r="A30" s="3" t="s">
        <v>38</v>
      </c>
    </row>
    <row r="32" spans="1:13" ht="189.75" customHeight="1" x14ac:dyDescent="0.25">
      <c r="A32" s="21" t="s">
        <v>39</v>
      </c>
      <c r="B32" s="21" t="s">
        <v>40</v>
      </c>
      <c r="C32" s="22" t="s">
        <v>41</v>
      </c>
      <c r="D32" s="22" t="s">
        <v>42</v>
      </c>
      <c r="E32" s="22" t="s">
        <v>43</v>
      </c>
      <c r="F32" s="22" t="s">
        <v>44</v>
      </c>
      <c r="G32" s="22" t="s">
        <v>45</v>
      </c>
      <c r="H32" s="26"/>
      <c r="I32" s="26"/>
    </row>
    <row r="33" spans="1:10" x14ac:dyDescent="0.25">
      <c r="A33" s="81" t="s">
        <v>11</v>
      </c>
      <c r="B33" s="75" t="s">
        <v>46</v>
      </c>
      <c r="C33" s="37">
        <v>158</v>
      </c>
      <c r="D33" s="91">
        <v>6</v>
      </c>
      <c r="E33" s="91">
        <v>5</v>
      </c>
      <c r="F33" s="91">
        <f t="shared" ref="F33:F64" si="3">D33*$H$34+E33*$H$33</f>
        <v>167</v>
      </c>
      <c r="G33" s="102">
        <f>SUM(F33:F42)</f>
        <v>1078</v>
      </c>
      <c r="H33" s="26">
        <v>25</v>
      </c>
      <c r="I33" s="26"/>
      <c r="J33" s="19"/>
    </row>
    <row r="34" spans="1:10" ht="30" x14ac:dyDescent="0.25">
      <c r="A34" s="82" t="s">
        <v>11</v>
      </c>
      <c r="B34" s="75" t="s">
        <v>47</v>
      </c>
      <c r="C34" s="37">
        <v>186</v>
      </c>
      <c r="D34" s="91">
        <v>3</v>
      </c>
      <c r="E34" s="91">
        <v>1</v>
      </c>
      <c r="F34" s="91">
        <f t="shared" si="3"/>
        <v>46</v>
      </c>
      <c r="G34" s="102"/>
      <c r="H34" s="26">
        <v>7</v>
      </c>
      <c r="I34" s="26"/>
      <c r="J34" s="19"/>
    </row>
    <row r="35" spans="1:10" ht="30" x14ac:dyDescent="0.25">
      <c r="A35" s="82" t="s">
        <v>11</v>
      </c>
      <c r="B35" s="75" t="s">
        <v>48</v>
      </c>
      <c r="C35" s="37">
        <v>1371</v>
      </c>
      <c r="D35" s="91">
        <v>6</v>
      </c>
      <c r="E35" s="91">
        <v>5</v>
      </c>
      <c r="F35" s="91">
        <f t="shared" si="3"/>
        <v>167</v>
      </c>
      <c r="G35" s="102"/>
      <c r="H35" s="26"/>
      <c r="I35" s="26"/>
    </row>
    <row r="36" spans="1:10" ht="30" x14ac:dyDescent="0.25">
      <c r="A36" s="82" t="s">
        <v>11</v>
      </c>
      <c r="B36" s="75" t="s">
        <v>49</v>
      </c>
      <c r="C36" s="37">
        <v>702</v>
      </c>
      <c r="D36" s="91">
        <v>9</v>
      </c>
      <c r="E36" s="91"/>
      <c r="F36" s="91">
        <f t="shared" si="3"/>
        <v>63</v>
      </c>
      <c r="G36" s="102"/>
      <c r="H36" s="26"/>
      <c r="I36" s="26"/>
    </row>
    <row r="37" spans="1:10" ht="30" x14ac:dyDescent="0.25">
      <c r="A37" s="82" t="s">
        <v>11</v>
      </c>
      <c r="B37" s="75" t="s">
        <v>50</v>
      </c>
      <c r="C37" s="37">
        <v>367</v>
      </c>
      <c r="D37" s="91">
        <v>6</v>
      </c>
      <c r="E37" s="91"/>
      <c r="F37" s="91">
        <f t="shared" si="3"/>
        <v>42</v>
      </c>
      <c r="G37" s="102"/>
    </row>
    <row r="38" spans="1:10" ht="30" x14ac:dyDescent="0.25">
      <c r="A38" s="82" t="s">
        <v>11</v>
      </c>
      <c r="B38" s="75" t="s">
        <v>51</v>
      </c>
      <c r="C38" s="37">
        <v>565</v>
      </c>
      <c r="D38" s="91">
        <v>3</v>
      </c>
      <c r="E38" s="91">
        <v>4</v>
      </c>
      <c r="F38" s="91">
        <f t="shared" si="3"/>
        <v>121</v>
      </c>
      <c r="G38" s="102"/>
    </row>
    <row r="39" spans="1:10" x14ac:dyDescent="0.25">
      <c r="A39" s="82" t="s">
        <v>11</v>
      </c>
      <c r="B39" s="75" t="s">
        <v>52</v>
      </c>
      <c r="C39" s="37">
        <v>1079</v>
      </c>
      <c r="D39" s="91">
        <v>8</v>
      </c>
      <c r="E39" s="91">
        <v>2</v>
      </c>
      <c r="F39" s="91">
        <f t="shared" si="3"/>
        <v>106</v>
      </c>
      <c r="G39" s="102"/>
    </row>
    <row r="40" spans="1:10" ht="30" x14ac:dyDescent="0.25">
      <c r="A40" s="82" t="s">
        <v>11</v>
      </c>
      <c r="B40" s="75" t="s">
        <v>53</v>
      </c>
      <c r="C40" s="37">
        <v>71</v>
      </c>
      <c r="D40" s="91">
        <v>3</v>
      </c>
      <c r="E40" s="91">
        <v>1</v>
      </c>
      <c r="F40" s="91">
        <f t="shared" si="3"/>
        <v>46</v>
      </c>
      <c r="G40" s="102"/>
    </row>
    <row r="41" spans="1:10" x14ac:dyDescent="0.25">
      <c r="A41" s="82" t="s">
        <v>11</v>
      </c>
      <c r="B41" s="75" t="s">
        <v>54</v>
      </c>
      <c r="C41" s="37">
        <v>550</v>
      </c>
      <c r="D41" s="91">
        <v>5</v>
      </c>
      <c r="E41" s="91">
        <v>7</v>
      </c>
      <c r="F41" s="91">
        <f t="shared" si="3"/>
        <v>210</v>
      </c>
      <c r="G41" s="102"/>
    </row>
    <row r="42" spans="1:10" ht="30" x14ac:dyDescent="0.25">
      <c r="A42" s="82" t="s">
        <v>11</v>
      </c>
      <c r="B42" s="75" t="s">
        <v>55</v>
      </c>
      <c r="C42" s="37">
        <v>720</v>
      </c>
      <c r="D42" s="91">
        <v>5</v>
      </c>
      <c r="E42" s="91">
        <v>3</v>
      </c>
      <c r="F42" s="91">
        <f t="shared" si="3"/>
        <v>110</v>
      </c>
      <c r="G42" s="102"/>
    </row>
    <row r="43" spans="1:10" x14ac:dyDescent="0.25">
      <c r="A43" s="81" t="s">
        <v>12</v>
      </c>
      <c r="B43" s="75" t="s">
        <v>56</v>
      </c>
      <c r="C43" s="37">
        <v>359</v>
      </c>
      <c r="D43" s="91">
        <v>7</v>
      </c>
      <c r="E43" s="91">
        <v>2</v>
      </c>
      <c r="F43" s="91">
        <f t="shared" si="3"/>
        <v>99</v>
      </c>
      <c r="G43" s="89">
        <f>F43</f>
        <v>99</v>
      </c>
    </row>
    <row r="44" spans="1:10" x14ac:dyDescent="0.25">
      <c r="A44" s="81" t="s">
        <v>13</v>
      </c>
      <c r="B44" s="75" t="s">
        <v>57</v>
      </c>
      <c r="C44" s="37">
        <v>199</v>
      </c>
      <c r="D44" s="91">
        <v>2</v>
      </c>
      <c r="E44" s="91">
        <v>4</v>
      </c>
      <c r="F44" s="91">
        <f t="shared" si="3"/>
        <v>114</v>
      </c>
      <c r="G44" s="104">
        <f>SUM(F44:F47)</f>
        <v>327</v>
      </c>
    </row>
    <row r="45" spans="1:10" x14ac:dyDescent="0.25">
      <c r="A45" s="25" t="s">
        <v>13</v>
      </c>
      <c r="B45" s="75" t="s">
        <v>58</v>
      </c>
      <c r="C45" s="37">
        <v>43</v>
      </c>
      <c r="D45" s="91">
        <v>1</v>
      </c>
      <c r="E45" s="91">
        <v>1</v>
      </c>
      <c r="F45" s="91">
        <f t="shared" si="3"/>
        <v>32</v>
      </c>
      <c r="G45" s="104"/>
    </row>
    <row r="46" spans="1:10" x14ac:dyDescent="0.25">
      <c r="A46" s="25" t="s">
        <v>13</v>
      </c>
      <c r="B46" s="75" t="s">
        <v>59</v>
      </c>
      <c r="C46" s="37">
        <v>77</v>
      </c>
      <c r="D46" s="91">
        <v>3</v>
      </c>
      <c r="E46" s="91">
        <v>3</v>
      </c>
      <c r="F46" s="91">
        <f t="shared" si="3"/>
        <v>96</v>
      </c>
      <c r="G46" s="104"/>
    </row>
    <row r="47" spans="1:10" ht="30" x14ac:dyDescent="0.25">
      <c r="A47" s="25" t="s">
        <v>13</v>
      </c>
      <c r="B47" s="75" t="s">
        <v>60</v>
      </c>
      <c r="C47" s="37">
        <v>381</v>
      </c>
      <c r="D47" s="91">
        <v>5</v>
      </c>
      <c r="E47" s="91">
        <v>2</v>
      </c>
      <c r="F47" s="91">
        <f t="shared" si="3"/>
        <v>85</v>
      </c>
      <c r="G47" s="104"/>
    </row>
    <row r="48" spans="1:10" x14ac:dyDescent="0.25">
      <c r="A48" s="81" t="s">
        <v>14</v>
      </c>
      <c r="B48" s="75" t="s">
        <v>61</v>
      </c>
      <c r="C48" s="37">
        <v>112</v>
      </c>
      <c r="D48" s="91"/>
      <c r="E48" s="91">
        <v>2</v>
      </c>
      <c r="F48" s="91">
        <f t="shared" si="3"/>
        <v>50</v>
      </c>
      <c r="G48" s="105">
        <f>SUM(F48:F52)</f>
        <v>526</v>
      </c>
    </row>
    <row r="49" spans="1:7" ht="30" x14ac:dyDescent="0.25">
      <c r="A49" s="25" t="s">
        <v>14</v>
      </c>
      <c r="B49" s="75" t="s">
        <v>62</v>
      </c>
      <c r="C49" s="37">
        <v>261</v>
      </c>
      <c r="D49" s="91">
        <v>6</v>
      </c>
      <c r="E49" s="91">
        <v>4</v>
      </c>
      <c r="F49" s="91">
        <f t="shared" si="3"/>
        <v>142</v>
      </c>
      <c r="G49" s="105"/>
    </row>
    <row r="50" spans="1:7" x14ac:dyDescent="0.25">
      <c r="A50" s="25" t="s">
        <v>14</v>
      </c>
      <c r="B50" s="75" t="s">
        <v>63</v>
      </c>
      <c r="C50" s="37">
        <v>21</v>
      </c>
      <c r="D50" s="91">
        <v>1</v>
      </c>
      <c r="E50" s="91"/>
      <c r="F50" s="91">
        <f t="shared" si="3"/>
        <v>7</v>
      </c>
      <c r="G50" s="105"/>
    </row>
    <row r="51" spans="1:7" x14ac:dyDescent="0.25">
      <c r="A51" s="25" t="s">
        <v>14</v>
      </c>
      <c r="B51" s="75" t="s">
        <v>64</v>
      </c>
      <c r="C51" s="37">
        <v>524</v>
      </c>
      <c r="D51" s="91">
        <v>5</v>
      </c>
      <c r="E51" s="91">
        <v>9</v>
      </c>
      <c r="F51" s="91">
        <f t="shared" si="3"/>
        <v>260</v>
      </c>
      <c r="G51" s="105"/>
    </row>
    <row r="52" spans="1:7" x14ac:dyDescent="0.25">
      <c r="A52" s="25" t="s">
        <v>14</v>
      </c>
      <c r="B52" s="75" t="s">
        <v>65</v>
      </c>
      <c r="C52" s="37">
        <v>124</v>
      </c>
      <c r="D52" s="91">
        <v>6</v>
      </c>
      <c r="E52" s="91">
        <v>1</v>
      </c>
      <c r="F52" s="91">
        <f t="shared" si="3"/>
        <v>67</v>
      </c>
      <c r="G52" s="105"/>
    </row>
    <row r="53" spans="1:7" x14ac:dyDescent="0.25">
      <c r="A53" s="81" t="s">
        <v>15</v>
      </c>
      <c r="B53" s="75" t="s">
        <v>66</v>
      </c>
      <c r="C53" s="37">
        <v>82</v>
      </c>
      <c r="D53" s="91">
        <v>2</v>
      </c>
      <c r="E53" s="91">
        <v>2</v>
      </c>
      <c r="F53" s="91">
        <f t="shared" si="3"/>
        <v>64</v>
      </c>
      <c r="G53" s="104">
        <f>SUM(F53:F64)</f>
        <v>393</v>
      </c>
    </row>
    <row r="54" spans="1:7" x14ac:dyDescent="0.25">
      <c r="A54" s="25" t="s">
        <v>15</v>
      </c>
      <c r="B54" s="75" t="s">
        <v>67</v>
      </c>
      <c r="C54" s="37">
        <v>23</v>
      </c>
      <c r="D54" s="91">
        <v>1</v>
      </c>
      <c r="E54" s="91"/>
      <c r="F54" s="91">
        <f t="shared" si="3"/>
        <v>7</v>
      </c>
      <c r="G54" s="104"/>
    </row>
    <row r="55" spans="1:7" x14ac:dyDescent="0.25">
      <c r="A55" s="25" t="s">
        <v>15</v>
      </c>
      <c r="B55" s="75" t="s">
        <v>68</v>
      </c>
      <c r="C55" s="37">
        <v>163</v>
      </c>
      <c r="D55" s="91">
        <v>3</v>
      </c>
      <c r="E55" s="91"/>
      <c r="F55" s="91">
        <f t="shared" si="3"/>
        <v>21</v>
      </c>
      <c r="G55" s="104"/>
    </row>
    <row r="56" spans="1:7" x14ac:dyDescent="0.25">
      <c r="A56" s="25" t="s">
        <v>15</v>
      </c>
      <c r="B56" s="75" t="s">
        <v>69</v>
      </c>
      <c r="C56" s="37">
        <v>136</v>
      </c>
      <c r="D56" s="91">
        <v>1</v>
      </c>
      <c r="E56" s="91">
        <v>1</v>
      </c>
      <c r="F56" s="91">
        <f t="shared" si="3"/>
        <v>32</v>
      </c>
      <c r="G56" s="104"/>
    </row>
    <row r="57" spans="1:7" x14ac:dyDescent="0.25">
      <c r="A57" s="25" t="s">
        <v>15</v>
      </c>
      <c r="B57" s="75" t="s">
        <v>70</v>
      </c>
      <c r="C57" s="37">
        <v>181</v>
      </c>
      <c r="D57" s="91">
        <v>1</v>
      </c>
      <c r="E57" s="91"/>
      <c r="F57" s="91">
        <f t="shared" si="3"/>
        <v>7</v>
      </c>
      <c r="G57" s="104"/>
    </row>
    <row r="58" spans="1:7" x14ac:dyDescent="0.25">
      <c r="A58" s="25" t="s">
        <v>15</v>
      </c>
      <c r="B58" s="75" t="s">
        <v>71</v>
      </c>
      <c r="C58" s="37">
        <v>194</v>
      </c>
      <c r="D58" s="91">
        <v>2</v>
      </c>
      <c r="E58" s="91">
        <v>1</v>
      </c>
      <c r="F58" s="91">
        <f t="shared" si="3"/>
        <v>39</v>
      </c>
      <c r="G58" s="104"/>
    </row>
    <row r="59" spans="1:7" x14ac:dyDescent="0.25">
      <c r="A59" s="25" t="s">
        <v>15</v>
      </c>
      <c r="B59" s="75" t="s">
        <v>72</v>
      </c>
      <c r="C59" s="37">
        <v>63</v>
      </c>
      <c r="D59" s="91">
        <v>2</v>
      </c>
      <c r="E59" s="91"/>
      <c r="F59" s="91">
        <f t="shared" si="3"/>
        <v>14</v>
      </c>
      <c r="G59" s="104"/>
    </row>
    <row r="60" spans="1:7" x14ac:dyDescent="0.25">
      <c r="A60" s="25" t="s">
        <v>15</v>
      </c>
      <c r="B60" s="75" t="s">
        <v>73</v>
      </c>
      <c r="C60" s="37">
        <v>109</v>
      </c>
      <c r="D60" s="91">
        <v>1</v>
      </c>
      <c r="E60" s="91"/>
      <c r="F60" s="91">
        <f t="shared" si="3"/>
        <v>7</v>
      </c>
      <c r="G60" s="104"/>
    </row>
    <row r="61" spans="1:7" x14ac:dyDescent="0.25">
      <c r="A61" s="25" t="s">
        <v>15</v>
      </c>
      <c r="B61" s="75" t="s">
        <v>74</v>
      </c>
      <c r="C61" s="37">
        <v>47</v>
      </c>
      <c r="D61" s="91">
        <v>1</v>
      </c>
      <c r="E61" s="91">
        <v>1</v>
      </c>
      <c r="F61" s="91">
        <f t="shared" si="3"/>
        <v>32</v>
      </c>
      <c r="G61" s="104"/>
    </row>
    <row r="62" spans="1:7" x14ac:dyDescent="0.25">
      <c r="A62" s="25" t="s">
        <v>15</v>
      </c>
      <c r="B62" s="75" t="s">
        <v>75</v>
      </c>
      <c r="C62" s="37">
        <v>75</v>
      </c>
      <c r="D62" s="91">
        <v>1</v>
      </c>
      <c r="E62" s="91">
        <v>1</v>
      </c>
      <c r="F62" s="91">
        <f t="shared" si="3"/>
        <v>32</v>
      </c>
      <c r="G62" s="104"/>
    </row>
    <row r="63" spans="1:7" x14ac:dyDescent="0.25">
      <c r="A63" s="25" t="s">
        <v>15</v>
      </c>
      <c r="B63" s="75" t="s">
        <v>76</v>
      </c>
      <c r="C63" s="37">
        <v>236</v>
      </c>
      <c r="D63" s="91">
        <v>6</v>
      </c>
      <c r="E63" s="91">
        <v>2</v>
      </c>
      <c r="F63" s="91">
        <f t="shared" si="3"/>
        <v>92</v>
      </c>
      <c r="G63" s="104"/>
    </row>
    <row r="64" spans="1:7" x14ac:dyDescent="0.25">
      <c r="A64" s="25" t="s">
        <v>15</v>
      </c>
      <c r="B64" s="75" t="s">
        <v>77</v>
      </c>
      <c r="C64" s="37">
        <v>208</v>
      </c>
      <c r="D64" s="91">
        <v>3</v>
      </c>
      <c r="E64" s="91">
        <v>1</v>
      </c>
      <c r="F64" s="91">
        <f t="shared" si="3"/>
        <v>46</v>
      </c>
      <c r="G64" s="104"/>
    </row>
    <row r="65" spans="1:7" x14ac:dyDescent="0.25">
      <c r="A65" s="81" t="s">
        <v>16</v>
      </c>
      <c r="B65" s="75" t="s">
        <v>78</v>
      </c>
      <c r="C65" s="37">
        <v>64</v>
      </c>
      <c r="D65" s="91">
        <v>1</v>
      </c>
      <c r="E65" s="91">
        <v>2</v>
      </c>
      <c r="F65" s="91">
        <f t="shared" ref="F65:F96" si="4">D65*$H$34+E65*$H$33</f>
        <v>57</v>
      </c>
      <c r="G65" s="104">
        <f>SUM(F65:F72)</f>
        <v>220</v>
      </c>
    </row>
    <row r="66" spans="1:7" x14ac:dyDescent="0.25">
      <c r="A66" s="25" t="s">
        <v>16</v>
      </c>
      <c r="B66" s="75" t="s">
        <v>79</v>
      </c>
      <c r="C66" s="37">
        <v>33</v>
      </c>
      <c r="D66" s="91">
        <v>1</v>
      </c>
      <c r="E66" s="91"/>
      <c r="F66" s="91">
        <f t="shared" si="4"/>
        <v>7</v>
      </c>
      <c r="G66" s="104"/>
    </row>
    <row r="67" spans="1:7" ht="30" x14ac:dyDescent="0.25">
      <c r="A67" s="25" t="s">
        <v>16</v>
      </c>
      <c r="B67" s="75" t="s">
        <v>80</v>
      </c>
      <c r="C67" s="37">
        <v>19</v>
      </c>
      <c r="D67" s="91">
        <v>1</v>
      </c>
      <c r="E67" s="91">
        <v>1</v>
      </c>
      <c r="F67" s="91">
        <f t="shared" si="4"/>
        <v>32</v>
      </c>
      <c r="G67" s="104"/>
    </row>
    <row r="68" spans="1:7" x14ac:dyDescent="0.25">
      <c r="A68" s="25" t="s">
        <v>16</v>
      </c>
      <c r="B68" s="75" t="s">
        <v>81</v>
      </c>
      <c r="C68" s="37">
        <v>136</v>
      </c>
      <c r="D68" s="91">
        <v>2</v>
      </c>
      <c r="E68" s="91">
        <v>3</v>
      </c>
      <c r="F68" s="91">
        <f t="shared" si="4"/>
        <v>89</v>
      </c>
      <c r="G68" s="104"/>
    </row>
    <row r="69" spans="1:7" ht="60" x14ac:dyDescent="0.25">
      <c r="A69" s="25" t="s">
        <v>16</v>
      </c>
      <c r="B69" s="86" t="s">
        <v>82</v>
      </c>
      <c r="C69" s="37">
        <v>56</v>
      </c>
      <c r="D69" s="91">
        <v>1</v>
      </c>
      <c r="E69" s="91"/>
      <c r="F69" s="91">
        <f t="shared" si="4"/>
        <v>7</v>
      </c>
      <c r="G69" s="104"/>
    </row>
    <row r="70" spans="1:7" ht="30" x14ac:dyDescent="0.25">
      <c r="A70" s="25" t="s">
        <v>16</v>
      </c>
      <c r="B70" s="86" t="s">
        <v>83</v>
      </c>
      <c r="C70" s="37">
        <v>70</v>
      </c>
      <c r="D70" s="91">
        <v>2</v>
      </c>
      <c r="E70" s="91"/>
      <c r="F70" s="91">
        <f t="shared" si="4"/>
        <v>14</v>
      </c>
      <c r="G70" s="104"/>
    </row>
    <row r="71" spans="1:7" ht="45" x14ac:dyDescent="0.25">
      <c r="A71" s="25" t="s">
        <v>16</v>
      </c>
      <c r="B71" s="86" t="s">
        <v>84</v>
      </c>
      <c r="C71" s="37">
        <v>75</v>
      </c>
      <c r="D71" s="91">
        <v>1</v>
      </c>
      <c r="E71" s="91"/>
      <c r="F71" s="91">
        <f t="shared" si="4"/>
        <v>7</v>
      </c>
      <c r="G71" s="104"/>
    </row>
    <row r="72" spans="1:7" ht="30" x14ac:dyDescent="0.25">
      <c r="A72" s="25" t="s">
        <v>16</v>
      </c>
      <c r="B72" s="86" t="s">
        <v>85</v>
      </c>
      <c r="C72" s="37">
        <v>48</v>
      </c>
      <c r="D72" s="91">
        <v>1</v>
      </c>
      <c r="E72" s="91"/>
      <c r="F72" s="91">
        <f t="shared" si="4"/>
        <v>7</v>
      </c>
      <c r="G72" s="104"/>
    </row>
    <row r="73" spans="1:7" x14ac:dyDescent="0.25">
      <c r="A73" s="81" t="s">
        <v>86</v>
      </c>
      <c r="B73" s="75" t="s">
        <v>87</v>
      </c>
      <c r="C73" s="37">
        <v>10</v>
      </c>
      <c r="D73" s="91">
        <v>1</v>
      </c>
      <c r="E73" s="91">
        <v>2</v>
      </c>
      <c r="F73" s="91">
        <f t="shared" si="4"/>
        <v>57</v>
      </c>
      <c r="G73" s="104">
        <f>SUM(F73:F78)</f>
        <v>630</v>
      </c>
    </row>
    <row r="74" spans="1:7" ht="30" x14ac:dyDescent="0.25">
      <c r="A74" s="87" t="s">
        <v>86</v>
      </c>
      <c r="B74" s="86" t="s">
        <v>88</v>
      </c>
      <c r="C74" s="37">
        <v>282</v>
      </c>
      <c r="D74" s="91">
        <v>2</v>
      </c>
      <c r="E74" s="91">
        <v>7</v>
      </c>
      <c r="F74" s="91">
        <f t="shared" si="4"/>
        <v>189</v>
      </c>
      <c r="G74" s="104"/>
    </row>
    <row r="75" spans="1:7" x14ac:dyDescent="0.25">
      <c r="A75" s="87" t="s">
        <v>86</v>
      </c>
      <c r="B75" s="86" t="s">
        <v>89</v>
      </c>
      <c r="C75" s="37">
        <v>5</v>
      </c>
      <c r="D75" s="91"/>
      <c r="E75" s="91">
        <v>2</v>
      </c>
      <c r="F75" s="91">
        <f t="shared" si="4"/>
        <v>50</v>
      </c>
      <c r="G75" s="104"/>
    </row>
    <row r="76" spans="1:7" ht="30" x14ac:dyDescent="0.25">
      <c r="A76" s="87" t="s">
        <v>86</v>
      </c>
      <c r="B76" s="86" t="s">
        <v>90</v>
      </c>
      <c r="C76" s="37">
        <v>165</v>
      </c>
      <c r="D76" s="91">
        <v>7</v>
      </c>
      <c r="E76" s="91">
        <v>3</v>
      </c>
      <c r="F76" s="91">
        <f t="shared" si="4"/>
        <v>124</v>
      </c>
      <c r="G76" s="104"/>
    </row>
    <row r="77" spans="1:7" x14ac:dyDescent="0.25">
      <c r="A77" s="87" t="s">
        <v>86</v>
      </c>
      <c r="B77" s="86" t="s">
        <v>91</v>
      </c>
      <c r="C77" s="37">
        <v>1132</v>
      </c>
      <c r="D77" s="91">
        <v>4</v>
      </c>
      <c r="E77" s="91">
        <v>6</v>
      </c>
      <c r="F77" s="91">
        <f t="shared" si="4"/>
        <v>178</v>
      </c>
      <c r="G77" s="104"/>
    </row>
    <row r="78" spans="1:7" x14ac:dyDescent="0.25">
      <c r="A78" s="87" t="s">
        <v>86</v>
      </c>
      <c r="B78" s="86" t="s">
        <v>92</v>
      </c>
      <c r="C78" s="37">
        <v>172</v>
      </c>
      <c r="D78" s="91">
        <v>1</v>
      </c>
      <c r="E78" s="91">
        <v>1</v>
      </c>
      <c r="F78" s="91">
        <f t="shared" si="4"/>
        <v>32</v>
      </c>
      <c r="G78" s="104"/>
    </row>
    <row r="79" spans="1:7" x14ac:dyDescent="0.25">
      <c r="A79" s="81" t="s">
        <v>93</v>
      </c>
      <c r="B79" s="86" t="s">
        <v>94</v>
      </c>
      <c r="C79" s="37">
        <v>156</v>
      </c>
      <c r="D79" s="91">
        <v>1</v>
      </c>
      <c r="E79" s="91">
        <v>5</v>
      </c>
      <c r="F79" s="91">
        <f t="shared" si="4"/>
        <v>132</v>
      </c>
      <c r="G79" s="104">
        <f>SUM(F79:F86)</f>
        <v>537</v>
      </c>
    </row>
    <row r="80" spans="1:7" ht="30" x14ac:dyDescent="0.25">
      <c r="A80" s="25" t="s">
        <v>93</v>
      </c>
      <c r="B80" s="86" t="s">
        <v>95</v>
      </c>
      <c r="C80" s="37">
        <v>293</v>
      </c>
      <c r="D80" s="91">
        <v>1</v>
      </c>
      <c r="E80" s="91"/>
      <c r="F80" s="91">
        <f t="shared" si="4"/>
        <v>7</v>
      </c>
      <c r="G80" s="104"/>
    </row>
    <row r="81" spans="1:7" ht="30" x14ac:dyDescent="0.25">
      <c r="A81" s="25" t="s">
        <v>93</v>
      </c>
      <c r="B81" s="86" t="s">
        <v>96</v>
      </c>
      <c r="C81" s="37">
        <v>1384</v>
      </c>
      <c r="D81" s="91">
        <v>1</v>
      </c>
      <c r="E81" s="91">
        <v>1</v>
      </c>
      <c r="F81" s="91">
        <f t="shared" si="4"/>
        <v>32</v>
      </c>
      <c r="G81" s="104"/>
    </row>
    <row r="82" spans="1:7" ht="30" x14ac:dyDescent="0.25">
      <c r="A82" s="25" t="s">
        <v>93</v>
      </c>
      <c r="B82" s="86" t="s">
        <v>97</v>
      </c>
      <c r="C82" s="37">
        <v>381</v>
      </c>
      <c r="D82" s="91">
        <v>3</v>
      </c>
      <c r="E82" s="91">
        <v>4</v>
      </c>
      <c r="F82" s="91">
        <f t="shared" si="4"/>
        <v>121</v>
      </c>
      <c r="G82" s="104"/>
    </row>
    <row r="83" spans="1:7" ht="25.5" x14ac:dyDescent="0.25">
      <c r="A83" s="25" t="s">
        <v>93</v>
      </c>
      <c r="B83" s="83" t="s">
        <v>98</v>
      </c>
      <c r="C83" s="37">
        <v>85</v>
      </c>
      <c r="D83" s="91">
        <v>1</v>
      </c>
      <c r="E83" s="91">
        <v>1</v>
      </c>
      <c r="F83" s="91">
        <f t="shared" si="4"/>
        <v>32</v>
      </c>
      <c r="G83" s="104"/>
    </row>
    <row r="84" spans="1:7" ht="30" x14ac:dyDescent="0.25">
      <c r="A84" s="25" t="s">
        <v>93</v>
      </c>
      <c r="B84" s="86" t="s">
        <v>99</v>
      </c>
      <c r="C84" s="37">
        <v>2753</v>
      </c>
      <c r="D84" s="91">
        <v>3</v>
      </c>
      <c r="E84" s="91">
        <v>2</v>
      </c>
      <c r="F84" s="91">
        <f t="shared" si="4"/>
        <v>71</v>
      </c>
      <c r="G84" s="104"/>
    </row>
    <row r="85" spans="1:7" ht="30" x14ac:dyDescent="0.25">
      <c r="A85" s="25" t="s">
        <v>93</v>
      </c>
      <c r="B85" s="86" t="s">
        <v>100</v>
      </c>
      <c r="C85" s="37">
        <v>2889</v>
      </c>
      <c r="D85" s="91">
        <v>3</v>
      </c>
      <c r="E85" s="91">
        <v>2</v>
      </c>
      <c r="F85" s="91">
        <f t="shared" si="4"/>
        <v>71</v>
      </c>
      <c r="G85" s="104"/>
    </row>
    <row r="86" spans="1:7" ht="30" x14ac:dyDescent="0.25">
      <c r="A86" s="25" t="s">
        <v>93</v>
      </c>
      <c r="B86" s="75" t="s">
        <v>101</v>
      </c>
      <c r="C86" s="37">
        <v>1313</v>
      </c>
      <c r="D86" s="91">
        <v>3</v>
      </c>
      <c r="E86" s="91">
        <v>2</v>
      </c>
      <c r="F86" s="91">
        <f t="shared" si="4"/>
        <v>71</v>
      </c>
      <c r="G86" s="104"/>
    </row>
    <row r="87" spans="1:7" x14ac:dyDescent="0.25">
      <c r="A87" s="81" t="s">
        <v>102</v>
      </c>
      <c r="B87" s="75" t="s">
        <v>103</v>
      </c>
      <c r="C87" s="37">
        <v>98</v>
      </c>
      <c r="D87" s="91">
        <v>1</v>
      </c>
      <c r="E87" s="91">
        <v>2</v>
      </c>
      <c r="F87" s="91">
        <f t="shared" si="4"/>
        <v>57</v>
      </c>
      <c r="G87" s="104">
        <f>SUM(F87:F92)</f>
        <v>352</v>
      </c>
    </row>
    <row r="88" spans="1:7" x14ac:dyDescent="0.25">
      <c r="A88" s="25" t="s">
        <v>102</v>
      </c>
      <c r="B88" s="75" t="s">
        <v>104</v>
      </c>
      <c r="C88" s="37">
        <v>220</v>
      </c>
      <c r="D88" s="91">
        <v>1</v>
      </c>
      <c r="E88" s="91">
        <v>4</v>
      </c>
      <c r="F88" s="91">
        <f t="shared" si="4"/>
        <v>107</v>
      </c>
      <c r="G88" s="104"/>
    </row>
    <row r="89" spans="1:7" x14ac:dyDescent="0.25">
      <c r="A89" s="25" t="s">
        <v>102</v>
      </c>
      <c r="B89" s="75" t="s">
        <v>105</v>
      </c>
      <c r="C89" s="37">
        <v>87</v>
      </c>
      <c r="D89" s="91">
        <v>1</v>
      </c>
      <c r="E89" s="91"/>
      <c r="F89" s="91">
        <f t="shared" si="4"/>
        <v>7</v>
      </c>
      <c r="G89" s="104"/>
    </row>
    <row r="90" spans="1:7" ht="30" x14ac:dyDescent="0.25">
      <c r="A90" s="25" t="s">
        <v>102</v>
      </c>
      <c r="B90" s="75" t="s">
        <v>106</v>
      </c>
      <c r="C90" s="37">
        <v>86</v>
      </c>
      <c r="D90" s="91">
        <v>1</v>
      </c>
      <c r="E90" s="91"/>
      <c r="F90" s="91">
        <f t="shared" si="4"/>
        <v>7</v>
      </c>
      <c r="G90" s="104"/>
    </row>
    <row r="91" spans="1:7" ht="19.5" customHeight="1" x14ac:dyDescent="0.25">
      <c r="A91" s="25" t="s">
        <v>102</v>
      </c>
      <c r="B91" s="75" t="s">
        <v>107</v>
      </c>
      <c r="C91" s="37">
        <v>578</v>
      </c>
      <c r="D91" s="91">
        <v>4</v>
      </c>
      <c r="E91" s="91">
        <v>3</v>
      </c>
      <c r="F91" s="91">
        <f t="shared" si="4"/>
        <v>103</v>
      </c>
      <c r="G91" s="104"/>
    </row>
    <row r="92" spans="1:7" x14ac:dyDescent="0.25">
      <c r="A92" s="25" t="s">
        <v>102</v>
      </c>
      <c r="B92" s="75" t="s">
        <v>108</v>
      </c>
      <c r="C92" s="37">
        <v>88</v>
      </c>
      <c r="D92" s="91">
        <v>3</v>
      </c>
      <c r="E92" s="91">
        <v>2</v>
      </c>
      <c r="F92" s="91">
        <f t="shared" si="4"/>
        <v>71</v>
      </c>
      <c r="G92" s="104"/>
    </row>
    <row r="93" spans="1:7" x14ac:dyDescent="0.25">
      <c r="A93" s="81" t="s">
        <v>109</v>
      </c>
      <c r="B93" s="75" t="s">
        <v>110</v>
      </c>
      <c r="C93" s="37">
        <v>429</v>
      </c>
      <c r="D93" s="91">
        <v>1</v>
      </c>
      <c r="E93" s="91">
        <v>1</v>
      </c>
      <c r="F93" s="91">
        <f t="shared" si="4"/>
        <v>32</v>
      </c>
      <c r="G93" s="104">
        <f>SUM(F93:F96)</f>
        <v>259</v>
      </c>
    </row>
    <row r="94" spans="1:7" x14ac:dyDescent="0.25">
      <c r="A94" s="25" t="s">
        <v>109</v>
      </c>
      <c r="B94" s="75" t="s">
        <v>111</v>
      </c>
      <c r="C94" s="37">
        <v>158</v>
      </c>
      <c r="D94" s="91">
        <v>4</v>
      </c>
      <c r="E94" s="91"/>
      <c r="F94" s="91">
        <f t="shared" si="4"/>
        <v>28</v>
      </c>
      <c r="G94" s="104"/>
    </row>
    <row r="95" spans="1:7" ht="30" x14ac:dyDescent="0.25">
      <c r="A95" s="25" t="s">
        <v>109</v>
      </c>
      <c r="B95" s="75" t="s">
        <v>112</v>
      </c>
      <c r="C95" s="37">
        <v>118</v>
      </c>
      <c r="D95" s="91">
        <v>3</v>
      </c>
      <c r="E95" s="91">
        <v>4</v>
      </c>
      <c r="F95" s="91">
        <f t="shared" si="4"/>
        <v>121</v>
      </c>
      <c r="G95" s="104"/>
    </row>
    <row r="96" spans="1:7" x14ac:dyDescent="0.25">
      <c r="A96" s="25" t="s">
        <v>109</v>
      </c>
      <c r="B96" s="75" t="s">
        <v>113</v>
      </c>
      <c r="C96" s="37">
        <v>207</v>
      </c>
      <c r="D96" s="91">
        <v>4</v>
      </c>
      <c r="E96" s="91">
        <v>2</v>
      </c>
      <c r="F96" s="91">
        <f t="shared" si="4"/>
        <v>78</v>
      </c>
      <c r="G96" s="104"/>
    </row>
    <row r="97" spans="1:7" x14ac:dyDescent="0.25">
      <c r="A97" s="81" t="s">
        <v>21</v>
      </c>
      <c r="B97" s="75" t="s">
        <v>114</v>
      </c>
      <c r="C97" s="37">
        <v>122</v>
      </c>
      <c r="D97" s="91">
        <v>6</v>
      </c>
      <c r="E97" s="91">
        <v>1</v>
      </c>
      <c r="F97" s="91">
        <f t="shared" ref="F97:F115" si="5">D97*$H$34+E97*$H$33</f>
        <v>67</v>
      </c>
      <c r="G97" s="104">
        <f>SUM(F97:F98)</f>
        <v>88</v>
      </c>
    </row>
    <row r="98" spans="1:7" x14ac:dyDescent="0.25">
      <c r="A98" s="25" t="s">
        <v>21</v>
      </c>
      <c r="B98" s="75" t="s">
        <v>115</v>
      </c>
      <c r="C98" s="37">
        <v>79</v>
      </c>
      <c r="D98" s="91">
        <v>3</v>
      </c>
      <c r="E98" s="91"/>
      <c r="F98" s="91">
        <f t="shared" si="5"/>
        <v>21</v>
      </c>
      <c r="G98" s="104"/>
    </row>
    <row r="99" spans="1:7" x14ac:dyDescent="0.25">
      <c r="A99" s="81" t="s">
        <v>22</v>
      </c>
      <c r="B99" s="75" t="s">
        <v>116</v>
      </c>
      <c r="C99" s="37">
        <v>165</v>
      </c>
      <c r="D99" s="91">
        <v>1</v>
      </c>
      <c r="E99" s="91">
        <v>4</v>
      </c>
      <c r="F99" s="91">
        <f t="shared" si="5"/>
        <v>107</v>
      </c>
      <c r="G99" s="104">
        <f>SUM(F99:F108)</f>
        <v>689</v>
      </c>
    </row>
    <row r="100" spans="1:7" x14ac:dyDescent="0.25">
      <c r="A100" s="25" t="s">
        <v>22</v>
      </c>
      <c r="B100" s="75" t="s">
        <v>117</v>
      </c>
      <c r="C100" s="37">
        <v>2250</v>
      </c>
      <c r="D100" s="91">
        <v>6</v>
      </c>
      <c r="E100" s="91">
        <v>5</v>
      </c>
      <c r="F100" s="91">
        <f t="shared" si="5"/>
        <v>167</v>
      </c>
      <c r="G100" s="104"/>
    </row>
    <row r="101" spans="1:7" ht="30" x14ac:dyDescent="0.25">
      <c r="A101" s="25" t="s">
        <v>22</v>
      </c>
      <c r="B101" s="75" t="s">
        <v>118</v>
      </c>
      <c r="C101" s="37">
        <v>47</v>
      </c>
      <c r="D101" s="91">
        <v>1</v>
      </c>
      <c r="E101" s="91"/>
      <c r="F101" s="91">
        <f t="shared" si="5"/>
        <v>7</v>
      </c>
      <c r="G101" s="104"/>
    </row>
    <row r="102" spans="1:7" x14ac:dyDescent="0.25">
      <c r="A102" s="25" t="s">
        <v>22</v>
      </c>
      <c r="B102" s="75" t="s">
        <v>119</v>
      </c>
      <c r="C102" s="37">
        <v>123</v>
      </c>
      <c r="D102" s="91">
        <v>2</v>
      </c>
      <c r="E102" s="91"/>
      <c r="F102" s="91">
        <f t="shared" si="5"/>
        <v>14</v>
      </c>
      <c r="G102" s="104"/>
    </row>
    <row r="103" spans="1:7" ht="30" x14ac:dyDescent="0.25">
      <c r="A103" s="25" t="s">
        <v>22</v>
      </c>
      <c r="B103" s="75" t="s">
        <v>120</v>
      </c>
      <c r="C103" s="37">
        <v>78</v>
      </c>
      <c r="D103" s="91">
        <v>2</v>
      </c>
      <c r="E103" s="91"/>
      <c r="F103" s="91">
        <f t="shared" si="5"/>
        <v>14</v>
      </c>
      <c r="G103" s="104"/>
    </row>
    <row r="104" spans="1:7" x14ac:dyDescent="0.25">
      <c r="A104" s="25" t="s">
        <v>22</v>
      </c>
      <c r="B104" s="75" t="s">
        <v>121</v>
      </c>
      <c r="C104" s="37">
        <v>2747</v>
      </c>
      <c r="D104" s="91">
        <v>3</v>
      </c>
      <c r="E104" s="91">
        <v>7</v>
      </c>
      <c r="F104" s="91">
        <f t="shared" si="5"/>
        <v>196</v>
      </c>
      <c r="G104" s="104"/>
    </row>
    <row r="105" spans="1:7" x14ac:dyDescent="0.25">
      <c r="A105" s="25" t="s">
        <v>22</v>
      </c>
      <c r="B105" s="75" t="s">
        <v>122</v>
      </c>
      <c r="C105" s="37">
        <v>179</v>
      </c>
      <c r="D105" s="91">
        <v>4</v>
      </c>
      <c r="E105" s="91">
        <v>2</v>
      </c>
      <c r="F105" s="91">
        <f t="shared" si="5"/>
        <v>78</v>
      </c>
      <c r="G105" s="104"/>
    </row>
    <row r="106" spans="1:7" x14ac:dyDescent="0.25">
      <c r="A106" s="25" t="s">
        <v>22</v>
      </c>
      <c r="B106" s="75" t="s">
        <v>123</v>
      </c>
      <c r="C106" s="37">
        <v>196</v>
      </c>
      <c r="D106" s="91">
        <v>2</v>
      </c>
      <c r="E106" s="91"/>
      <c r="F106" s="91">
        <f t="shared" si="5"/>
        <v>14</v>
      </c>
      <c r="G106" s="104"/>
    </row>
    <row r="107" spans="1:7" x14ac:dyDescent="0.25">
      <c r="A107" s="25" t="s">
        <v>22</v>
      </c>
      <c r="B107" s="75" t="s">
        <v>124</v>
      </c>
      <c r="C107" s="37">
        <v>55</v>
      </c>
      <c r="D107" s="91">
        <v>1</v>
      </c>
      <c r="E107" s="91"/>
      <c r="F107" s="91">
        <f t="shared" si="5"/>
        <v>7</v>
      </c>
      <c r="G107" s="104"/>
    </row>
    <row r="108" spans="1:7" x14ac:dyDescent="0.25">
      <c r="A108" s="25" t="s">
        <v>22</v>
      </c>
      <c r="B108" s="75" t="s">
        <v>125</v>
      </c>
      <c r="C108" s="37">
        <v>223</v>
      </c>
      <c r="D108" s="91">
        <v>5</v>
      </c>
      <c r="E108" s="91">
        <v>2</v>
      </c>
      <c r="F108" s="91">
        <f t="shared" si="5"/>
        <v>85</v>
      </c>
      <c r="G108" s="104"/>
    </row>
    <row r="109" spans="1:7" x14ac:dyDescent="0.25">
      <c r="A109" s="81" t="s">
        <v>23</v>
      </c>
      <c r="B109" s="75" t="s">
        <v>126</v>
      </c>
      <c r="C109" s="37">
        <v>82</v>
      </c>
      <c r="D109" s="91">
        <v>5</v>
      </c>
      <c r="E109" s="91">
        <v>3</v>
      </c>
      <c r="F109" s="91">
        <f t="shared" si="5"/>
        <v>110</v>
      </c>
      <c r="G109" s="104">
        <f>SUM(F109:F115)</f>
        <v>318</v>
      </c>
    </row>
    <row r="110" spans="1:7" x14ac:dyDescent="0.25">
      <c r="A110" s="25" t="s">
        <v>23</v>
      </c>
      <c r="B110" s="75" t="s">
        <v>127</v>
      </c>
      <c r="C110" s="37">
        <v>80</v>
      </c>
      <c r="D110" s="91">
        <v>3</v>
      </c>
      <c r="E110" s="91"/>
      <c r="F110" s="91">
        <f t="shared" si="5"/>
        <v>21</v>
      </c>
      <c r="G110" s="104"/>
    </row>
    <row r="111" spans="1:7" x14ac:dyDescent="0.25">
      <c r="A111" s="25" t="s">
        <v>23</v>
      </c>
      <c r="B111" s="75" t="s">
        <v>128</v>
      </c>
      <c r="C111" s="37">
        <v>246</v>
      </c>
      <c r="D111" s="91">
        <v>2</v>
      </c>
      <c r="E111" s="91">
        <v>2</v>
      </c>
      <c r="F111" s="91">
        <f t="shared" si="5"/>
        <v>64</v>
      </c>
      <c r="G111" s="104"/>
    </row>
    <row r="112" spans="1:7" x14ac:dyDescent="0.25">
      <c r="A112" s="25" t="s">
        <v>23</v>
      </c>
      <c r="B112" s="75" t="s">
        <v>129</v>
      </c>
      <c r="C112" s="37">
        <v>253</v>
      </c>
      <c r="D112" s="91">
        <v>6</v>
      </c>
      <c r="E112" s="91"/>
      <c r="F112" s="91">
        <f t="shared" si="5"/>
        <v>42</v>
      </c>
      <c r="G112" s="104"/>
    </row>
    <row r="113" spans="1:7" x14ac:dyDescent="0.25">
      <c r="A113" s="25" t="s">
        <v>23</v>
      </c>
      <c r="B113" s="75" t="s">
        <v>130</v>
      </c>
      <c r="C113" s="37">
        <v>109</v>
      </c>
      <c r="D113" s="91">
        <v>2</v>
      </c>
      <c r="E113" s="91">
        <v>1</v>
      </c>
      <c r="F113" s="91">
        <f t="shared" si="5"/>
        <v>39</v>
      </c>
      <c r="G113" s="104"/>
    </row>
    <row r="114" spans="1:7" x14ac:dyDescent="0.25">
      <c r="A114" s="25" t="s">
        <v>23</v>
      </c>
      <c r="B114" s="84" t="s">
        <v>131</v>
      </c>
      <c r="C114" s="37">
        <v>315</v>
      </c>
      <c r="D114" s="91">
        <v>4</v>
      </c>
      <c r="E114" s="91"/>
      <c r="F114" s="91">
        <f t="shared" si="5"/>
        <v>28</v>
      </c>
      <c r="G114" s="104"/>
    </row>
    <row r="115" spans="1:7" ht="30" x14ac:dyDescent="0.25">
      <c r="A115" s="25" t="s">
        <v>23</v>
      </c>
      <c r="B115" s="84" t="s">
        <v>132</v>
      </c>
      <c r="C115" s="37">
        <v>17</v>
      </c>
      <c r="D115" s="91">
        <v>2</v>
      </c>
      <c r="E115" s="91"/>
      <c r="F115" s="91">
        <f t="shared" si="5"/>
        <v>14</v>
      </c>
      <c r="G115" s="104"/>
    </row>
    <row r="116" spans="1:7" x14ac:dyDescent="0.25">
      <c r="A116" s="101" t="s">
        <v>133</v>
      </c>
      <c r="B116" s="101"/>
      <c r="C116" s="39">
        <f>SUM(C33:C115)</f>
        <v>30343</v>
      </c>
      <c r="D116" s="85">
        <f>SUM(D33:D115)</f>
        <v>238</v>
      </c>
      <c r="E116" s="39">
        <f>SUM(E33:E115)</f>
        <v>154</v>
      </c>
      <c r="F116" s="39">
        <f>SUM(F33:F115)</f>
        <v>5516</v>
      </c>
      <c r="G116" s="39">
        <f>SUM(G33:G115)</f>
        <v>5516</v>
      </c>
    </row>
    <row r="117" spans="1:7" x14ac:dyDescent="0.25">
      <c r="D117" s="31"/>
    </row>
    <row r="118" spans="1:7" x14ac:dyDescent="0.25">
      <c r="D118" s="31"/>
    </row>
    <row r="119" spans="1:7" x14ac:dyDescent="0.25">
      <c r="A119" s="96" t="s">
        <v>440</v>
      </c>
      <c r="C119" s="26"/>
      <c r="D119" s="33"/>
      <c r="E119" s="97"/>
      <c r="F119" s="26"/>
    </row>
    <row r="120" spans="1:7" x14ac:dyDescent="0.25">
      <c r="C120" s="34" t="s">
        <v>134</v>
      </c>
      <c r="D120" s="26"/>
      <c r="E120" s="26">
        <f>27*E116</f>
        <v>4158</v>
      </c>
      <c r="F120" s="26"/>
    </row>
    <row r="121" spans="1:7" x14ac:dyDescent="0.25">
      <c r="C121" s="34" t="s">
        <v>135</v>
      </c>
      <c r="D121" s="26"/>
      <c r="E121" s="26">
        <f>2*E116</f>
        <v>308</v>
      </c>
      <c r="F121" s="26"/>
    </row>
    <row r="122" spans="1:7" x14ac:dyDescent="0.25">
      <c r="C122" s="34" t="s">
        <v>136</v>
      </c>
      <c r="D122" s="26">
        <f>D116*9</f>
        <v>2142</v>
      </c>
      <c r="E122" s="26"/>
      <c r="F122" s="26"/>
    </row>
    <row r="123" spans="1:7" x14ac:dyDescent="0.25">
      <c r="C123" s="34" t="s">
        <v>135</v>
      </c>
      <c r="D123" s="26">
        <f>2*D116</f>
        <v>476</v>
      </c>
      <c r="E123" s="26"/>
      <c r="F123" s="26"/>
    </row>
    <row r="124" spans="1:7" x14ac:dyDescent="0.25">
      <c r="C124" s="26"/>
      <c r="D124" s="26">
        <f>D122-D123</f>
        <v>1666</v>
      </c>
      <c r="E124" s="26">
        <f>E120-E121</f>
        <v>3850</v>
      </c>
      <c r="F124" s="26">
        <f>D124+E124</f>
        <v>5516</v>
      </c>
    </row>
    <row r="125" spans="1:7" x14ac:dyDescent="0.25">
      <c r="C125" s="26"/>
      <c r="D125" s="26">
        <f>D124/224</f>
        <v>7.4375</v>
      </c>
      <c r="E125" s="26">
        <f>E124/224</f>
        <v>17.1875</v>
      </c>
      <c r="F125" s="26"/>
    </row>
  </sheetData>
  <mergeCells count="36">
    <mergeCell ref="E1:G1"/>
    <mergeCell ref="G109:G115"/>
    <mergeCell ref="G73:G78"/>
    <mergeCell ref="G79:G86"/>
    <mergeCell ref="G87:G92"/>
    <mergeCell ref="G93:G96"/>
    <mergeCell ref="G97:G98"/>
    <mergeCell ref="A27:B27"/>
    <mergeCell ref="A15:B15"/>
    <mergeCell ref="A16:B16"/>
    <mergeCell ref="A17:B17"/>
    <mergeCell ref="G99:G108"/>
    <mergeCell ref="A4:B4"/>
    <mergeCell ref="A5:B5"/>
    <mergeCell ref="A8:B8"/>
    <mergeCell ref="A12:E12"/>
    <mergeCell ref="A14:B14"/>
    <mergeCell ref="A6:B6"/>
    <mergeCell ref="A7:B7"/>
    <mergeCell ref="A9:B9"/>
    <mergeCell ref="A116:B116"/>
    <mergeCell ref="G33:G42"/>
    <mergeCell ref="A21:B21"/>
    <mergeCell ref="A18:B18"/>
    <mergeCell ref="A19:B19"/>
    <mergeCell ref="G44:G47"/>
    <mergeCell ref="G48:G52"/>
    <mergeCell ref="G53:G64"/>
    <mergeCell ref="G65:G72"/>
    <mergeCell ref="A20:B20"/>
    <mergeCell ref="A28:B28"/>
    <mergeCell ref="A22:B22"/>
    <mergeCell ref="A23:B23"/>
    <mergeCell ref="A24:B24"/>
    <mergeCell ref="A25:B25"/>
    <mergeCell ref="A26:B2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8"/>
  <sheetViews>
    <sheetView topLeftCell="A66" workbookViewId="0">
      <selection activeCell="L145" sqref="L145"/>
    </sheetView>
  </sheetViews>
  <sheetFormatPr defaultRowHeight="15" x14ac:dyDescent="0.25"/>
  <cols>
    <col min="1" max="1" width="25.85546875" customWidth="1"/>
    <col min="2" max="2" width="41.5703125" style="6" customWidth="1"/>
    <col min="3" max="3" width="15.85546875" customWidth="1"/>
    <col min="4" max="4" width="12.5703125" customWidth="1"/>
    <col min="5" max="5" width="13.85546875" customWidth="1"/>
  </cols>
  <sheetData>
    <row r="1" spans="1:7" ht="89.25" customHeight="1" x14ac:dyDescent="0.25">
      <c r="E1" s="115" t="s">
        <v>25</v>
      </c>
      <c r="F1" s="116"/>
      <c r="G1" s="116"/>
    </row>
    <row r="2" spans="1:7" x14ac:dyDescent="0.25">
      <c r="A2" s="3" t="s">
        <v>26</v>
      </c>
    </row>
    <row r="3" spans="1:7" x14ac:dyDescent="0.25">
      <c r="A3" s="3"/>
    </row>
    <row r="4" spans="1:7" x14ac:dyDescent="0.25">
      <c r="A4" s="118" t="s">
        <v>27</v>
      </c>
      <c r="B4" s="118"/>
      <c r="C4" s="11" t="s">
        <v>28</v>
      </c>
    </row>
    <row r="5" spans="1:7" x14ac:dyDescent="0.25">
      <c r="A5" s="119" t="s">
        <v>137</v>
      </c>
      <c r="B5" s="119"/>
      <c r="C5" s="37">
        <v>3</v>
      </c>
    </row>
    <row r="6" spans="1:7" x14ac:dyDescent="0.25">
      <c r="A6" s="119" t="s">
        <v>138</v>
      </c>
      <c r="B6" s="119"/>
      <c r="C6" s="37">
        <v>2</v>
      </c>
    </row>
    <row r="8" spans="1:7" x14ac:dyDescent="0.25">
      <c r="A8" s="3" t="s">
        <v>1</v>
      </c>
      <c r="B8" s="7"/>
      <c r="C8" s="2"/>
      <c r="D8" s="2"/>
      <c r="E8" s="2"/>
    </row>
    <row r="9" spans="1:7" ht="27.95" customHeight="1" x14ac:dyDescent="0.25">
      <c r="A9" s="98" t="s">
        <v>139</v>
      </c>
      <c r="B9" s="98"/>
      <c r="C9" s="98"/>
      <c r="D9" s="98"/>
      <c r="E9" s="98"/>
    </row>
    <row r="10" spans="1:7" x14ac:dyDescent="0.25">
      <c r="A10" s="3"/>
      <c r="B10" s="7"/>
      <c r="C10" s="2"/>
      <c r="D10" s="2"/>
      <c r="E10" s="2"/>
    </row>
    <row r="11" spans="1:7" s="6" customFormat="1" ht="45" x14ac:dyDescent="0.25">
      <c r="A11" s="120" t="s">
        <v>3</v>
      </c>
      <c r="B11" s="120"/>
      <c r="C11" s="35" t="s">
        <v>140</v>
      </c>
      <c r="D11" s="35" t="s">
        <v>36</v>
      </c>
      <c r="E11" s="35" t="s">
        <v>37</v>
      </c>
      <c r="G11" s="8"/>
    </row>
    <row r="12" spans="1:7" x14ac:dyDescent="0.25">
      <c r="A12" s="103" t="s">
        <v>11</v>
      </c>
      <c r="B12" s="103"/>
      <c r="C12" s="37">
        <v>6547</v>
      </c>
      <c r="D12" s="38">
        <f>C12/$C$25*100</f>
        <v>1.6700209932377796</v>
      </c>
      <c r="E12" s="38">
        <f>C12/$C$25*5</f>
        <v>8.3501049661888982E-2</v>
      </c>
    </row>
    <row r="13" spans="1:7" x14ac:dyDescent="0.25">
      <c r="A13" s="103" t="s">
        <v>12</v>
      </c>
      <c r="B13" s="103"/>
      <c r="C13" s="37">
        <v>1777</v>
      </c>
      <c r="D13" s="38">
        <f t="shared" ref="D13:D24" si="0">C13/$C$25*100</f>
        <v>0.45328048037017482</v>
      </c>
      <c r="E13" s="38">
        <f t="shared" ref="E13:E24" si="1">C13/$C$25*5</f>
        <v>2.2664024018508741E-2</v>
      </c>
    </row>
    <row r="14" spans="1:7" x14ac:dyDescent="0.25">
      <c r="A14" s="103" t="s">
        <v>13</v>
      </c>
      <c r="B14" s="103"/>
      <c r="C14" s="37">
        <v>6064</v>
      </c>
      <c r="D14" s="38">
        <f t="shared" si="0"/>
        <v>1.546816450739865</v>
      </c>
      <c r="E14" s="38">
        <f t="shared" si="1"/>
        <v>7.7340822536993259E-2</v>
      </c>
    </row>
    <row r="15" spans="1:7" x14ac:dyDescent="0.25">
      <c r="A15" s="103" t="s">
        <v>14</v>
      </c>
      <c r="B15" s="103"/>
      <c r="C15" s="37">
        <v>205085</v>
      </c>
      <c r="D15" s="38">
        <f t="shared" si="0"/>
        <v>52.313465006593859</v>
      </c>
      <c r="E15" s="38">
        <f t="shared" si="1"/>
        <v>2.6156732503296931</v>
      </c>
    </row>
    <row r="16" spans="1:7" x14ac:dyDescent="0.25">
      <c r="A16" s="103" t="s">
        <v>15</v>
      </c>
      <c r="B16" s="103"/>
      <c r="C16" s="37">
        <v>11836</v>
      </c>
      <c r="D16" s="38">
        <f t="shared" si="0"/>
        <v>3.0191489958702245</v>
      </c>
      <c r="E16" s="38">
        <f t="shared" si="1"/>
        <v>0.15095744979351122</v>
      </c>
    </row>
    <row r="17" spans="1:7" x14ac:dyDescent="0.25">
      <c r="A17" s="103" t="s">
        <v>16</v>
      </c>
      <c r="B17" s="103"/>
      <c r="C17" s="37">
        <v>4906</v>
      </c>
      <c r="D17" s="38">
        <f t="shared" si="0"/>
        <v>1.2514316469871005</v>
      </c>
      <c r="E17" s="38">
        <f t="shared" si="1"/>
        <v>6.2571582349355018E-2</v>
      </c>
    </row>
    <row r="18" spans="1:7" x14ac:dyDescent="0.25">
      <c r="A18" s="103" t="s">
        <v>17</v>
      </c>
      <c r="B18" s="103"/>
      <c r="C18" s="37">
        <v>46033</v>
      </c>
      <c r="D18" s="38">
        <f t="shared" si="0"/>
        <v>11.7421836538437</v>
      </c>
      <c r="E18" s="38">
        <f t="shared" si="1"/>
        <v>0.58710918269218504</v>
      </c>
    </row>
    <row r="19" spans="1:7" x14ac:dyDescent="0.25">
      <c r="A19" s="103" t="s">
        <v>18</v>
      </c>
      <c r="B19" s="103"/>
      <c r="C19" s="37">
        <v>17300</v>
      </c>
      <c r="D19" s="38">
        <f t="shared" si="0"/>
        <v>4.4129163254946677</v>
      </c>
      <c r="E19" s="38">
        <f t="shared" si="1"/>
        <v>0.22064581627473337</v>
      </c>
    </row>
    <row r="20" spans="1:7" x14ac:dyDescent="0.25">
      <c r="A20" s="103" t="s">
        <v>19</v>
      </c>
      <c r="B20" s="103"/>
      <c r="C20" s="37">
        <v>12524</v>
      </c>
      <c r="D20" s="38">
        <f t="shared" si="0"/>
        <v>3.1946453214159085</v>
      </c>
      <c r="E20" s="38">
        <f t="shared" si="1"/>
        <v>0.15973226607079544</v>
      </c>
    </row>
    <row r="21" spans="1:7" x14ac:dyDescent="0.25">
      <c r="A21" s="103" t="s">
        <v>20</v>
      </c>
      <c r="B21" s="103"/>
      <c r="C21" s="37">
        <v>29903</v>
      </c>
      <c r="D21" s="38">
        <f t="shared" si="0"/>
        <v>7.6277131145241066</v>
      </c>
      <c r="E21" s="38">
        <f t="shared" si="1"/>
        <v>0.38138565572620531</v>
      </c>
    </row>
    <row r="22" spans="1:7" x14ac:dyDescent="0.25">
      <c r="A22" s="103" t="s">
        <v>21</v>
      </c>
      <c r="B22" s="103"/>
      <c r="C22" s="37">
        <v>1964</v>
      </c>
      <c r="D22" s="38">
        <f t="shared" si="0"/>
        <v>0.50098078978448135</v>
      </c>
      <c r="E22" s="38">
        <f t="shared" si="1"/>
        <v>2.5049039489224066E-2</v>
      </c>
    </row>
    <row r="23" spans="1:7" x14ac:dyDescent="0.25">
      <c r="A23" s="103" t="s">
        <v>22</v>
      </c>
      <c r="B23" s="103"/>
      <c r="C23" s="37">
        <v>38894</v>
      </c>
      <c r="D23" s="38">
        <f t="shared" si="0"/>
        <v>9.9211541944387047</v>
      </c>
      <c r="E23" s="38">
        <f t="shared" si="1"/>
        <v>0.4960577097219353</v>
      </c>
    </row>
    <row r="24" spans="1:7" x14ac:dyDescent="0.25">
      <c r="A24" s="103" t="s">
        <v>23</v>
      </c>
      <c r="B24" s="103"/>
      <c r="C24" s="37">
        <v>9198</v>
      </c>
      <c r="D24" s="38">
        <f t="shared" si="0"/>
        <v>2.3462430266994194</v>
      </c>
      <c r="E24" s="38">
        <f t="shared" si="1"/>
        <v>0.11731215133497097</v>
      </c>
    </row>
    <row r="25" spans="1:7" x14ac:dyDescent="0.25">
      <c r="A25" s="117" t="s">
        <v>24</v>
      </c>
      <c r="B25" s="117"/>
      <c r="C25" s="39">
        <f>SUM(C12:C24)</f>
        <v>392031</v>
      </c>
      <c r="D25" s="39">
        <f t="shared" ref="D25:E25" si="2">SUM(D12:D24)</f>
        <v>99.999999999999986</v>
      </c>
      <c r="E25" s="39">
        <f t="shared" si="2"/>
        <v>5.0000000000000009</v>
      </c>
    </row>
    <row r="27" spans="1:7" x14ac:dyDescent="0.25">
      <c r="A27" s="3" t="s">
        <v>38</v>
      </c>
    </row>
    <row r="29" spans="1:7" x14ac:dyDescent="0.25">
      <c r="A29" s="53" t="s">
        <v>39</v>
      </c>
      <c r="B29" s="79" t="s">
        <v>40</v>
      </c>
      <c r="C29" s="53" t="s">
        <v>141</v>
      </c>
      <c r="D29" s="53" t="s">
        <v>142</v>
      </c>
      <c r="E29" s="53" t="s">
        <v>143</v>
      </c>
      <c r="F29" s="53" t="s">
        <v>144</v>
      </c>
      <c r="G29" s="37"/>
    </row>
    <row r="30" spans="1:7" x14ac:dyDescent="0.25">
      <c r="A30" s="40" t="s">
        <v>11</v>
      </c>
      <c r="B30" s="41"/>
      <c r="C30" s="37">
        <v>3615</v>
      </c>
      <c r="D30" s="37">
        <v>2340</v>
      </c>
      <c r="E30" s="37">
        <f>SUM(C30:C43)</f>
        <v>6547</v>
      </c>
      <c r="F30" s="37">
        <f>SUM(D30:D43)</f>
        <v>6127</v>
      </c>
      <c r="G30" s="37"/>
    </row>
    <row r="31" spans="1:7" ht="30" x14ac:dyDescent="0.25">
      <c r="A31" s="42" t="s">
        <v>11</v>
      </c>
      <c r="B31" s="41" t="s">
        <v>145</v>
      </c>
      <c r="C31" s="37">
        <v>1368</v>
      </c>
      <c r="D31" s="37">
        <v>1129</v>
      </c>
      <c r="E31" s="37"/>
      <c r="F31" s="37"/>
      <c r="G31" s="37"/>
    </row>
    <row r="32" spans="1:7" x14ac:dyDescent="0.25">
      <c r="A32" s="42" t="s">
        <v>11</v>
      </c>
      <c r="B32" s="41" t="s">
        <v>146</v>
      </c>
      <c r="C32" s="37">
        <v>67</v>
      </c>
      <c r="D32" s="37">
        <v>89</v>
      </c>
      <c r="E32" s="37"/>
      <c r="F32" s="37"/>
      <c r="G32" s="37"/>
    </row>
    <row r="33" spans="1:7" x14ac:dyDescent="0.25">
      <c r="A33" s="42" t="s">
        <v>11</v>
      </c>
      <c r="B33" s="41" t="s">
        <v>147</v>
      </c>
      <c r="C33" s="37">
        <v>332</v>
      </c>
      <c r="D33" s="37">
        <v>158</v>
      </c>
      <c r="E33" s="37"/>
      <c r="F33" s="37"/>
      <c r="G33" s="37"/>
    </row>
    <row r="34" spans="1:7" ht="30" x14ac:dyDescent="0.25">
      <c r="A34" s="42" t="s">
        <v>11</v>
      </c>
      <c r="B34" s="41" t="s">
        <v>148</v>
      </c>
      <c r="C34" s="37">
        <v>509</v>
      </c>
      <c r="D34" s="37">
        <v>280</v>
      </c>
      <c r="E34" s="37"/>
      <c r="F34" s="37"/>
      <c r="G34" s="37"/>
    </row>
    <row r="35" spans="1:7" ht="30" x14ac:dyDescent="0.25">
      <c r="A35" s="42" t="s">
        <v>11</v>
      </c>
      <c r="B35" s="41" t="s">
        <v>149</v>
      </c>
      <c r="C35" s="37">
        <v>23</v>
      </c>
      <c r="D35" s="37">
        <v>343</v>
      </c>
      <c r="E35" s="37"/>
      <c r="F35" s="37"/>
      <c r="G35" s="37"/>
    </row>
    <row r="36" spans="1:7" ht="45" x14ac:dyDescent="0.25">
      <c r="A36" s="42" t="s">
        <v>11</v>
      </c>
      <c r="B36" s="41" t="s">
        <v>150</v>
      </c>
      <c r="C36" s="37">
        <v>484</v>
      </c>
      <c r="D36" s="37">
        <v>1107</v>
      </c>
      <c r="E36" s="37"/>
      <c r="F36" s="37"/>
      <c r="G36" s="37"/>
    </row>
    <row r="37" spans="1:7" ht="60" x14ac:dyDescent="0.25">
      <c r="A37" s="42" t="s">
        <v>11</v>
      </c>
      <c r="B37" s="41" t="s">
        <v>151</v>
      </c>
      <c r="C37" s="37">
        <v>0</v>
      </c>
      <c r="D37" s="37">
        <v>20</v>
      </c>
      <c r="E37" s="37"/>
      <c r="F37" s="37"/>
      <c r="G37" s="37"/>
    </row>
    <row r="38" spans="1:7" x14ac:dyDescent="0.25">
      <c r="A38" s="42" t="s">
        <v>11</v>
      </c>
      <c r="B38" s="41" t="s">
        <v>152</v>
      </c>
      <c r="C38" s="37">
        <v>48</v>
      </c>
      <c r="D38" s="37">
        <v>464</v>
      </c>
      <c r="E38" s="37"/>
      <c r="F38" s="37"/>
      <c r="G38" s="37"/>
    </row>
    <row r="39" spans="1:7" x14ac:dyDescent="0.25">
      <c r="A39" s="42" t="s">
        <v>11</v>
      </c>
      <c r="B39" s="41" t="s">
        <v>153</v>
      </c>
      <c r="C39" s="37">
        <v>65</v>
      </c>
      <c r="D39" s="37">
        <v>60</v>
      </c>
      <c r="E39" s="37"/>
      <c r="F39" s="37"/>
      <c r="G39" s="37"/>
    </row>
    <row r="40" spans="1:7" x14ac:dyDescent="0.25">
      <c r="A40" s="42" t="s">
        <v>11</v>
      </c>
      <c r="B40" s="41" t="s">
        <v>154</v>
      </c>
      <c r="C40" s="37">
        <v>4</v>
      </c>
      <c r="D40" s="37">
        <v>86</v>
      </c>
      <c r="E40" s="37"/>
      <c r="F40" s="37"/>
      <c r="G40" s="37"/>
    </row>
    <row r="41" spans="1:7" x14ac:dyDescent="0.25">
      <c r="A41" s="42" t="s">
        <v>11</v>
      </c>
      <c r="B41" s="41" t="s">
        <v>155</v>
      </c>
      <c r="C41" s="37">
        <v>26</v>
      </c>
      <c r="D41" s="37">
        <v>20</v>
      </c>
      <c r="E41" s="37"/>
      <c r="F41" s="37"/>
      <c r="G41" s="37"/>
    </row>
    <row r="42" spans="1:7" ht="30" x14ac:dyDescent="0.25">
      <c r="A42" s="42" t="s">
        <v>11</v>
      </c>
      <c r="B42" s="41" t="s">
        <v>156</v>
      </c>
      <c r="C42" s="37">
        <v>6</v>
      </c>
      <c r="D42" s="37">
        <v>22</v>
      </c>
      <c r="E42" s="37"/>
      <c r="F42" s="37"/>
      <c r="G42" s="37"/>
    </row>
    <row r="43" spans="1:7" x14ac:dyDescent="0.25">
      <c r="A43" s="42" t="s">
        <v>11</v>
      </c>
      <c r="B43" s="41" t="s">
        <v>157</v>
      </c>
      <c r="C43" s="37">
        <v>0</v>
      </c>
      <c r="D43" s="37">
        <v>9</v>
      </c>
      <c r="E43" s="37"/>
      <c r="F43" s="37"/>
      <c r="G43" s="37"/>
    </row>
    <row r="44" spans="1:7" x14ac:dyDescent="0.25">
      <c r="A44" s="40" t="s">
        <v>12</v>
      </c>
      <c r="B44" s="41"/>
      <c r="C44" s="37">
        <v>1776</v>
      </c>
      <c r="D44" s="37">
        <v>2597</v>
      </c>
      <c r="E44" s="37">
        <f>SUM(C44:C45)</f>
        <v>1777</v>
      </c>
      <c r="F44" s="37">
        <f>SUM(D44:D45)</f>
        <v>2637</v>
      </c>
      <c r="G44" s="37"/>
    </row>
    <row r="45" spans="1:7" ht="30" x14ac:dyDescent="0.25">
      <c r="A45" s="42" t="s">
        <v>12</v>
      </c>
      <c r="B45" s="41" t="s">
        <v>158</v>
      </c>
      <c r="C45" s="37">
        <v>1</v>
      </c>
      <c r="D45" s="37">
        <v>40</v>
      </c>
      <c r="E45" s="37"/>
      <c r="F45" s="37"/>
      <c r="G45" s="37"/>
    </row>
    <row r="46" spans="1:7" x14ac:dyDescent="0.25">
      <c r="A46" s="40" t="s">
        <v>13</v>
      </c>
      <c r="B46" s="41"/>
      <c r="C46" s="37">
        <v>3839</v>
      </c>
      <c r="D46" s="37">
        <v>3716</v>
      </c>
      <c r="E46" s="37">
        <f>SUM(C46:C52)</f>
        <v>6064</v>
      </c>
      <c r="F46" s="37">
        <f>SUM(D46:D52)</f>
        <v>6891</v>
      </c>
      <c r="G46" s="37"/>
    </row>
    <row r="47" spans="1:7" ht="30" x14ac:dyDescent="0.25">
      <c r="A47" s="1" t="s">
        <v>13</v>
      </c>
      <c r="B47" s="41" t="s">
        <v>159</v>
      </c>
      <c r="C47" s="37">
        <v>341</v>
      </c>
      <c r="D47" s="37">
        <v>821</v>
      </c>
      <c r="E47" s="37"/>
      <c r="F47" s="37"/>
      <c r="G47" s="37"/>
    </row>
    <row r="48" spans="1:7" x14ac:dyDescent="0.25">
      <c r="A48" s="1" t="s">
        <v>13</v>
      </c>
      <c r="B48" s="41" t="s">
        <v>160</v>
      </c>
      <c r="C48" s="37">
        <v>236</v>
      </c>
      <c r="D48" s="37">
        <v>617</v>
      </c>
      <c r="E48" s="37"/>
      <c r="F48" s="37"/>
      <c r="G48" s="37"/>
    </row>
    <row r="49" spans="1:7" x14ac:dyDescent="0.25">
      <c r="A49" s="1" t="s">
        <v>13</v>
      </c>
      <c r="B49" s="41" t="s">
        <v>161</v>
      </c>
      <c r="C49" s="37">
        <v>317</v>
      </c>
      <c r="D49" s="37">
        <v>310</v>
      </c>
      <c r="E49" s="37"/>
      <c r="F49" s="37"/>
      <c r="G49" s="37"/>
    </row>
    <row r="50" spans="1:7" x14ac:dyDescent="0.25">
      <c r="A50" s="1" t="s">
        <v>13</v>
      </c>
      <c r="B50" s="41" t="s">
        <v>162</v>
      </c>
      <c r="C50" s="37">
        <v>565</v>
      </c>
      <c r="D50" s="37">
        <v>715</v>
      </c>
      <c r="E50" s="37"/>
      <c r="F50" s="37"/>
      <c r="G50" s="37"/>
    </row>
    <row r="51" spans="1:7" x14ac:dyDescent="0.25">
      <c r="A51" s="1" t="s">
        <v>13</v>
      </c>
      <c r="B51" s="41" t="s">
        <v>163</v>
      </c>
      <c r="C51" s="37">
        <v>750</v>
      </c>
      <c r="D51" s="37">
        <v>634</v>
      </c>
      <c r="E51" s="37"/>
      <c r="F51" s="37"/>
      <c r="G51" s="37"/>
    </row>
    <row r="52" spans="1:7" ht="30" x14ac:dyDescent="0.25">
      <c r="A52" s="1" t="s">
        <v>13</v>
      </c>
      <c r="B52" s="41" t="s">
        <v>164</v>
      </c>
      <c r="C52" s="37">
        <v>16</v>
      </c>
      <c r="D52" s="37">
        <v>78</v>
      </c>
      <c r="E52" s="37"/>
      <c r="F52" s="37"/>
      <c r="G52" s="37"/>
    </row>
    <row r="53" spans="1:7" x14ac:dyDescent="0.25">
      <c r="A53" s="40" t="s">
        <v>14</v>
      </c>
      <c r="B53" s="41"/>
      <c r="C53" s="37">
        <v>5939</v>
      </c>
      <c r="D53" s="37">
        <v>7919</v>
      </c>
      <c r="E53" s="37">
        <f>SUM(C53:C58)</f>
        <v>205085</v>
      </c>
      <c r="F53" s="37">
        <f>SUM(D53:D58)</f>
        <v>48232</v>
      </c>
      <c r="G53" s="37"/>
    </row>
    <row r="54" spans="1:7" x14ac:dyDescent="0.25">
      <c r="A54" s="1" t="s">
        <v>14</v>
      </c>
      <c r="B54" s="41" t="s">
        <v>165</v>
      </c>
      <c r="C54" s="37">
        <v>188236</v>
      </c>
      <c r="D54" s="37">
        <v>31123</v>
      </c>
      <c r="E54" s="37"/>
      <c r="F54" s="37"/>
      <c r="G54" s="37"/>
    </row>
    <row r="55" spans="1:7" x14ac:dyDescent="0.25">
      <c r="A55" s="1" t="s">
        <v>14</v>
      </c>
      <c r="B55" s="41" t="s">
        <v>166</v>
      </c>
      <c r="C55" s="37">
        <v>6087</v>
      </c>
      <c r="D55" s="37">
        <v>3253</v>
      </c>
      <c r="E55" s="37"/>
      <c r="F55" s="37"/>
      <c r="G55" s="37"/>
    </row>
    <row r="56" spans="1:7" x14ac:dyDescent="0.25">
      <c r="A56" s="1" t="s">
        <v>14</v>
      </c>
      <c r="B56" s="41" t="s">
        <v>167</v>
      </c>
      <c r="C56" s="37">
        <v>1708</v>
      </c>
      <c r="D56" s="37">
        <v>676</v>
      </c>
      <c r="E56" s="37"/>
      <c r="F56" s="37"/>
      <c r="G56" s="37"/>
    </row>
    <row r="57" spans="1:7" ht="30" x14ac:dyDescent="0.25">
      <c r="A57" s="1" t="s">
        <v>14</v>
      </c>
      <c r="B57" s="41" t="s">
        <v>168</v>
      </c>
      <c r="C57" s="37">
        <v>249</v>
      </c>
      <c r="D57" s="37">
        <v>316</v>
      </c>
      <c r="E57" s="37"/>
      <c r="F57" s="37"/>
      <c r="G57" s="37"/>
    </row>
    <row r="58" spans="1:7" x14ac:dyDescent="0.25">
      <c r="A58" s="1" t="s">
        <v>14</v>
      </c>
      <c r="B58" s="41" t="s">
        <v>169</v>
      </c>
      <c r="C58" s="37">
        <v>2866</v>
      </c>
      <c r="D58" s="37">
        <v>4945</v>
      </c>
      <c r="E58" s="37"/>
      <c r="F58" s="37"/>
      <c r="G58" s="37"/>
    </row>
    <row r="59" spans="1:7" x14ac:dyDescent="0.25">
      <c r="A59" s="40" t="s">
        <v>15</v>
      </c>
      <c r="B59" s="41"/>
      <c r="C59" s="37">
        <v>6429</v>
      </c>
      <c r="D59" s="37">
        <v>3872</v>
      </c>
      <c r="E59" s="37">
        <f>SUM(C59:C95)</f>
        <v>11836</v>
      </c>
      <c r="F59" s="37">
        <f>SUM(D59:D95)</f>
        <v>12473</v>
      </c>
      <c r="G59" s="37"/>
    </row>
    <row r="60" spans="1:7" x14ac:dyDescent="0.25">
      <c r="A60" s="1" t="s">
        <v>15</v>
      </c>
      <c r="B60" s="41" t="s">
        <v>170</v>
      </c>
      <c r="C60" s="37">
        <v>4</v>
      </c>
      <c r="D60" s="37">
        <v>455</v>
      </c>
      <c r="E60" s="37"/>
      <c r="F60" s="37"/>
      <c r="G60" s="37"/>
    </row>
    <row r="61" spans="1:7" ht="30" x14ac:dyDescent="0.25">
      <c r="A61" s="1" t="s">
        <v>15</v>
      </c>
      <c r="B61" s="41" t="s">
        <v>171</v>
      </c>
      <c r="C61" s="37">
        <v>44</v>
      </c>
      <c r="D61" s="37">
        <v>218</v>
      </c>
      <c r="E61" s="37"/>
      <c r="F61" s="37"/>
      <c r="G61" s="37"/>
    </row>
    <row r="62" spans="1:7" x14ac:dyDescent="0.25">
      <c r="A62" s="1" t="s">
        <v>15</v>
      </c>
      <c r="B62" s="41" t="s">
        <v>172</v>
      </c>
      <c r="C62" s="37">
        <v>452</v>
      </c>
      <c r="D62" s="37">
        <v>869</v>
      </c>
      <c r="E62" s="37"/>
      <c r="F62" s="37"/>
      <c r="G62" s="37"/>
    </row>
    <row r="63" spans="1:7" x14ac:dyDescent="0.25">
      <c r="A63" s="1" t="s">
        <v>15</v>
      </c>
      <c r="B63" s="41" t="s">
        <v>173</v>
      </c>
      <c r="C63" s="37">
        <v>71</v>
      </c>
      <c r="D63" s="37">
        <v>302</v>
      </c>
      <c r="E63" s="37"/>
      <c r="F63" s="37"/>
      <c r="G63" s="37"/>
    </row>
    <row r="64" spans="1:7" x14ac:dyDescent="0.25">
      <c r="A64" s="1" t="s">
        <v>15</v>
      </c>
      <c r="B64" s="41" t="s">
        <v>174</v>
      </c>
      <c r="C64" s="37">
        <v>9</v>
      </c>
      <c r="D64" s="37">
        <v>41</v>
      </c>
      <c r="E64" s="37"/>
      <c r="F64" s="37"/>
      <c r="G64" s="37"/>
    </row>
    <row r="65" spans="1:7" ht="30" x14ac:dyDescent="0.25">
      <c r="A65" s="1" t="s">
        <v>15</v>
      </c>
      <c r="B65" s="41" t="s">
        <v>175</v>
      </c>
      <c r="C65" s="37">
        <v>56</v>
      </c>
      <c r="D65" s="37">
        <v>149</v>
      </c>
      <c r="E65" s="37"/>
      <c r="F65" s="37"/>
      <c r="G65" s="37"/>
    </row>
    <row r="66" spans="1:7" ht="30" x14ac:dyDescent="0.25">
      <c r="A66" s="1" t="s">
        <v>15</v>
      </c>
      <c r="B66" s="41" t="s">
        <v>176</v>
      </c>
      <c r="C66" s="37">
        <v>19</v>
      </c>
      <c r="D66" s="37">
        <v>110</v>
      </c>
      <c r="E66" s="37"/>
      <c r="F66" s="37"/>
      <c r="G66" s="37"/>
    </row>
    <row r="67" spans="1:7" ht="30" x14ac:dyDescent="0.25">
      <c r="A67" s="1" t="s">
        <v>15</v>
      </c>
      <c r="B67" s="41" t="s">
        <v>177</v>
      </c>
      <c r="C67" s="37">
        <v>31</v>
      </c>
      <c r="D67" s="37">
        <v>90</v>
      </c>
      <c r="E67" s="37"/>
      <c r="F67" s="37"/>
      <c r="G67" s="37"/>
    </row>
    <row r="68" spans="1:7" x14ac:dyDescent="0.25">
      <c r="A68" s="1" t="s">
        <v>15</v>
      </c>
      <c r="B68" s="41" t="s">
        <v>178</v>
      </c>
      <c r="C68" s="37">
        <v>5</v>
      </c>
      <c r="D68" s="37">
        <v>133</v>
      </c>
      <c r="E68" s="37"/>
      <c r="F68" s="37"/>
      <c r="G68" s="37"/>
    </row>
    <row r="69" spans="1:7" x14ac:dyDescent="0.25">
      <c r="A69" s="1" t="s">
        <v>15</v>
      </c>
      <c r="B69" s="41" t="s">
        <v>179</v>
      </c>
      <c r="C69" s="37">
        <v>59</v>
      </c>
      <c r="D69" s="37">
        <v>203</v>
      </c>
      <c r="E69" s="37"/>
      <c r="F69" s="37"/>
      <c r="G69" s="37"/>
    </row>
    <row r="70" spans="1:7" ht="30" x14ac:dyDescent="0.25">
      <c r="A70" s="1" t="s">
        <v>15</v>
      </c>
      <c r="B70" s="41" t="s">
        <v>180</v>
      </c>
      <c r="C70" s="37">
        <v>29</v>
      </c>
      <c r="D70" s="37">
        <v>55</v>
      </c>
      <c r="E70" s="37"/>
      <c r="F70" s="37"/>
      <c r="G70" s="37"/>
    </row>
    <row r="71" spans="1:7" x14ac:dyDescent="0.25">
      <c r="A71" s="1" t="s">
        <v>15</v>
      </c>
      <c r="B71" s="41" t="s">
        <v>181</v>
      </c>
      <c r="C71" s="37">
        <v>34</v>
      </c>
      <c r="D71" s="37">
        <v>200</v>
      </c>
      <c r="E71" s="37"/>
      <c r="F71" s="37"/>
      <c r="G71" s="37"/>
    </row>
    <row r="72" spans="1:7" x14ac:dyDescent="0.25">
      <c r="A72" s="1" t="s">
        <v>15</v>
      </c>
      <c r="B72" s="41" t="s">
        <v>182</v>
      </c>
      <c r="C72" s="37">
        <v>1851</v>
      </c>
      <c r="D72" s="37">
        <v>857</v>
      </c>
      <c r="E72" s="37"/>
      <c r="F72" s="37"/>
      <c r="G72" s="37"/>
    </row>
    <row r="73" spans="1:7" x14ac:dyDescent="0.25">
      <c r="A73" s="1" t="s">
        <v>15</v>
      </c>
      <c r="B73" s="41" t="s">
        <v>183</v>
      </c>
      <c r="C73" s="37">
        <v>999</v>
      </c>
      <c r="D73" s="37">
        <v>486</v>
      </c>
      <c r="E73" s="37"/>
      <c r="F73" s="37"/>
      <c r="G73" s="37"/>
    </row>
    <row r="74" spans="1:7" x14ac:dyDescent="0.25">
      <c r="A74" s="1" t="s">
        <v>15</v>
      </c>
      <c r="B74" s="41" t="s">
        <v>184</v>
      </c>
      <c r="C74" s="37">
        <v>50</v>
      </c>
      <c r="D74" s="37">
        <v>70</v>
      </c>
      <c r="E74" s="37"/>
      <c r="F74" s="37"/>
      <c r="G74" s="37"/>
    </row>
    <row r="75" spans="1:7" x14ac:dyDescent="0.25">
      <c r="A75" s="1" t="s">
        <v>15</v>
      </c>
      <c r="B75" s="41" t="s">
        <v>185</v>
      </c>
      <c r="C75" s="37">
        <v>76</v>
      </c>
      <c r="D75" s="37">
        <v>94</v>
      </c>
      <c r="E75" s="37"/>
      <c r="F75" s="37"/>
      <c r="G75" s="37"/>
    </row>
    <row r="76" spans="1:7" x14ac:dyDescent="0.25">
      <c r="A76" s="1" t="s">
        <v>15</v>
      </c>
      <c r="B76" s="41" t="s">
        <v>186</v>
      </c>
      <c r="C76" s="37">
        <v>21</v>
      </c>
      <c r="D76" s="37">
        <v>220</v>
      </c>
      <c r="E76" s="37"/>
      <c r="F76" s="37"/>
      <c r="G76" s="37"/>
    </row>
    <row r="77" spans="1:7" x14ac:dyDescent="0.25">
      <c r="A77" s="1" t="s">
        <v>15</v>
      </c>
      <c r="B77" s="41" t="s">
        <v>187</v>
      </c>
      <c r="C77" s="37">
        <v>13</v>
      </c>
      <c r="D77" s="37">
        <v>54</v>
      </c>
      <c r="E77" s="37"/>
      <c r="F77" s="37"/>
      <c r="G77" s="37"/>
    </row>
    <row r="78" spans="1:7" x14ac:dyDescent="0.25">
      <c r="A78" s="1" t="s">
        <v>15</v>
      </c>
      <c r="B78" s="41" t="s">
        <v>188</v>
      </c>
      <c r="C78" s="37">
        <v>23</v>
      </c>
      <c r="D78" s="37">
        <v>134</v>
      </c>
      <c r="E78" s="37"/>
      <c r="F78" s="37"/>
      <c r="G78" s="37"/>
    </row>
    <row r="79" spans="1:7" x14ac:dyDescent="0.25">
      <c r="A79" s="1" t="s">
        <v>15</v>
      </c>
      <c r="B79" s="41" t="s">
        <v>189</v>
      </c>
      <c r="C79" s="37">
        <v>17</v>
      </c>
      <c r="D79" s="37">
        <v>91</v>
      </c>
      <c r="E79" s="37"/>
      <c r="F79" s="37"/>
      <c r="G79" s="37"/>
    </row>
    <row r="80" spans="1:7" x14ac:dyDescent="0.25">
      <c r="A80" s="1" t="s">
        <v>15</v>
      </c>
      <c r="B80" s="41" t="s">
        <v>190</v>
      </c>
      <c r="C80" s="37">
        <v>9</v>
      </c>
      <c r="D80" s="37">
        <v>119</v>
      </c>
      <c r="E80" s="37"/>
      <c r="F80" s="37"/>
      <c r="G80" s="37"/>
    </row>
    <row r="81" spans="1:7" x14ac:dyDescent="0.25">
      <c r="A81" s="1" t="s">
        <v>15</v>
      </c>
      <c r="B81" s="41" t="s">
        <v>191</v>
      </c>
      <c r="C81" s="37">
        <v>20</v>
      </c>
      <c r="D81" s="37">
        <v>304</v>
      </c>
      <c r="E81" s="37"/>
      <c r="F81" s="37"/>
      <c r="G81" s="37"/>
    </row>
    <row r="82" spans="1:7" ht="30" x14ac:dyDescent="0.25">
      <c r="A82" s="1" t="s">
        <v>15</v>
      </c>
      <c r="B82" s="41" t="s">
        <v>192</v>
      </c>
      <c r="C82" s="37">
        <v>1</v>
      </c>
      <c r="D82" s="37">
        <v>125</v>
      </c>
      <c r="E82" s="37"/>
      <c r="F82" s="37"/>
      <c r="G82" s="37"/>
    </row>
    <row r="83" spans="1:7" x14ac:dyDescent="0.25">
      <c r="A83" s="1" t="s">
        <v>15</v>
      </c>
      <c r="B83" s="41" t="s">
        <v>193</v>
      </c>
      <c r="C83" s="37">
        <v>0</v>
      </c>
      <c r="D83" s="37">
        <v>215</v>
      </c>
      <c r="E83" s="37"/>
      <c r="F83" s="37"/>
      <c r="G83" s="37"/>
    </row>
    <row r="84" spans="1:7" ht="30" x14ac:dyDescent="0.25">
      <c r="A84" s="1" t="s">
        <v>15</v>
      </c>
      <c r="B84" s="41" t="s">
        <v>194</v>
      </c>
      <c r="C84" s="37">
        <v>1</v>
      </c>
      <c r="D84" s="37">
        <v>254</v>
      </c>
      <c r="E84" s="37"/>
      <c r="F84" s="37"/>
      <c r="G84" s="37"/>
    </row>
    <row r="85" spans="1:7" x14ac:dyDescent="0.25">
      <c r="A85" s="1" t="s">
        <v>15</v>
      </c>
      <c r="B85" s="41" t="s">
        <v>195</v>
      </c>
      <c r="C85" s="37">
        <v>5</v>
      </c>
      <c r="D85" s="37">
        <v>252</v>
      </c>
      <c r="E85" s="37"/>
      <c r="F85" s="37"/>
      <c r="G85" s="37"/>
    </row>
    <row r="86" spans="1:7" x14ac:dyDescent="0.25">
      <c r="A86" s="1" t="s">
        <v>15</v>
      </c>
      <c r="B86" s="41" t="s">
        <v>196</v>
      </c>
      <c r="C86" s="37">
        <v>7</v>
      </c>
      <c r="D86" s="37">
        <v>432</v>
      </c>
      <c r="E86" s="37"/>
      <c r="F86" s="37"/>
      <c r="G86" s="37"/>
    </row>
    <row r="87" spans="1:7" x14ac:dyDescent="0.25">
      <c r="A87" s="1" t="s">
        <v>15</v>
      </c>
      <c r="B87" s="41" t="s">
        <v>197</v>
      </c>
      <c r="C87" s="37">
        <v>35</v>
      </c>
      <c r="D87" s="37">
        <v>255</v>
      </c>
      <c r="E87" s="37"/>
      <c r="F87" s="37"/>
      <c r="G87" s="37"/>
    </row>
    <row r="88" spans="1:7" x14ac:dyDescent="0.25">
      <c r="A88" s="1" t="s">
        <v>15</v>
      </c>
      <c r="B88" s="41" t="s">
        <v>198</v>
      </c>
      <c r="C88" s="37">
        <v>4</v>
      </c>
      <c r="D88" s="37">
        <v>373</v>
      </c>
      <c r="E88" s="37"/>
      <c r="F88" s="37"/>
      <c r="G88" s="37"/>
    </row>
    <row r="89" spans="1:7" x14ac:dyDescent="0.25">
      <c r="A89" s="1" t="s">
        <v>15</v>
      </c>
      <c r="B89" s="41" t="s">
        <v>199</v>
      </c>
      <c r="C89" s="37">
        <v>2</v>
      </c>
      <c r="D89" s="37">
        <v>182</v>
      </c>
      <c r="E89" s="37"/>
      <c r="F89" s="37"/>
      <c r="G89" s="37"/>
    </row>
    <row r="90" spans="1:7" x14ac:dyDescent="0.25">
      <c r="A90" s="1" t="s">
        <v>15</v>
      </c>
      <c r="B90" s="41" t="s">
        <v>200</v>
      </c>
      <c r="C90" s="37">
        <v>0</v>
      </c>
      <c r="D90" s="37">
        <v>50</v>
      </c>
      <c r="E90" s="37"/>
      <c r="F90" s="37"/>
      <c r="G90" s="37"/>
    </row>
    <row r="91" spans="1:7" x14ac:dyDescent="0.25">
      <c r="A91" s="1" t="s">
        <v>15</v>
      </c>
      <c r="B91" s="41" t="s">
        <v>201</v>
      </c>
      <c r="C91" s="37">
        <v>5</v>
      </c>
      <c r="D91" s="37">
        <v>228</v>
      </c>
      <c r="E91" s="37"/>
      <c r="F91" s="37"/>
      <c r="G91" s="37"/>
    </row>
    <row r="92" spans="1:7" ht="30" x14ac:dyDescent="0.25">
      <c r="A92" s="1" t="s">
        <v>15</v>
      </c>
      <c r="B92" s="41" t="s">
        <v>202</v>
      </c>
      <c r="C92" s="37">
        <v>1357</v>
      </c>
      <c r="D92" s="37">
        <v>660</v>
      </c>
      <c r="E92" s="37"/>
      <c r="F92" s="37"/>
      <c r="G92" s="37"/>
    </row>
    <row r="93" spans="1:7" ht="30" x14ac:dyDescent="0.25">
      <c r="A93" s="1" t="s">
        <v>15</v>
      </c>
      <c r="B93" s="41" t="s">
        <v>203</v>
      </c>
      <c r="C93" s="37">
        <v>94</v>
      </c>
      <c r="D93" s="37">
        <v>128</v>
      </c>
      <c r="E93" s="37"/>
      <c r="F93" s="37"/>
      <c r="G93" s="37"/>
    </row>
    <row r="94" spans="1:7" x14ac:dyDescent="0.25">
      <c r="A94" s="1" t="s">
        <v>15</v>
      </c>
      <c r="B94" s="41" t="s">
        <v>204</v>
      </c>
      <c r="C94" s="37">
        <v>2</v>
      </c>
      <c r="D94" s="37">
        <v>81</v>
      </c>
      <c r="E94" s="37"/>
      <c r="F94" s="37"/>
      <c r="G94" s="37"/>
    </row>
    <row r="95" spans="1:7" x14ac:dyDescent="0.25">
      <c r="A95" s="1" t="s">
        <v>15</v>
      </c>
      <c r="B95" s="41" t="s">
        <v>205</v>
      </c>
      <c r="C95" s="37">
        <v>2</v>
      </c>
      <c r="D95" s="37">
        <v>112</v>
      </c>
      <c r="E95" s="37"/>
      <c r="F95" s="37"/>
      <c r="G95" s="37"/>
    </row>
    <row r="96" spans="1:7" x14ac:dyDescent="0.25">
      <c r="A96" s="40" t="s">
        <v>16</v>
      </c>
      <c r="B96" s="41"/>
      <c r="C96" s="37">
        <v>2144</v>
      </c>
      <c r="D96" s="37">
        <v>1974</v>
      </c>
      <c r="E96" s="37">
        <f>SUM(C96:C121)</f>
        <v>4906</v>
      </c>
      <c r="F96" s="37">
        <f>SUM(D96:D121)</f>
        <v>8212</v>
      </c>
      <c r="G96" s="37"/>
    </row>
    <row r="97" spans="1:7" x14ac:dyDescent="0.25">
      <c r="A97" s="1" t="s">
        <v>16</v>
      </c>
      <c r="B97" s="41" t="s">
        <v>206</v>
      </c>
      <c r="C97" s="37">
        <v>56</v>
      </c>
      <c r="D97" s="37">
        <v>118</v>
      </c>
      <c r="E97" s="37"/>
      <c r="F97" s="37"/>
      <c r="G97" s="37"/>
    </row>
    <row r="98" spans="1:7" x14ac:dyDescent="0.25">
      <c r="A98" s="1" t="s">
        <v>16</v>
      </c>
      <c r="B98" s="41" t="s">
        <v>207</v>
      </c>
      <c r="C98" s="37">
        <v>1476</v>
      </c>
      <c r="D98" s="37">
        <v>1016</v>
      </c>
      <c r="E98" s="37"/>
      <c r="F98" s="37"/>
      <c r="G98" s="37"/>
    </row>
    <row r="99" spans="1:7" ht="30" x14ac:dyDescent="0.25">
      <c r="A99" s="1" t="s">
        <v>16</v>
      </c>
      <c r="B99" s="41" t="s">
        <v>208</v>
      </c>
      <c r="C99" s="37">
        <v>72</v>
      </c>
      <c r="D99" s="37">
        <v>77</v>
      </c>
      <c r="E99" s="37"/>
      <c r="F99" s="37"/>
      <c r="G99" s="37"/>
    </row>
    <row r="100" spans="1:7" ht="45" x14ac:dyDescent="0.25">
      <c r="A100" s="1" t="s">
        <v>16</v>
      </c>
      <c r="B100" s="41" t="s">
        <v>209</v>
      </c>
      <c r="C100" s="37">
        <v>20</v>
      </c>
      <c r="D100" s="37">
        <v>234</v>
      </c>
      <c r="E100" s="37"/>
      <c r="F100" s="37"/>
      <c r="G100" s="37"/>
    </row>
    <row r="101" spans="1:7" x14ac:dyDescent="0.25">
      <c r="A101" s="1" t="s">
        <v>16</v>
      </c>
      <c r="B101" s="41" t="s">
        <v>210</v>
      </c>
      <c r="C101" s="37">
        <v>80</v>
      </c>
      <c r="D101" s="37">
        <v>343</v>
      </c>
      <c r="E101" s="37"/>
      <c r="F101" s="37"/>
      <c r="G101" s="37"/>
    </row>
    <row r="102" spans="1:7" x14ac:dyDescent="0.25">
      <c r="A102" s="1" t="s">
        <v>16</v>
      </c>
      <c r="B102" s="41" t="s">
        <v>211</v>
      </c>
      <c r="C102" s="37">
        <v>85</v>
      </c>
      <c r="D102" s="37">
        <v>504</v>
      </c>
      <c r="E102" s="37"/>
      <c r="F102" s="37"/>
      <c r="G102" s="37"/>
    </row>
    <row r="103" spans="1:7" x14ac:dyDescent="0.25">
      <c r="A103" s="1" t="s">
        <v>16</v>
      </c>
      <c r="B103" s="41" t="s">
        <v>212</v>
      </c>
      <c r="C103" s="37">
        <v>29</v>
      </c>
      <c r="D103" s="37">
        <v>220</v>
      </c>
      <c r="E103" s="37"/>
      <c r="F103" s="37"/>
      <c r="G103" s="37"/>
    </row>
    <row r="104" spans="1:7" ht="30" x14ac:dyDescent="0.25">
      <c r="A104" s="1" t="s">
        <v>16</v>
      </c>
      <c r="B104" s="41" t="s">
        <v>213</v>
      </c>
      <c r="C104" s="37">
        <v>5</v>
      </c>
      <c r="D104" s="37">
        <v>235</v>
      </c>
      <c r="E104" s="37"/>
      <c r="F104" s="37"/>
      <c r="G104" s="37"/>
    </row>
    <row r="105" spans="1:7" x14ac:dyDescent="0.25">
      <c r="A105" s="1" t="s">
        <v>16</v>
      </c>
      <c r="B105" s="41" t="s">
        <v>214</v>
      </c>
      <c r="C105" s="37">
        <v>38</v>
      </c>
      <c r="D105" s="37">
        <v>257</v>
      </c>
      <c r="E105" s="37"/>
      <c r="F105" s="37"/>
      <c r="G105" s="37"/>
    </row>
    <row r="106" spans="1:7" x14ac:dyDescent="0.25">
      <c r="A106" s="1" t="s">
        <v>16</v>
      </c>
      <c r="B106" s="41" t="s">
        <v>215</v>
      </c>
      <c r="C106" s="37">
        <v>157</v>
      </c>
      <c r="D106" s="37">
        <v>174</v>
      </c>
      <c r="E106" s="37"/>
      <c r="F106" s="37"/>
      <c r="G106" s="37"/>
    </row>
    <row r="107" spans="1:7" ht="30" x14ac:dyDescent="0.25">
      <c r="A107" s="1" t="s">
        <v>16</v>
      </c>
      <c r="B107" s="41" t="s">
        <v>216</v>
      </c>
      <c r="C107" s="37">
        <v>3</v>
      </c>
      <c r="D107" s="37">
        <v>305</v>
      </c>
      <c r="E107" s="37"/>
      <c r="F107" s="37"/>
      <c r="G107" s="37"/>
    </row>
    <row r="108" spans="1:7" ht="30" x14ac:dyDescent="0.25">
      <c r="A108" s="1" t="s">
        <v>16</v>
      </c>
      <c r="B108" s="41" t="s">
        <v>217</v>
      </c>
      <c r="C108" s="37">
        <v>41</v>
      </c>
      <c r="D108" s="37">
        <v>29</v>
      </c>
      <c r="E108" s="37"/>
      <c r="F108" s="37"/>
      <c r="G108" s="37"/>
    </row>
    <row r="109" spans="1:7" x14ac:dyDescent="0.25">
      <c r="A109" s="1" t="s">
        <v>16</v>
      </c>
      <c r="B109" s="41" t="s">
        <v>218</v>
      </c>
      <c r="C109" s="37">
        <v>8</v>
      </c>
      <c r="D109" s="37">
        <v>23</v>
      </c>
      <c r="E109" s="37"/>
      <c r="F109" s="37"/>
      <c r="G109" s="37"/>
    </row>
    <row r="110" spans="1:7" x14ac:dyDescent="0.25">
      <c r="A110" s="1" t="s">
        <v>16</v>
      </c>
      <c r="B110" s="41" t="s">
        <v>219</v>
      </c>
      <c r="C110" s="37">
        <v>21</v>
      </c>
      <c r="D110" s="37">
        <v>31</v>
      </c>
      <c r="E110" s="37"/>
      <c r="F110" s="37"/>
      <c r="G110" s="37"/>
    </row>
    <row r="111" spans="1:7" ht="30" x14ac:dyDescent="0.25">
      <c r="A111" s="1" t="s">
        <v>16</v>
      </c>
      <c r="B111" s="41" t="s">
        <v>220</v>
      </c>
      <c r="C111" s="37">
        <v>32</v>
      </c>
      <c r="D111" s="37">
        <v>45</v>
      </c>
      <c r="E111" s="37"/>
      <c r="F111" s="37"/>
      <c r="G111" s="37"/>
    </row>
    <row r="112" spans="1:7" x14ac:dyDescent="0.25">
      <c r="A112" s="1" t="s">
        <v>16</v>
      </c>
      <c r="B112" s="41" t="s">
        <v>221</v>
      </c>
      <c r="C112" s="37">
        <v>75</v>
      </c>
      <c r="D112" s="37">
        <v>45</v>
      </c>
      <c r="E112" s="37"/>
      <c r="F112" s="37"/>
      <c r="G112" s="37"/>
    </row>
    <row r="113" spans="1:7" ht="30" x14ac:dyDescent="0.25">
      <c r="A113" s="1" t="s">
        <v>16</v>
      </c>
      <c r="B113" s="41" t="s">
        <v>222</v>
      </c>
      <c r="C113" s="37">
        <v>40</v>
      </c>
      <c r="D113" s="37">
        <v>182</v>
      </c>
      <c r="E113" s="37"/>
      <c r="F113" s="37"/>
      <c r="G113" s="37"/>
    </row>
    <row r="114" spans="1:7" x14ac:dyDescent="0.25">
      <c r="A114" s="1" t="s">
        <v>16</v>
      </c>
      <c r="B114" s="41" t="s">
        <v>223</v>
      </c>
      <c r="C114" s="37">
        <v>14</v>
      </c>
      <c r="D114" s="37">
        <v>275</v>
      </c>
      <c r="E114" s="37"/>
      <c r="F114" s="37"/>
      <c r="G114" s="37"/>
    </row>
    <row r="115" spans="1:7" x14ac:dyDescent="0.25">
      <c r="A115" s="1" t="s">
        <v>16</v>
      </c>
      <c r="B115" s="41" t="s">
        <v>224</v>
      </c>
      <c r="C115" s="37">
        <v>195</v>
      </c>
      <c r="D115" s="37">
        <v>356</v>
      </c>
      <c r="E115" s="37"/>
      <c r="F115" s="37"/>
      <c r="G115" s="37"/>
    </row>
    <row r="116" spans="1:7" ht="30" x14ac:dyDescent="0.25">
      <c r="A116" s="1" t="s">
        <v>16</v>
      </c>
      <c r="B116" s="41" t="s">
        <v>225</v>
      </c>
      <c r="C116" s="37">
        <v>1</v>
      </c>
      <c r="D116" s="37">
        <v>211</v>
      </c>
      <c r="E116" s="37"/>
      <c r="F116" s="37"/>
      <c r="G116" s="37"/>
    </row>
    <row r="117" spans="1:7" ht="30" x14ac:dyDescent="0.25">
      <c r="A117" s="1" t="s">
        <v>16</v>
      </c>
      <c r="B117" s="41" t="s">
        <v>226</v>
      </c>
      <c r="C117" s="37">
        <v>26</v>
      </c>
      <c r="D117" s="37">
        <v>234</v>
      </c>
      <c r="E117" s="37"/>
      <c r="F117" s="37"/>
      <c r="G117" s="37"/>
    </row>
    <row r="118" spans="1:7" x14ac:dyDescent="0.25">
      <c r="A118" s="1" t="s">
        <v>16</v>
      </c>
      <c r="B118" s="41" t="s">
        <v>227</v>
      </c>
      <c r="C118" s="37">
        <v>77</v>
      </c>
      <c r="D118" s="37">
        <v>120</v>
      </c>
      <c r="E118" s="37"/>
      <c r="F118" s="37"/>
      <c r="G118" s="37"/>
    </row>
    <row r="119" spans="1:7" ht="30" x14ac:dyDescent="0.25">
      <c r="A119" s="1" t="s">
        <v>16</v>
      </c>
      <c r="B119" s="41" t="s">
        <v>228</v>
      </c>
      <c r="C119" s="37">
        <v>3</v>
      </c>
      <c r="D119" s="37">
        <v>188</v>
      </c>
      <c r="E119" s="37"/>
      <c r="F119" s="37"/>
      <c r="G119" s="37"/>
    </row>
    <row r="120" spans="1:7" ht="30" x14ac:dyDescent="0.25">
      <c r="A120" s="1" t="s">
        <v>16</v>
      </c>
      <c r="B120" s="41" t="s">
        <v>229</v>
      </c>
      <c r="C120" s="37">
        <v>178</v>
      </c>
      <c r="D120" s="37">
        <v>791</v>
      </c>
      <c r="E120" s="37"/>
      <c r="F120" s="37"/>
      <c r="G120" s="37"/>
    </row>
    <row r="121" spans="1:7" ht="45" x14ac:dyDescent="0.25">
      <c r="A121" s="1" t="s">
        <v>16</v>
      </c>
      <c r="B121" s="41" t="s">
        <v>230</v>
      </c>
      <c r="C121" s="37">
        <v>30</v>
      </c>
      <c r="D121" s="37">
        <v>225</v>
      </c>
      <c r="E121" s="37"/>
      <c r="F121" s="37"/>
      <c r="G121" s="37"/>
    </row>
    <row r="122" spans="1:7" x14ac:dyDescent="0.25">
      <c r="A122" s="40" t="s">
        <v>17</v>
      </c>
      <c r="B122" s="41"/>
      <c r="C122" s="37">
        <v>1419</v>
      </c>
      <c r="D122" s="37">
        <v>1626</v>
      </c>
      <c r="E122" s="37">
        <f>SUM(C122:C134)</f>
        <v>46033</v>
      </c>
      <c r="F122" s="37">
        <f>SUM(D122:D134)</f>
        <v>31333</v>
      </c>
      <c r="G122" s="37"/>
    </row>
    <row r="123" spans="1:7" x14ac:dyDescent="0.25">
      <c r="A123" s="1" t="s">
        <v>17</v>
      </c>
      <c r="B123" s="41" t="s">
        <v>231</v>
      </c>
      <c r="C123" s="37">
        <v>26862</v>
      </c>
      <c r="D123" s="37">
        <v>10601</v>
      </c>
      <c r="E123" s="37"/>
      <c r="F123" s="37"/>
      <c r="G123" s="37"/>
    </row>
    <row r="124" spans="1:7" ht="30" x14ac:dyDescent="0.25">
      <c r="A124" s="1" t="s">
        <v>17</v>
      </c>
      <c r="B124" s="41" t="s">
        <v>232</v>
      </c>
      <c r="C124" s="37">
        <v>1104</v>
      </c>
      <c r="D124" s="37">
        <v>1759</v>
      </c>
      <c r="E124" s="37"/>
      <c r="F124" s="37"/>
      <c r="G124" s="37"/>
    </row>
    <row r="125" spans="1:7" x14ac:dyDescent="0.25">
      <c r="A125" s="1" t="s">
        <v>17</v>
      </c>
      <c r="B125" s="41" t="s">
        <v>233</v>
      </c>
      <c r="C125" s="37">
        <v>15633</v>
      </c>
      <c r="D125" s="37">
        <v>13337</v>
      </c>
      <c r="E125" s="37"/>
      <c r="F125" s="37"/>
      <c r="G125" s="37"/>
    </row>
    <row r="126" spans="1:7" x14ac:dyDescent="0.25">
      <c r="A126" s="1" t="s">
        <v>17</v>
      </c>
      <c r="B126" s="41" t="s">
        <v>234</v>
      </c>
      <c r="C126" s="37">
        <v>259</v>
      </c>
      <c r="D126" s="37">
        <v>707</v>
      </c>
      <c r="E126" s="37"/>
      <c r="F126" s="37"/>
      <c r="G126" s="37"/>
    </row>
    <row r="127" spans="1:7" x14ac:dyDescent="0.25">
      <c r="A127" s="1" t="s">
        <v>17</v>
      </c>
      <c r="B127" s="41" t="s">
        <v>235</v>
      </c>
      <c r="C127" s="37">
        <v>268</v>
      </c>
      <c r="D127" s="37">
        <v>500</v>
      </c>
      <c r="E127" s="37"/>
      <c r="F127" s="37"/>
      <c r="G127" s="37"/>
    </row>
    <row r="128" spans="1:7" ht="30" x14ac:dyDescent="0.25">
      <c r="A128" s="1" t="s">
        <v>17</v>
      </c>
      <c r="B128" s="41" t="s">
        <v>236</v>
      </c>
      <c r="C128" s="37">
        <v>156</v>
      </c>
      <c r="D128" s="37">
        <v>189</v>
      </c>
      <c r="E128" s="37"/>
      <c r="F128" s="37"/>
      <c r="G128" s="37"/>
    </row>
    <row r="129" spans="1:7" x14ac:dyDescent="0.25">
      <c r="A129" s="1" t="s">
        <v>17</v>
      </c>
      <c r="B129" s="41" t="s">
        <v>237</v>
      </c>
      <c r="C129" s="37">
        <v>162</v>
      </c>
      <c r="D129" s="37">
        <v>757</v>
      </c>
      <c r="E129" s="37"/>
      <c r="F129" s="37"/>
      <c r="G129" s="37"/>
    </row>
    <row r="130" spans="1:7" ht="30" x14ac:dyDescent="0.25">
      <c r="A130" s="1" t="s">
        <v>17</v>
      </c>
      <c r="B130" s="41" t="s">
        <v>238</v>
      </c>
      <c r="C130" s="37">
        <v>136</v>
      </c>
      <c r="D130" s="37">
        <v>770</v>
      </c>
      <c r="E130" s="37"/>
      <c r="F130" s="37"/>
      <c r="G130" s="37"/>
    </row>
    <row r="131" spans="1:7" x14ac:dyDescent="0.25">
      <c r="A131" s="1" t="s">
        <v>17</v>
      </c>
      <c r="B131" s="41" t="s">
        <v>239</v>
      </c>
      <c r="C131" s="37">
        <v>17</v>
      </c>
      <c r="D131" s="37">
        <v>352</v>
      </c>
      <c r="E131" s="37"/>
      <c r="F131" s="37"/>
      <c r="G131" s="37"/>
    </row>
    <row r="132" spans="1:7" x14ac:dyDescent="0.25">
      <c r="A132" s="1" t="s">
        <v>17</v>
      </c>
      <c r="B132" s="41" t="s">
        <v>240</v>
      </c>
      <c r="C132" s="37">
        <v>9</v>
      </c>
      <c r="D132" s="37">
        <v>341</v>
      </c>
      <c r="E132" s="37"/>
      <c r="F132" s="37"/>
      <c r="G132" s="37"/>
    </row>
    <row r="133" spans="1:7" ht="30" x14ac:dyDescent="0.25">
      <c r="A133" s="1" t="s">
        <v>17</v>
      </c>
      <c r="B133" s="41" t="s">
        <v>241</v>
      </c>
      <c r="C133" s="37">
        <v>8</v>
      </c>
      <c r="D133" s="37">
        <v>203</v>
      </c>
      <c r="E133" s="37"/>
      <c r="F133" s="37"/>
      <c r="G133" s="37"/>
    </row>
    <row r="134" spans="1:7" ht="30" x14ac:dyDescent="0.25">
      <c r="A134" s="1" t="s">
        <v>17</v>
      </c>
      <c r="B134" s="41" t="s">
        <v>242</v>
      </c>
      <c r="C134" s="37">
        <v>0</v>
      </c>
      <c r="D134" s="37">
        <v>191</v>
      </c>
      <c r="E134" s="37"/>
      <c r="F134" s="37"/>
      <c r="G134" s="37"/>
    </row>
    <row r="135" spans="1:7" x14ac:dyDescent="0.25">
      <c r="A135" s="40" t="s">
        <v>18</v>
      </c>
      <c r="B135" s="41"/>
      <c r="C135" s="37">
        <v>1472</v>
      </c>
      <c r="D135" s="37">
        <v>2886</v>
      </c>
      <c r="E135" s="37">
        <f>SUM(C135:C146)</f>
        <v>17300</v>
      </c>
      <c r="F135" s="37">
        <f>SUM(D135:D146)</f>
        <v>28807</v>
      </c>
      <c r="G135" s="37"/>
    </row>
    <row r="136" spans="1:7" x14ac:dyDescent="0.25">
      <c r="A136" s="1" t="s">
        <v>18</v>
      </c>
      <c r="B136" s="41" t="s">
        <v>243</v>
      </c>
      <c r="C136" s="37">
        <v>1331</v>
      </c>
      <c r="D136" s="37">
        <v>999</v>
      </c>
      <c r="E136" s="37"/>
      <c r="F136" s="37"/>
      <c r="G136" s="37"/>
    </row>
    <row r="137" spans="1:7" ht="30" x14ac:dyDescent="0.25">
      <c r="A137" s="1" t="s">
        <v>18</v>
      </c>
      <c r="B137" s="41" t="s">
        <v>244</v>
      </c>
      <c r="C137" s="37">
        <v>8569</v>
      </c>
      <c r="D137" s="37">
        <v>16264</v>
      </c>
      <c r="E137" s="37"/>
      <c r="F137" s="37"/>
      <c r="G137" s="37"/>
    </row>
    <row r="138" spans="1:7" x14ac:dyDescent="0.25">
      <c r="A138" s="1" t="s">
        <v>18</v>
      </c>
      <c r="B138" s="41" t="s">
        <v>245</v>
      </c>
      <c r="C138" s="37">
        <v>572</v>
      </c>
      <c r="D138" s="37">
        <v>2202</v>
      </c>
      <c r="E138" s="37"/>
      <c r="F138" s="37"/>
      <c r="G138" s="37"/>
    </row>
    <row r="139" spans="1:7" ht="30" x14ac:dyDescent="0.25">
      <c r="A139" s="1" t="s">
        <v>18</v>
      </c>
      <c r="B139" s="41" t="s">
        <v>246</v>
      </c>
      <c r="C139" s="37">
        <v>79</v>
      </c>
      <c r="D139" s="37">
        <v>630</v>
      </c>
      <c r="E139" s="37"/>
      <c r="F139" s="37"/>
      <c r="G139" s="37"/>
    </row>
    <row r="140" spans="1:7" ht="30" x14ac:dyDescent="0.25">
      <c r="A140" s="1" t="s">
        <v>18</v>
      </c>
      <c r="B140" s="41" t="s">
        <v>247</v>
      </c>
      <c r="C140" s="37">
        <v>984</v>
      </c>
      <c r="D140" s="37">
        <v>1142</v>
      </c>
      <c r="E140" s="37"/>
      <c r="F140" s="37"/>
      <c r="G140" s="37"/>
    </row>
    <row r="141" spans="1:7" ht="30" x14ac:dyDescent="0.25">
      <c r="A141" s="1" t="s">
        <v>18</v>
      </c>
      <c r="B141" s="41" t="s">
        <v>248</v>
      </c>
      <c r="C141" s="37">
        <v>44</v>
      </c>
      <c r="D141" s="37">
        <v>111</v>
      </c>
      <c r="E141" s="37"/>
      <c r="F141" s="37"/>
      <c r="G141" s="37"/>
    </row>
    <row r="142" spans="1:7" ht="30" x14ac:dyDescent="0.25">
      <c r="A142" s="1" t="s">
        <v>18</v>
      </c>
      <c r="B142" s="41" t="s">
        <v>249</v>
      </c>
      <c r="C142" s="37">
        <v>71</v>
      </c>
      <c r="D142" s="37">
        <v>470</v>
      </c>
      <c r="E142" s="37"/>
      <c r="F142" s="37"/>
      <c r="G142" s="37"/>
    </row>
    <row r="143" spans="1:7" x14ac:dyDescent="0.25">
      <c r="A143" s="1" t="s">
        <v>18</v>
      </c>
      <c r="B143" s="41" t="s">
        <v>250</v>
      </c>
      <c r="C143" s="37">
        <v>1419</v>
      </c>
      <c r="D143" s="37">
        <v>1688</v>
      </c>
      <c r="E143" s="37"/>
      <c r="F143" s="37"/>
      <c r="G143" s="37"/>
    </row>
    <row r="144" spans="1:7" ht="30" x14ac:dyDescent="0.25">
      <c r="A144" s="1" t="s">
        <v>18</v>
      </c>
      <c r="B144" s="41" t="s">
        <v>251</v>
      </c>
      <c r="C144" s="37">
        <v>2430</v>
      </c>
      <c r="D144" s="37">
        <v>1170</v>
      </c>
      <c r="E144" s="37"/>
      <c r="F144" s="37"/>
      <c r="G144" s="37"/>
    </row>
    <row r="145" spans="1:7" x14ac:dyDescent="0.25">
      <c r="A145" s="1" t="s">
        <v>18</v>
      </c>
      <c r="B145" s="41" t="s">
        <v>252</v>
      </c>
      <c r="C145" s="37">
        <v>303</v>
      </c>
      <c r="D145" s="37">
        <v>770</v>
      </c>
      <c r="E145" s="37"/>
      <c r="F145" s="37"/>
      <c r="G145" s="37"/>
    </row>
    <row r="146" spans="1:7" ht="30" x14ac:dyDescent="0.25">
      <c r="A146" s="1" t="s">
        <v>18</v>
      </c>
      <c r="B146" s="41" t="s">
        <v>253</v>
      </c>
      <c r="C146" s="37">
        <v>26</v>
      </c>
      <c r="D146" s="37">
        <v>475</v>
      </c>
      <c r="E146" s="37"/>
      <c r="F146" s="37"/>
      <c r="G146" s="37"/>
    </row>
    <row r="147" spans="1:7" x14ac:dyDescent="0.25">
      <c r="A147" s="40" t="s">
        <v>19</v>
      </c>
      <c r="B147" s="41"/>
      <c r="C147" s="37">
        <v>3599</v>
      </c>
      <c r="D147" s="37">
        <v>3223</v>
      </c>
      <c r="E147" s="37">
        <f>SUM(C147:C156)</f>
        <v>12524</v>
      </c>
      <c r="F147" s="37">
        <f>SUM(D147:D156)</f>
        <v>15099</v>
      </c>
      <c r="G147" s="37"/>
    </row>
    <row r="148" spans="1:7" ht="30" x14ac:dyDescent="0.25">
      <c r="A148" s="1" t="s">
        <v>19</v>
      </c>
      <c r="B148" s="41" t="s">
        <v>254</v>
      </c>
      <c r="C148" s="37">
        <v>53</v>
      </c>
      <c r="D148" s="37">
        <v>56</v>
      </c>
      <c r="E148" s="37"/>
      <c r="F148" s="37"/>
      <c r="G148" s="37"/>
    </row>
    <row r="149" spans="1:7" ht="30" x14ac:dyDescent="0.25">
      <c r="A149" s="1" t="s">
        <v>19</v>
      </c>
      <c r="B149" s="41" t="s">
        <v>255</v>
      </c>
      <c r="C149" s="37">
        <v>617</v>
      </c>
      <c r="D149" s="37">
        <v>442</v>
      </c>
      <c r="E149" s="37"/>
      <c r="F149" s="37"/>
      <c r="G149" s="37"/>
    </row>
    <row r="150" spans="1:7" x14ac:dyDescent="0.25">
      <c r="A150" s="1" t="s">
        <v>19</v>
      </c>
      <c r="B150" s="41" t="s">
        <v>256</v>
      </c>
      <c r="C150" s="37">
        <v>1838</v>
      </c>
      <c r="D150" s="37">
        <v>2800</v>
      </c>
      <c r="E150" s="37"/>
      <c r="F150" s="37"/>
      <c r="G150" s="37"/>
    </row>
    <row r="151" spans="1:7" ht="30" x14ac:dyDescent="0.25">
      <c r="A151" s="1" t="s">
        <v>19</v>
      </c>
      <c r="B151" s="41" t="s">
        <v>257</v>
      </c>
      <c r="C151" s="37">
        <v>65</v>
      </c>
      <c r="D151" s="37">
        <v>427</v>
      </c>
      <c r="E151" s="37"/>
      <c r="F151" s="37"/>
      <c r="G151" s="37"/>
    </row>
    <row r="152" spans="1:7" x14ac:dyDescent="0.25">
      <c r="A152" s="1" t="s">
        <v>19</v>
      </c>
      <c r="B152" s="41" t="s">
        <v>258</v>
      </c>
      <c r="C152" s="37">
        <v>2330</v>
      </c>
      <c r="D152" s="37">
        <v>5306</v>
      </c>
      <c r="E152" s="37"/>
      <c r="F152" s="37"/>
      <c r="G152" s="37"/>
    </row>
    <row r="153" spans="1:7" x14ac:dyDescent="0.25">
      <c r="A153" s="1" t="s">
        <v>19</v>
      </c>
      <c r="B153" s="41" t="s">
        <v>259</v>
      </c>
      <c r="C153" s="37">
        <v>174</v>
      </c>
      <c r="D153" s="37">
        <v>309</v>
      </c>
      <c r="E153" s="37"/>
      <c r="F153" s="37"/>
      <c r="G153" s="37"/>
    </row>
    <row r="154" spans="1:7" x14ac:dyDescent="0.25">
      <c r="A154" s="1" t="s">
        <v>19</v>
      </c>
      <c r="B154" s="41" t="s">
        <v>260</v>
      </c>
      <c r="C154" s="37">
        <v>801</v>
      </c>
      <c r="D154" s="37">
        <v>745</v>
      </c>
      <c r="E154" s="37"/>
      <c r="F154" s="37"/>
      <c r="G154" s="37"/>
    </row>
    <row r="155" spans="1:7" s="5" customFormat="1" ht="30" x14ac:dyDescent="0.25">
      <c r="A155" s="1" t="s">
        <v>19</v>
      </c>
      <c r="B155" s="43" t="s">
        <v>261</v>
      </c>
      <c r="C155" s="80">
        <v>3035</v>
      </c>
      <c r="D155" s="80">
        <v>1644</v>
      </c>
      <c r="E155" s="80"/>
      <c r="F155" s="80"/>
      <c r="G155" s="80"/>
    </row>
    <row r="156" spans="1:7" x14ac:dyDescent="0.25">
      <c r="A156" s="1" t="s">
        <v>19</v>
      </c>
      <c r="B156" s="41" t="s">
        <v>262</v>
      </c>
      <c r="C156" s="37">
        <v>12</v>
      </c>
      <c r="D156" s="37">
        <v>147</v>
      </c>
      <c r="E156" s="37"/>
      <c r="F156" s="37"/>
      <c r="G156" s="37"/>
    </row>
    <row r="157" spans="1:7" x14ac:dyDescent="0.25">
      <c r="A157" s="40" t="s">
        <v>20</v>
      </c>
      <c r="B157" s="41"/>
      <c r="C157" s="37">
        <v>9846</v>
      </c>
      <c r="D157" s="37">
        <v>5956</v>
      </c>
      <c r="E157" s="37">
        <f>SUM(C157:C163)</f>
        <v>29903</v>
      </c>
      <c r="F157" s="37">
        <f>SUM(D157:D163)</f>
        <v>14042</v>
      </c>
      <c r="G157" s="37"/>
    </row>
    <row r="158" spans="1:7" x14ac:dyDescent="0.25">
      <c r="A158" s="1" t="s">
        <v>20</v>
      </c>
      <c r="B158" s="41" t="s">
        <v>263</v>
      </c>
      <c r="C158" s="37">
        <v>1538</v>
      </c>
      <c r="D158" s="37">
        <v>1695</v>
      </c>
      <c r="E158" s="37"/>
      <c r="F158" s="37"/>
      <c r="G158" s="37"/>
    </row>
    <row r="159" spans="1:7" x14ac:dyDescent="0.25">
      <c r="A159" s="1" t="s">
        <v>20</v>
      </c>
      <c r="B159" s="41" t="s">
        <v>264</v>
      </c>
      <c r="C159" s="37">
        <v>10191</v>
      </c>
      <c r="D159" s="37">
        <v>1922</v>
      </c>
      <c r="E159" s="37"/>
      <c r="F159" s="37"/>
      <c r="G159" s="37"/>
    </row>
    <row r="160" spans="1:7" x14ac:dyDescent="0.25">
      <c r="A160" s="1" t="s">
        <v>20</v>
      </c>
      <c r="B160" s="41" t="s">
        <v>265</v>
      </c>
      <c r="C160" s="37">
        <v>24</v>
      </c>
      <c r="D160" s="37">
        <v>136</v>
      </c>
      <c r="E160" s="37"/>
      <c r="F160" s="37"/>
      <c r="G160" s="37"/>
    </row>
    <row r="161" spans="1:7" ht="30" x14ac:dyDescent="0.25">
      <c r="A161" s="1" t="s">
        <v>20</v>
      </c>
      <c r="B161" s="41" t="s">
        <v>266</v>
      </c>
      <c r="C161" s="37">
        <v>111</v>
      </c>
      <c r="D161" s="37">
        <v>347</v>
      </c>
      <c r="E161" s="37"/>
      <c r="F161" s="37"/>
      <c r="G161" s="37"/>
    </row>
    <row r="162" spans="1:7" x14ac:dyDescent="0.25">
      <c r="A162" s="1" t="s">
        <v>20</v>
      </c>
      <c r="B162" s="41" t="s">
        <v>267</v>
      </c>
      <c r="C162" s="37">
        <v>766</v>
      </c>
      <c r="D162" s="37">
        <v>894</v>
      </c>
      <c r="E162" s="37"/>
      <c r="F162" s="37"/>
      <c r="G162" s="37"/>
    </row>
    <row r="163" spans="1:7" x14ac:dyDescent="0.25">
      <c r="A163" s="1" t="s">
        <v>20</v>
      </c>
      <c r="B163" s="41" t="s">
        <v>268</v>
      </c>
      <c r="C163" s="37">
        <v>7427</v>
      </c>
      <c r="D163" s="37">
        <v>3092</v>
      </c>
      <c r="E163" s="37"/>
      <c r="F163" s="37"/>
      <c r="G163" s="37"/>
    </row>
    <row r="164" spans="1:7" x14ac:dyDescent="0.25">
      <c r="A164" s="40" t="s">
        <v>21</v>
      </c>
      <c r="B164" s="41"/>
      <c r="C164" s="37">
        <v>1701</v>
      </c>
      <c r="D164" s="37">
        <v>2385</v>
      </c>
      <c r="E164" s="37">
        <f>SUM(C164:C168)</f>
        <v>1964</v>
      </c>
      <c r="F164" s="37">
        <f>SUM(D164:D168)</f>
        <v>2712</v>
      </c>
      <c r="G164" s="37"/>
    </row>
    <row r="165" spans="1:7" x14ac:dyDescent="0.25">
      <c r="A165" s="1" t="s">
        <v>21</v>
      </c>
      <c r="B165" s="41" t="s">
        <v>269</v>
      </c>
      <c r="C165" s="37">
        <v>13</v>
      </c>
      <c r="D165" s="37">
        <v>54</v>
      </c>
      <c r="E165" s="37"/>
      <c r="F165" s="37"/>
      <c r="G165" s="37"/>
    </row>
    <row r="166" spans="1:7" ht="30" x14ac:dyDescent="0.25">
      <c r="A166" s="1" t="s">
        <v>21</v>
      </c>
      <c r="B166" s="41" t="s">
        <v>270</v>
      </c>
      <c r="C166" s="37">
        <v>16</v>
      </c>
      <c r="D166" s="37">
        <v>33</v>
      </c>
      <c r="E166" s="37"/>
      <c r="F166" s="37"/>
      <c r="G166" s="37"/>
    </row>
    <row r="167" spans="1:7" ht="30" x14ac:dyDescent="0.25">
      <c r="A167" s="1" t="s">
        <v>21</v>
      </c>
      <c r="B167" s="41" t="s">
        <v>271</v>
      </c>
      <c r="C167" s="37">
        <v>202</v>
      </c>
      <c r="D167" s="37">
        <v>195</v>
      </c>
      <c r="E167" s="37"/>
      <c r="F167" s="37"/>
      <c r="G167" s="37"/>
    </row>
    <row r="168" spans="1:7" ht="30" x14ac:dyDescent="0.25">
      <c r="A168" s="1" t="s">
        <v>21</v>
      </c>
      <c r="B168" s="41" t="s">
        <v>272</v>
      </c>
      <c r="C168" s="37">
        <v>32</v>
      </c>
      <c r="D168" s="37">
        <v>45</v>
      </c>
      <c r="E168" s="37"/>
      <c r="F168" s="37"/>
      <c r="G168" s="37"/>
    </row>
    <row r="169" spans="1:7" x14ac:dyDescent="0.25">
      <c r="A169" s="40" t="s">
        <v>22</v>
      </c>
      <c r="B169" s="41"/>
      <c r="C169" s="37">
        <v>3099</v>
      </c>
      <c r="D169" s="37">
        <v>3923</v>
      </c>
      <c r="E169" s="37">
        <f>SUM(C169:C181)</f>
        <v>38894</v>
      </c>
      <c r="F169" s="37">
        <f>SUM(D169:D181)</f>
        <v>45389</v>
      </c>
      <c r="G169" s="37"/>
    </row>
    <row r="170" spans="1:7" x14ac:dyDescent="0.25">
      <c r="A170" s="1" t="s">
        <v>22</v>
      </c>
      <c r="B170" s="41" t="s">
        <v>273</v>
      </c>
      <c r="C170" s="37">
        <v>15067</v>
      </c>
      <c r="D170" s="37">
        <v>27482</v>
      </c>
      <c r="E170" s="37"/>
      <c r="F170" s="37"/>
      <c r="G170" s="37"/>
    </row>
    <row r="171" spans="1:7" x14ac:dyDescent="0.25">
      <c r="A171" s="1" t="s">
        <v>22</v>
      </c>
      <c r="B171" s="41" t="s">
        <v>274</v>
      </c>
      <c r="C171" s="37">
        <v>369</v>
      </c>
      <c r="D171" s="37">
        <v>452</v>
      </c>
      <c r="E171" s="37"/>
      <c r="F171" s="37"/>
      <c r="G171" s="37"/>
    </row>
    <row r="172" spans="1:7" x14ac:dyDescent="0.25">
      <c r="A172" s="1" t="s">
        <v>22</v>
      </c>
      <c r="B172" s="41" t="s">
        <v>275</v>
      </c>
      <c r="C172" s="37">
        <v>6343</v>
      </c>
      <c r="D172" s="37">
        <v>2704</v>
      </c>
      <c r="E172" s="37"/>
      <c r="F172" s="37"/>
      <c r="G172" s="37"/>
    </row>
    <row r="173" spans="1:7" x14ac:dyDescent="0.25">
      <c r="A173" s="1" t="s">
        <v>22</v>
      </c>
      <c r="B173" s="41" t="s">
        <v>276</v>
      </c>
      <c r="C173" s="37">
        <v>1674</v>
      </c>
      <c r="D173" s="37">
        <v>1815</v>
      </c>
      <c r="E173" s="37"/>
      <c r="F173" s="37"/>
      <c r="G173" s="37"/>
    </row>
    <row r="174" spans="1:7" ht="30" x14ac:dyDescent="0.25">
      <c r="A174" s="1" t="s">
        <v>22</v>
      </c>
      <c r="B174" s="41" t="s">
        <v>277</v>
      </c>
      <c r="C174" s="37">
        <v>574</v>
      </c>
      <c r="D174" s="37">
        <v>1501</v>
      </c>
      <c r="E174" s="37"/>
      <c r="F174" s="37"/>
      <c r="G174" s="37"/>
    </row>
    <row r="175" spans="1:7" x14ac:dyDescent="0.25">
      <c r="A175" s="1" t="s">
        <v>22</v>
      </c>
      <c r="B175" s="41" t="s">
        <v>278</v>
      </c>
      <c r="C175" s="37">
        <v>800</v>
      </c>
      <c r="D175" s="37">
        <v>572</v>
      </c>
      <c r="E175" s="37"/>
      <c r="F175" s="37"/>
      <c r="G175" s="37"/>
    </row>
    <row r="176" spans="1:7" x14ac:dyDescent="0.25">
      <c r="A176" s="1" t="s">
        <v>22</v>
      </c>
      <c r="B176" s="41" t="s">
        <v>279</v>
      </c>
      <c r="C176" s="37">
        <v>166</v>
      </c>
      <c r="D176" s="37">
        <v>203</v>
      </c>
      <c r="E176" s="37"/>
      <c r="F176" s="37"/>
      <c r="G176" s="37"/>
    </row>
    <row r="177" spans="1:7" x14ac:dyDescent="0.25">
      <c r="A177" s="1" t="s">
        <v>22</v>
      </c>
      <c r="B177" s="41" t="s">
        <v>280</v>
      </c>
      <c r="C177" s="37">
        <v>447</v>
      </c>
      <c r="D177" s="37">
        <v>379</v>
      </c>
      <c r="E177" s="37"/>
      <c r="F177" s="37"/>
      <c r="G177" s="37"/>
    </row>
    <row r="178" spans="1:7" x14ac:dyDescent="0.25">
      <c r="A178" s="1" t="s">
        <v>22</v>
      </c>
      <c r="B178" s="41" t="s">
        <v>281</v>
      </c>
      <c r="C178" s="37">
        <v>1255</v>
      </c>
      <c r="D178" s="37">
        <v>765</v>
      </c>
      <c r="E178" s="37"/>
      <c r="F178" s="37"/>
      <c r="G178" s="37"/>
    </row>
    <row r="179" spans="1:7" x14ac:dyDescent="0.25">
      <c r="A179" s="1" t="s">
        <v>22</v>
      </c>
      <c r="B179" s="41" t="s">
        <v>282</v>
      </c>
      <c r="C179" s="37">
        <v>58</v>
      </c>
      <c r="D179" s="37">
        <v>196</v>
      </c>
      <c r="E179" s="37"/>
      <c r="F179" s="37"/>
      <c r="G179" s="37"/>
    </row>
    <row r="180" spans="1:7" x14ac:dyDescent="0.25">
      <c r="A180" s="1" t="s">
        <v>22</v>
      </c>
      <c r="B180" s="41" t="s">
        <v>283</v>
      </c>
      <c r="C180" s="37">
        <v>8395</v>
      </c>
      <c r="D180" s="37">
        <v>3793</v>
      </c>
      <c r="E180" s="37"/>
      <c r="F180" s="37"/>
      <c r="G180" s="37"/>
    </row>
    <row r="181" spans="1:7" x14ac:dyDescent="0.25">
      <c r="A181" s="1" t="s">
        <v>22</v>
      </c>
      <c r="B181" s="41" t="s">
        <v>284</v>
      </c>
      <c r="C181" s="37">
        <v>647</v>
      </c>
      <c r="D181" s="37">
        <v>1604</v>
      </c>
      <c r="E181" s="37"/>
      <c r="F181" s="37"/>
      <c r="G181" s="37"/>
    </row>
    <row r="182" spans="1:7" x14ac:dyDescent="0.25">
      <c r="A182" s="40" t="s">
        <v>23</v>
      </c>
      <c r="B182" s="41"/>
      <c r="C182" s="37">
        <v>1791</v>
      </c>
      <c r="D182" s="37">
        <v>1912</v>
      </c>
      <c r="E182" s="37">
        <f>SUM(C182:C188)</f>
        <v>9198</v>
      </c>
      <c r="F182" s="37">
        <f>SUM(D182:D188)</f>
        <v>9674</v>
      </c>
      <c r="G182" s="37"/>
    </row>
    <row r="183" spans="1:7" x14ac:dyDescent="0.25">
      <c r="A183" s="1" t="s">
        <v>23</v>
      </c>
      <c r="B183" s="41" t="s">
        <v>285</v>
      </c>
      <c r="C183" s="37">
        <v>373</v>
      </c>
      <c r="D183" s="37">
        <v>331</v>
      </c>
      <c r="E183" s="37"/>
      <c r="F183" s="37"/>
      <c r="G183" s="37"/>
    </row>
    <row r="184" spans="1:7" x14ac:dyDescent="0.25">
      <c r="A184" s="1" t="s">
        <v>23</v>
      </c>
      <c r="B184" s="41" t="s">
        <v>286</v>
      </c>
      <c r="C184" s="37">
        <v>2769</v>
      </c>
      <c r="D184" s="37">
        <v>1982</v>
      </c>
      <c r="E184" s="37"/>
      <c r="F184" s="37"/>
      <c r="G184" s="37"/>
    </row>
    <row r="185" spans="1:7" x14ac:dyDescent="0.25">
      <c r="A185" s="1" t="s">
        <v>23</v>
      </c>
      <c r="B185" s="41" t="s">
        <v>287</v>
      </c>
      <c r="C185" s="37">
        <v>507</v>
      </c>
      <c r="D185" s="37">
        <v>941</v>
      </c>
      <c r="E185" s="37"/>
      <c r="F185" s="37"/>
      <c r="G185" s="37"/>
    </row>
    <row r="186" spans="1:7" x14ac:dyDescent="0.25">
      <c r="A186" s="1" t="s">
        <v>23</v>
      </c>
      <c r="B186" s="41" t="s">
        <v>288</v>
      </c>
      <c r="C186" s="37">
        <v>2544</v>
      </c>
      <c r="D186" s="37">
        <v>2639</v>
      </c>
      <c r="E186" s="37"/>
      <c r="F186" s="37"/>
      <c r="G186" s="37"/>
    </row>
    <row r="187" spans="1:7" x14ac:dyDescent="0.25">
      <c r="A187" s="1" t="s">
        <v>23</v>
      </c>
      <c r="B187" s="41" t="s">
        <v>289</v>
      </c>
      <c r="C187" s="37">
        <v>223</v>
      </c>
      <c r="D187" s="37">
        <v>226</v>
      </c>
      <c r="E187" s="37"/>
      <c r="F187" s="37"/>
      <c r="G187" s="37"/>
    </row>
    <row r="188" spans="1:7" x14ac:dyDescent="0.25">
      <c r="A188" s="1" t="s">
        <v>23</v>
      </c>
      <c r="B188" s="41" t="s">
        <v>290</v>
      </c>
      <c r="C188" s="37">
        <v>991</v>
      </c>
      <c r="D188" s="37">
        <v>1643</v>
      </c>
      <c r="E188" s="37"/>
      <c r="F188" s="37"/>
      <c r="G188" s="37"/>
    </row>
  </sheetData>
  <mergeCells count="20">
    <mergeCell ref="A5:B5"/>
    <mergeCell ref="A6:B6"/>
    <mergeCell ref="A9:E9"/>
    <mergeCell ref="A11:B11"/>
    <mergeCell ref="A12:B12"/>
    <mergeCell ref="A25:B25"/>
    <mergeCell ref="A23:B23"/>
    <mergeCell ref="A24:B24"/>
    <mergeCell ref="E1:G1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8:B18"/>
    <mergeCell ref="A4:B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2"/>
  <sheetViews>
    <sheetView topLeftCell="A12" workbookViewId="0">
      <selection activeCell="E26" sqref="E26"/>
    </sheetView>
  </sheetViews>
  <sheetFormatPr defaultRowHeight="15" x14ac:dyDescent="0.25"/>
  <cols>
    <col min="1" max="1" width="36.7109375" customWidth="1"/>
    <col min="2" max="2" width="41.5703125" style="6" customWidth="1"/>
    <col min="3" max="3" width="15.85546875" customWidth="1"/>
    <col min="4" max="4" width="12.5703125" customWidth="1"/>
    <col min="5" max="5" width="12.28515625" customWidth="1"/>
    <col min="8" max="8" width="18.140625" customWidth="1"/>
  </cols>
  <sheetData>
    <row r="1" spans="1:8" ht="90.75" customHeight="1" x14ac:dyDescent="0.25">
      <c r="C1" s="99" t="s">
        <v>25</v>
      </c>
      <c r="D1" s="100"/>
      <c r="E1" s="100"/>
      <c r="G1" s="6"/>
      <c r="H1" s="68"/>
    </row>
    <row r="2" spans="1:8" x14ac:dyDescent="0.25">
      <c r="A2" s="3" t="s">
        <v>26</v>
      </c>
    </row>
    <row r="3" spans="1:8" x14ac:dyDescent="0.25">
      <c r="A3" s="3"/>
    </row>
    <row r="4" spans="1:8" x14ac:dyDescent="0.25">
      <c r="A4" s="118" t="s">
        <v>27</v>
      </c>
      <c r="B4" s="118"/>
      <c r="C4" s="11" t="s">
        <v>28</v>
      </c>
    </row>
    <row r="5" spans="1:8" x14ac:dyDescent="0.25">
      <c r="A5" s="119" t="s">
        <v>137</v>
      </c>
      <c r="B5" s="119"/>
      <c r="C5" s="1">
        <v>2</v>
      </c>
    </row>
    <row r="6" spans="1:8" x14ac:dyDescent="0.25">
      <c r="A6" s="119" t="s">
        <v>138</v>
      </c>
      <c r="B6" s="119"/>
      <c r="C6" s="1">
        <v>2</v>
      </c>
    </row>
    <row r="8" spans="1:8" x14ac:dyDescent="0.25">
      <c r="A8" s="3" t="s">
        <v>1</v>
      </c>
      <c r="B8" s="7"/>
      <c r="C8" s="2"/>
      <c r="D8" s="2"/>
      <c r="E8" s="2"/>
    </row>
    <row r="9" spans="1:8" ht="27.95" customHeight="1" x14ac:dyDescent="0.25">
      <c r="A9" s="98" t="s">
        <v>291</v>
      </c>
      <c r="B9" s="98"/>
      <c r="C9" s="98"/>
      <c r="D9" s="98"/>
      <c r="E9" s="98"/>
    </row>
    <row r="10" spans="1:8" x14ac:dyDescent="0.25">
      <c r="A10" s="3"/>
      <c r="B10" s="7"/>
      <c r="C10" s="2"/>
      <c r="D10" s="2"/>
      <c r="E10" s="2"/>
    </row>
    <row r="11" spans="1:8" s="6" customFormat="1" ht="45" x14ac:dyDescent="0.25">
      <c r="A11" s="121" t="s">
        <v>3</v>
      </c>
      <c r="B11" s="121"/>
      <c r="C11" s="12" t="s">
        <v>292</v>
      </c>
      <c r="D11" s="12" t="s">
        <v>36</v>
      </c>
      <c r="E11" s="12" t="s">
        <v>37</v>
      </c>
      <c r="G11" s="8"/>
    </row>
    <row r="12" spans="1:8" x14ac:dyDescent="0.25">
      <c r="A12" s="103" t="s">
        <v>11</v>
      </c>
      <c r="B12" s="103"/>
      <c r="C12" s="37">
        <v>0</v>
      </c>
      <c r="D12" s="38">
        <f>C12/$C$25*100</f>
        <v>0</v>
      </c>
      <c r="E12" s="38">
        <f>C12/$C$25*4</f>
        <v>0</v>
      </c>
    </row>
    <row r="13" spans="1:8" x14ac:dyDescent="0.25">
      <c r="A13" s="103" t="s">
        <v>12</v>
      </c>
      <c r="B13" s="103"/>
      <c r="C13" s="37">
        <v>0</v>
      </c>
      <c r="D13" s="38">
        <f t="shared" ref="D13:D24" si="0">C13/$C$25*100</f>
        <v>0</v>
      </c>
      <c r="E13" s="38">
        <f t="shared" ref="E13:E24" si="1">C13/$C$25*4</f>
        <v>0</v>
      </c>
    </row>
    <row r="14" spans="1:8" x14ac:dyDescent="0.25">
      <c r="A14" s="103" t="s">
        <v>13</v>
      </c>
      <c r="B14" s="103"/>
      <c r="C14" s="37">
        <v>2</v>
      </c>
      <c r="D14" s="38">
        <f t="shared" si="0"/>
        <v>5.4054054054054053</v>
      </c>
      <c r="E14" s="38">
        <f t="shared" si="1"/>
        <v>0.21621621621621623</v>
      </c>
    </row>
    <row r="15" spans="1:8" x14ac:dyDescent="0.25">
      <c r="A15" s="103" t="s">
        <v>14</v>
      </c>
      <c r="B15" s="103"/>
      <c r="C15" s="37">
        <v>3</v>
      </c>
      <c r="D15" s="38">
        <f t="shared" si="0"/>
        <v>8.1081081081081088</v>
      </c>
      <c r="E15" s="38">
        <f t="shared" si="1"/>
        <v>0.32432432432432434</v>
      </c>
    </row>
    <row r="16" spans="1:8" x14ac:dyDescent="0.25">
      <c r="A16" s="103" t="s">
        <v>15</v>
      </c>
      <c r="B16" s="103"/>
      <c r="C16" s="37">
        <v>2</v>
      </c>
      <c r="D16" s="38">
        <f t="shared" si="0"/>
        <v>5.4054054054054053</v>
      </c>
      <c r="E16" s="38">
        <f t="shared" si="1"/>
        <v>0.21621621621621623</v>
      </c>
    </row>
    <row r="17" spans="1:6" x14ac:dyDescent="0.25">
      <c r="A17" s="103" t="s">
        <v>16</v>
      </c>
      <c r="B17" s="103"/>
      <c r="C17" s="37">
        <v>3</v>
      </c>
      <c r="D17" s="38">
        <f t="shared" si="0"/>
        <v>8.1081081081081088</v>
      </c>
      <c r="E17" s="38">
        <f t="shared" si="1"/>
        <v>0.32432432432432434</v>
      </c>
    </row>
    <row r="18" spans="1:6" x14ac:dyDescent="0.25">
      <c r="A18" s="103" t="s">
        <v>17</v>
      </c>
      <c r="B18" s="103"/>
      <c r="C18" s="37">
        <v>4</v>
      </c>
      <c r="D18" s="38">
        <f t="shared" si="0"/>
        <v>10.810810810810811</v>
      </c>
      <c r="E18" s="38">
        <f t="shared" si="1"/>
        <v>0.43243243243243246</v>
      </c>
    </row>
    <row r="19" spans="1:6" x14ac:dyDescent="0.25">
      <c r="A19" s="103" t="s">
        <v>18</v>
      </c>
      <c r="B19" s="103"/>
      <c r="C19" s="37">
        <v>2</v>
      </c>
      <c r="D19" s="38">
        <f t="shared" si="0"/>
        <v>5.4054054054054053</v>
      </c>
      <c r="E19" s="38">
        <f t="shared" si="1"/>
        <v>0.21621621621621623</v>
      </c>
    </row>
    <row r="20" spans="1:6" x14ac:dyDescent="0.25">
      <c r="A20" s="103" t="s">
        <v>19</v>
      </c>
      <c r="B20" s="103"/>
      <c r="C20" s="37">
        <v>1</v>
      </c>
      <c r="D20" s="38">
        <f t="shared" si="0"/>
        <v>2.7027027027027026</v>
      </c>
      <c r="E20" s="38">
        <f t="shared" si="1"/>
        <v>0.10810810810810811</v>
      </c>
    </row>
    <row r="21" spans="1:6" x14ac:dyDescent="0.25">
      <c r="A21" s="103" t="s">
        <v>20</v>
      </c>
      <c r="B21" s="103"/>
      <c r="C21" s="37">
        <v>6</v>
      </c>
      <c r="D21" s="38">
        <f t="shared" si="0"/>
        <v>16.216216216216218</v>
      </c>
      <c r="E21" s="38">
        <f t="shared" si="1"/>
        <v>0.64864864864864868</v>
      </c>
    </row>
    <row r="22" spans="1:6" x14ac:dyDescent="0.25">
      <c r="A22" s="103" t="s">
        <v>21</v>
      </c>
      <c r="B22" s="103"/>
      <c r="C22" s="37">
        <v>1</v>
      </c>
      <c r="D22" s="38">
        <f t="shared" si="0"/>
        <v>2.7027027027027026</v>
      </c>
      <c r="E22" s="38">
        <f t="shared" si="1"/>
        <v>0.10810810810810811</v>
      </c>
    </row>
    <row r="23" spans="1:6" x14ac:dyDescent="0.25">
      <c r="A23" s="103" t="s">
        <v>22</v>
      </c>
      <c r="B23" s="103"/>
      <c r="C23" s="37">
        <v>10</v>
      </c>
      <c r="D23" s="38">
        <f t="shared" si="0"/>
        <v>27.027027027027028</v>
      </c>
      <c r="E23" s="38">
        <f t="shared" si="1"/>
        <v>1.0810810810810811</v>
      </c>
    </row>
    <row r="24" spans="1:6" x14ac:dyDescent="0.25">
      <c r="A24" s="103" t="s">
        <v>23</v>
      </c>
      <c r="B24" s="103"/>
      <c r="C24" s="37">
        <v>3</v>
      </c>
      <c r="D24" s="38">
        <f t="shared" si="0"/>
        <v>8.1081081081081088</v>
      </c>
      <c r="E24" s="38">
        <f t="shared" si="1"/>
        <v>0.32432432432432434</v>
      </c>
    </row>
    <row r="25" spans="1:6" x14ac:dyDescent="0.25">
      <c r="A25" s="106" t="s">
        <v>24</v>
      </c>
      <c r="B25" s="106"/>
      <c r="C25" s="39">
        <f>SUM(C12:C24)</f>
        <v>37</v>
      </c>
      <c r="D25" s="39">
        <f t="shared" ref="D25" si="2">SUM(D12:D24)</f>
        <v>100.00000000000001</v>
      </c>
      <c r="E25" s="51">
        <f>SUM(E12:E24)</f>
        <v>4</v>
      </c>
    </row>
    <row r="27" spans="1:6" x14ac:dyDescent="0.25">
      <c r="A27" s="3" t="s">
        <v>38</v>
      </c>
    </row>
    <row r="29" spans="1:6" x14ac:dyDescent="0.25">
      <c r="A29" s="15" t="s">
        <v>39</v>
      </c>
      <c r="B29" s="15" t="s">
        <v>40</v>
      </c>
      <c r="C29" s="126" t="s">
        <v>293</v>
      </c>
      <c r="D29" s="126"/>
      <c r="E29" s="4"/>
      <c r="F29" s="4"/>
    </row>
    <row r="30" spans="1:6" x14ac:dyDescent="0.25">
      <c r="A30" s="69" t="s">
        <v>57</v>
      </c>
      <c r="B30" s="10" t="s">
        <v>58</v>
      </c>
      <c r="C30" s="122" t="s">
        <v>294</v>
      </c>
      <c r="D30" s="122"/>
    </row>
    <row r="31" spans="1:6" x14ac:dyDescent="0.25">
      <c r="A31" s="69" t="s">
        <v>57</v>
      </c>
      <c r="B31" s="10" t="s">
        <v>59</v>
      </c>
      <c r="C31" s="122" t="s">
        <v>295</v>
      </c>
      <c r="D31" s="122"/>
    </row>
    <row r="32" spans="1:6" x14ac:dyDescent="0.25">
      <c r="A32" s="69" t="s">
        <v>61</v>
      </c>
      <c r="B32" s="10" t="s">
        <v>62</v>
      </c>
      <c r="C32" s="122" t="s">
        <v>296</v>
      </c>
      <c r="D32" s="122"/>
    </row>
    <row r="33" spans="1:4" x14ac:dyDescent="0.25">
      <c r="A33" s="69" t="s">
        <v>61</v>
      </c>
      <c r="B33" s="10" t="s">
        <v>64</v>
      </c>
      <c r="C33" s="122" t="s">
        <v>297</v>
      </c>
      <c r="D33" s="122"/>
    </row>
    <row r="34" spans="1:4" x14ac:dyDescent="0.25">
      <c r="A34" s="69" t="s">
        <v>61</v>
      </c>
      <c r="B34" s="10" t="s">
        <v>65</v>
      </c>
      <c r="C34" s="122" t="s">
        <v>298</v>
      </c>
      <c r="D34" s="122"/>
    </row>
    <row r="35" spans="1:4" x14ac:dyDescent="0.25">
      <c r="A35" s="69" t="s">
        <v>66</v>
      </c>
      <c r="B35" s="10"/>
      <c r="C35" s="122" t="s">
        <v>299</v>
      </c>
      <c r="D35" s="122"/>
    </row>
    <row r="36" spans="1:4" x14ac:dyDescent="0.25">
      <c r="A36" s="69" t="s">
        <v>66</v>
      </c>
      <c r="B36" s="10" t="s">
        <v>300</v>
      </c>
      <c r="C36" s="122" t="s">
        <v>301</v>
      </c>
      <c r="D36" s="122"/>
    </row>
    <row r="37" spans="1:4" x14ac:dyDescent="0.25">
      <c r="A37" s="69" t="s">
        <v>78</v>
      </c>
      <c r="B37" s="10" t="s">
        <v>80</v>
      </c>
      <c r="C37" s="123" t="s">
        <v>302</v>
      </c>
      <c r="D37" s="123"/>
    </row>
    <row r="38" spans="1:4" x14ac:dyDescent="0.25">
      <c r="A38" s="69" t="s">
        <v>78</v>
      </c>
      <c r="B38" s="10" t="s">
        <v>303</v>
      </c>
      <c r="C38" s="122" t="s">
        <v>304</v>
      </c>
      <c r="D38" s="122"/>
    </row>
    <row r="39" spans="1:4" x14ac:dyDescent="0.25">
      <c r="A39" s="69" t="s">
        <v>78</v>
      </c>
      <c r="B39" s="69" t="s">
        <v>305</v>
      </c>
      <c r="C39" s="122" t="s">
        <v>306</v>
      </c>
      <c r="D39" s="122"/>
    </row>
    <row r="40" spans="1:4" x14ac:dyDescent="0.25">
      <c r="A40" s="69" t="s">
        <v>307</v>
      </c>
      <c r="B40" s="10" t="s">
        <v>308</v>
      </c>
      <c r="C40" s="124" t="s">
        <v>309</v>
      </c>
      <c r="D40" s="124"/>
    </row>
    <row r="41" spans="1:4" x14ac:dyDescent="0.25">
      <c r="A41" s="69" t="s">
        <v>307</v>
      </c>
      <c r="B41" s="10" t="s">
        <v>310</v>
      </c>
      <c r="C41" s="122" t="s">
        <v>311</v>
      </c>
      <c r="D41" s="122"/>
    </row>
    <row r="42" spans="1:4" x14ac:dyDescent="0.25">
      <c r="A42" s="69" t="s">
        <v>307</v>
      </c>
      <c r="B42" s="10" t="s">
        <v>310</v>
      </c>
      <c r="C42" s="122" t="s">
        <v>312</v>
      </c>
      <c r="D42" s="122"/>
    </row>
    <row r="43" spans="1:4" x14ac:dyDescent="0.25">
      <c r="A43" s="69" t="s">
        <v>307</v>
      </c>
      <c r="B43" s="10" t="s">
        <v>310</v>
      </c>
      <c r="C43" s="122" t="s">
        <v>313</v>
      </c>
      <c r="D43" s="122"/>
    </row>
    <row r="44" spans="1:4" x14ac:dyDescent="0.25">
      <c r="A44" s="69" t="s">
        <v>314</v>
      </c>
      <c r="B44" s="10"/>
      <c r="C44" s="122" t="s">
        <v>315</v>
      </c>
      <c r="D44" s="122"/>
    </row>
    <row r="45" spans="1:4" x14ac:dyDescent="0.25">
      <c r="A45" s="69" t="s">
        <v>314</v>
      </c>
      <c r="B45" s="10" t="s">
        <v>316</v>
      </c>
      <c r="C45" s="122" t="s">
        <v>317</v>
      </c>
      <c r="D45" s="122"/>
    </row>
    <row r="46" spans="1:4" x14ac:dyDescent="0.25">
      <c r="A46" s="69" t="s">
        <v>318</v>
      </c>
      <c r="B46" s="10" t="s">
        <v>104</v>
      </c>
      <c r="C46" s="122" t="s">
        <v>319</v>
      </c>
      <c r="D46" s="122"/>
    </row>
    <row r="47" spans="1:4" ht="44.25" customHeight="1" x14ac:dyDescent="0.25">
      <c r="A47" s="70" t="s">
        <v>20</v>
      </c>
      <c r="B47" s="71" t="s">
        <v>112</v>
      </c>
      <c r="C47" s="125" t="s">
        <v>320</v>
      </c>
      <c r="D47" s="125"/>
    </row>
    <row r="48" spans="1:4" ht="45" x14ac:dyDescent="0.25">
      <c r="A48" s="70" t="s">
        <v>20</v>
      </c>
      <c r="B48" s="71" t="s">
        <v>112</v>
      </c>
      <c r="C48" s="125" t="s">
        <v>321</v>
      </c>
      <c r="D48" s="125"/>
    </row>
    <row r="49" spans="1:4" ht="45" x14ac:dyDescent="0.25">
      <c r="A49" s="70" t="s">
        <v>20</v>
      </c>
      <c r="B49" s="71" t="s">
        <v>112</v>
      </c>
      <c r="C49" s="125" t="s">
        <v>322</v>
      </c>
      <c r="D49" s="125"/>
    </row>
    <row r="50" spans="1:4" ht="45" x14ac:dyDescent="0.25">
      <c r="A50" s="70" t="s">
        <v>20</v>
      </c>
      <c r="B50" s="71" t="s">
        <v>112</v>
      </c>
      <c r="C50" s="125" t="s">
        <v>323</v>
      </c>
      <c r="D50" s="125"/>
    </row>
    <row r="51" spans="1:4" ht="45" x14ac:dyDescent="0.25">
      <c r="A51" s="70" t="s">
        <v>20</v>
      </c>
      <c r="B51" s="71" t="s">
        <v>112</v>
      </c>
      <c r="C51" s="125" t="s">
        <v>324</v>
      </c>
      <c r="D51" s="125"/>
    </row>
    <row r="52" spans="1:4" ht="45" x14ac:dyDescent="0.25">
      <c r="A52" s="70" t="s">
        <v>20</v>
      </c>
      <c r="B52" s="71" t="s">
        <v>113</v>
      </c>
      <c r="C52" s="125" t="s">
        <v>325</v>
      </c>
      <c r="D52" s="125"/>
    </row>
    <row r="53" spans="1:4" x14ac:dyDescent="0.25">
      <c r="A53" s="69" t="s">
        <v>114</v>
      </c>
      <c r="B53" s="10"/>
      <c r="C53" s="122" t="s">
        <v>326</v>
      </c>
      <c r="D53" s="122"/>
    </row>
    <row r="54" spans="1:4" x14ac:dyDescent="0.25">
      <c r="A54" s="69" t="s">
        <v>116</v>
      </c>
      <c r="B54" s="10" t="s">
        <v>327</v>
      </c>
      <c r="C54" s="124" t="s">
        <v>328</v>
      </c>
      <c r="D54" s="124"/>
    </row>
    <row r="55" spans="1:4" x14ac:dyDescent="0.25">
      <c r="A55" s="69" t="s">
        <v>116</v>
      </c>
      <c r="B55" s="10" t="s">
        <v>329</v>
      </c>
      <c r="C55" s="122" t="s">
        <v>330</v>
      </c>
      <c r="D55" s="122"/>
    </row>
    <row r="56" spans="1:4" x14ac:dyDescent="0.25">
      <c r="A56" s="69" t="s">
        <v>116</v>
      </c>
      <c r="B56" s="10" t="s">
        <v>329</v>
      </c>
      <c r="C56" s="122" t="s">
        <v>331</v>
      </c>
      <c r="D56" s="122"/>
    </row>
    <row r="57" spans="1:4" x14ac:dyDescent="0.25">
      <c r="A57" s="69" t="s">
        <v>116</v>
      </c>
      <c r="B57" s="10" t="s">
        <v>121</v>
      </c>
      <c r="C57" s="122" t="s">
        <v>332</v>
      </c>
      <c r="D57" s="122"/>
    </row>
    <row r="58" spans="1:4" x14ac:dyDescent="0.25">
      <c r="A58" s="69" t="s">
        <v>116</v>
      </c>
      <c r="B58" s="10" t="s">
        <v>121</v>
      </c>
      <c r="C58" s="122" t="s">
        <v>333</v>
      </c>
      <c r="D58" s="122"/>
    </row>
    <row r="59" spans="1:4" x14ac:dyDescent="0.25">
      <c r="A59" s="69" t="s">
        <v>116</v>
      </c>
      <c r="B59" s="10" t="s">
        <v>121</v>
      </c>
      <c r="C59" s="122" t="s">
        <v>334</v>
      </c>
      <c r="D59" s="122"/>
    </row>
    <row r="60" spans="1:4" x14ac:dyDescent="0.25">
      <c r="A60" s="69" t="s">
        <v>116</v>
      </c>
      <c r="B60" s="10" t="s">
        <v>121</v>
      </c>
      <c r="C60" s="122" t="s">
        <v>335</v>
      </c>
      <c r="D60" s="122"/>
    </row>
    <row r="61" spans="1:4" x14ac:dyDescent="0.25">
      <c r="A61" s="69" t="s">
        <v>116</v>
      </c>
      <c r="B61" s="10" t="s">
        <v>125</v>
      </c>
      <c r="C61" s="122" t="s">
        <v>336</v>
      </c>
      <c r="D61" s="122"/>
    </row>
    <row r="62" spans="1:4" x14ac:dyDescent="0.25">
      <c r="A62" s="69" t="s">
        <v>116</v>
      </c>
      <c r="B62" s="10" t="s">
        <v>125</v>
      </c>
      <c r="C62" s="122" t="s">
        <v>337</v>
      </c>
      <c r="D62" s="122"/>
    </row>
    <row r="63" spans="1:4" x14ac:dyDescent="0.25">
      <c r="A63" s="69" t="s">
        <v>116</v>
      </c>
      <c r="B63" s="10" t="s">
        <v>338</v>
      </c>
      <c r="C63" s="122" t="s">
        <v>339</v>
      </c>
      <c r="D63" s="122"/>
    </row>
    <row r="64" spans="1:4" x14ac:dyDescent="0.25">
      <c r="A64" s="69" t="s">
        <v>126</v>
      </c>
      <c r="B64" s="10"/>
      <c r="C64" s="124" t="s">
        <v>340</v>
      </c>
      <c r="D64" s="124"/>
    </row>
    <row r="65" spans="1:4" x14ac:dyDescent="0.25">
      <c r="A65" s="69" t="s">
        <v>126</v>
      </c>
      <c r="B65" s="10" t="s">
        <v>127</v>
      </c>
      <c r="C65" s="122" t="s">
        <v>341</v>
      </c>
      <c r="D65" s="122"/>
    </row>
    <row r="66" spans="1:4" x14ac:dyDescent="0.25">
      <c r="A66" s="69" t="s">
        <v>126</v>
      </c>
      <c r="B66" s="10" t="s">
        <v>128</v>
      </c>
      <c r="C66" s="122" t="s">
        <v>342</v>
      </c>
      <c r="D66" s="122"/>
    </row>
    <row r="96" spans="1:1" x14ac:dyDescent="0.25">
      <c r="A96" s="4"/>
    </row>
    <row r="122" spans="1:1" x14ac:dyDescent="0.25">
      <c r="A122" s="4"/>
    </row>
    <row r="135" spans="1:1" x14ac:dyDescent="0.25">
      <c r="A135" s="4"/>
    </row>
    <row r="147" spans="1:2" x14ac:dyDescent="0.25">
      <c r="A147" s="4"/>
    </row>
    <row r="155" spans="1:2" s="5" customFormat="1" x14ac:dyDescent="0.25">
      <c r="A155"/>
      <c r="B155" s="9"/>
    </row>
    <row r="157" spans="1:2" x14ac:dyDescent="0.25">
      <c r="A157" s="4"/>
    </row>
    <row r="164" spans="1:1" x14ac:dyDescent="0.25">
      <c r="A164" s="4"/>
    </row>
    <row r="169" spans="1:1" x14ac:dyDescent="0.25">
      <c r="A169" s="4"/>
    </row>
    <row r="182" spans="1:1" x14ac:dyDescent="0.25">
      <c r="A182" s="4"/>
    </row>
  </sheetData>
  <mergeCells count="58">
    <mergeCell ref="C63:D63"/>
    <mergeCell ref="C64:D64"/>
    <mergeCell ref="C65:D65"/>
    <mergeCell ref="C66:D66"/>
    <mergeCell ref="C29:D29"/>
    <mergeCell ref="C58:D58"/>
    <mergeCell ref="C59:D59"/>
    <mergeCell ref="C60:D60"/>
    <mergeCell ref="C61:D61"/>
    <mergeCell ref="C62:D62"/>
    <mergeCell ref="C53:D53"/>
    <mergeCell ref="C54:D54"/>
    <mergeCell ref="C55:D55"/>
    <mergeCell ref="C56:D56"/>
    <mergeCell ref="C57:D57"/>
    <mergeCell ref="C48:D48"/>
    <mergeCell ref="C49:D49"/>
    <mergeCell ref="C50:D50"/>
    <mergeCell ref="C51:D51"/>
    <mergeCell ref="C52:D52"/>
    <mergeCell ref="C43:D43"/>
    <mergeCell ref="C44:D44"/>
    <mergeCell ref="C45:D45"/>
    <mergeCell ref="C46:D46"/>
    <mergeCell ref="C47:D47"/>
    <mergeCell ref="C38:D38"/>
    <mergeCell ref="C39:D39"/>
    <mergeCell ref="C40:D40"/>
    <mergeCell ref="C41:D41"/>
    <mergeCell ref="C42:D42"/>
    <mergeCell ref="C33:D33"/>
    <mergeCell ref="C34:D34"/>
    <mergeCell ref="C35:D35"/>
    <mergeCell ref="C36:D36"/>
    <mergeCell ref="C37:D37"/>
    <mergeCell ref="A25:B25"/>
    <mergeCell ref="C30:D30"/>
    <mergeCell ref="C31:D31"/>
    <mergeCell ref="C32:D32"/>
    <mergeCell ref="A19:B19"/>
    <mergeCell ref="A20:B20"/>
    <mergeCell ref="A21:B21"/>
    <mergeCell ref="A22:B22"/>
    <mergeCell ref="A23:B23"/>
    <mergeCell ref="A24:B24"/>
    <mergeCell ref="C1:E1"/>
    <mergeCell ref="A18:B18"/>
    <mergeCell ref="A4:B4"/>
    <mergeCell ref="A5:B5"/>
    <mergeCell ref="A6:B6"/>
    <mergeCell ref="A9:E9"/>
    <mergeCell ref="A11:B11"/>
    <mergeCell ref="A12:B12"/>
    <mergeCell ref="A13:B13"/>
    <mergeCell ref="A14:B14"/>
    <mergeCell ref="A15:B15"/>
    <mergeCell ref="A16:B16"/>
    <mergeCell ref="A17:B17"/>
  </mergeCells>
  <hyperlinks>
    <hyperlink ref="C64" r:id="rId1"/>
    <hyperlink ref="C54" r:id="rId2"/>
    <hyperlink ref="C40" r:id="rId3"/>
  </hyperlinks>
  <pageMargins left="0.7" right="0.7" top="0.75" bottom="0.75" header="0.3" footer="0.3"/>
  <pageSetup paperSize="9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workbookViewId="0">
      <selection activeCell="E19" sqref="E19"/>
    </sheetView>
  </sheetViews>
  <sheetFormatPr defaultRowHeight="15" x14ac:dyDescent="0.25"/>
  <cols>
    <col min="1" max="1" width="36.7109375" customWidth="1"/>
    <col min="2" max="2" width="41.5703125" style="6" customWidth="1"/>
    <col min="3" max="3" width="15.85546875" customWidth="1"/>
    <col min="4" max="4" width="12.5703125" customWidth="1"/>
    <col min="5" max="5" width="12.28515625" customWidth="1"/>
    <col min="8" max="8" width="18.28515625" customWidth="1"/>
  </cols>
  <sheetData>
    <row r="1" spans="1:8" ht="90.75" customHeight="1" x14ac:dyDescent="0.25">
      <c r="D1" s="99" t="s">
        <v>25</v>
      </c>
      <c r="E1" s="100"/>
      <c r="F1" s="100"/>
      <c r="G1" s="6"/>
      <c r="H1" s="68"/>
    </row>
    <row r="2" spans="1:8" x14ac:dyDescent="0.25">
      <c r="A2" s="3" t="s">
        <v>26</v>
      </c>
    </row>
    <row r="3" spans="1:8" x14ac:dyDescent="0.25">
      <c r="A3" s="3"/>
    </row>
    <row r="4" spans="1:8" x14ac:dyDescent="0.25">
      <c r="A4" s="120" t="s">
        <v>27</v>
      </c>
      <c r="B4" s="120"/>
      <c r="C4" s="52" t="s">
        <v>28</v>
      </c>
    </row>
    <row r="5" spans="1:8" x14ac:dyDescent="0.25">
      <c r="A5" s="119" t="s">
        <v>137</v>
      </c>
      <c r="B5" s="119"/>
      <c r="C5" s="37">
        <v>1</v>
      </c>
    </row>
    <row r="6" spans="1:8" x14ac:dyDescent="0.25">
      <c r="A6" s="119" t="s">
        <v>343</v>
      </c>
      <c r="B6" s="119"/>
      <c r="C6" s="37">
        <v>1</v>
      </c>
    </row>
    <row r="7" spans="1:8" x14ac:dyDescent="0.25">
      <c r="A7" s="127" t="s">
        <v>344</v>
      </c>
      <c r="B7" s="128"/>
      <c r="C7" s="37">
        <v>0.5</v>
      </c>
    </row>
    <row r="8" spans="1:8" x14ac:dyDescent="0.25">
      <c r="A8" s="127" t="s">
        <v>345</v>
      </c>
      <c r="B8" s="128"/>
      <c r="C8" s="37">
        <v>1</v>
      </c>
    </row>
    <row r="9" spans="1:8" x14ac:dyDescent="0.25">
      <c r="A9" s="127" t="s">
        <v>346</v>
      </c>
      <c r="B9" s="128"/>
      <c r="C9" s="37">
        <v>0.5</v>
      </c>
    </row>
    <row r="12" spans="1:8" x14ac:dyDescent="0.25">
      <c r="A12" s="3" t="s">
        <v>1</v>
      </c>
      <c r="B12" s="7"/>
      <c r="C12" s="2"/>
      <c r="D12" s="2"/>
      <c r="E12" s="2"/>
    </row>
    <row r="13" spans="1:8" ht="27.95" customHeight="1" x14ac:dyDescent="0.25">
      <c r="A13" s="98" t="s">
        <v>347</v>
      </c>
      <c r="B13" s="98"/>
      <c r="C13" s="98"/>
      <c r="D13" s="98"/>
      <c r="E13" s="98"/>
    </row>
    <row r="14" spans="1:8" x14ac:dyDescent="0.25">
      <c r="A14" s="3"/>
      <c r="B14" s="7"/>
      <c r="C14" s="2"/>
      <c r="D14" s="2"/>
      <c r="E14" s="2"/>
    </row>
    <row r="15" spans="1:8" s="6" customFormat="1" ht="75" x14ac:dyDescent="0.25">
      <c r="A15" s="120" t="s">
        <v>3</v>
      </c>
      <c r="B15" s="120"/>
      <c r="C15" s="35" t="s">
        <v>348</v>
      </c>
      <c r="D15" s="35" t="s">
        <v>36</v>
      </c>
      <c r="E15" s="35" t="s">
        <v>37</v>
      </c>
      <c r="G15" s="8"/>
    </row>
    <row r="16" spans="1:8" x14ac:dyDescent="0.25">
      <c r="A16" s="103" t="s">
        <v>11</v>
      </c>
      <c r="B16" s="103"/>
      <c r="C16" s="37">
        <v>0</v>
      </c>
      <c r="D16" s="38">
        <f>C16/$C$29*100</f>
        <v>0</v>
      </c>
      <c r="E16" s="38">
        <f>C16/$C$29*4</f>
        <v>0</v>
      </c>
    </row>
    <row r="17" spans="1:5" x14ac:dyDescent="0.25">
      <c r="A17" s="103" t="s">
        <v>12</v>
      </c>
      <c r="B17" s="103"/>
      <c r="C17" s="37">
        <v>0</v>
      </c>
      <c r="D17" s="38">
        <f t="shared" ref="D17:D28" si="0">C17/$C$29*100</f>
        <v>0</v>
      </c>
      <c r="E17" s="38">
        <f t="shared" ref="E17:E28" si="1">C17/$C$29*4</f>
        <v>0</v>
      </c>
    </row>
    <row r="18" spans="1:5" x14ac:dyDescent="0.25">
      <c r="A18" s="103" t="s">
        <v>13</v>
      </c>
      <c r="B18" s="103"/>
      <c r="C18" s="37">
        <v>6</v>
      </c>
      <c r="D18" s="38">
        <f t="shared" si="0"/>
        <v>10.714285714285714</v>
      </c>
      <c r="E18" s="38">
        <f>C18/$C$29*4</f>
        <v>0.42857142857142855</v>
      </c>
    </row>
    <row r="19" spans="1:5" x14ac:dyDescent="0.25">
      <c r="A19" s="103" t="s">
        <v>14</v>
      </c>
      <c r="B19" s="103"/>
      <c r="C19" s="37">
        <v>1</v>
      </c>
      <c r="D19" s="38">
        <f t="shared" si="0"/>
        <v>1.7857142857142856</v>
      </c>
      <c r="E19" s="38">
        <f t="shared" si="1"/>
        <v>7.1428571428571425E-2</v>
      </c>
    </row>
    <row r="20" spans="1:5" x14ac:dyDescent="0.25">
      <c r="A20" s="103" t="s">
        <v>15</v>
      </c>
      <c r="B20" s="103"/>
      <c r="C20" s="37">
        <v>2</v>
      </c>
      <c r="D20" s="38">
        <f t="shared" si="0"/>
        <v>3.5714285714285712</v>
      </c>
      <c r="E20" s="38">
        <f t="shared" si="1"/>
        <v>0.14285714285714285</v>
      </c>
    </row>
    <row r="21" spans="1:5" x14ac:dyDescent="0.25">
      <c r="A21" s="103" t="s">
        <v>16</v>
      </c>
      <c r="B21" s="103"/>
      <c r="C21" s="37">
        <v>3</v>
      </c>
      <c r="D21" s="38">
        <f t="shared" si="0"/>
        <v>5.3571428571428568</v>
      </c>
      <c r="E21" s="38">
        <f t="shared" si="1"/>
        <v>0.21428571428571427</v>
      </c>
    </row>
    <row r="22" spans="1:5" x14ac:dyDescent="0.25">
      <c r="A22" s="103" t="s">
        <v>17</v>
      </c>
      <c r="B22" s="103"/>
      <c r="C22" s="37">
        <v>9</v>
      </c>
      <c r="D22" s="38">
        <f t="shared" si="0"/>
        <v>16.071428571428573</v>
      </c>
      <c r="E22" s="38">
        <f t="shared" si="1"/>
        <v>0.6428571428571429</v>
      </c>
    </row>
    <row r="23" spans="1:5" x14ac:dyDescent="0.25">
      <c r="A23" s="103" t="s">
        <v>18</v>
      </c>
      <c r="B23" s="103"/>
      <c r="C23" s="37">
        <v>12</v>
      </c>
      <c r="D23" s="38">
        <f t="shared" si="0"/>
        <v>21.428571428571427</v>
      </c>
      <c r="E23" s="38">
        <f t="shared" si="1"/>
        <v>0.8571428571428571</v>
      </c>
    </row>
    <row r="24" spans="1:5" x14ac:dyDescent="0.25">
      <c r="A24" s="103" t="s">
        <v>19</v>
      </c>
      <c r="B24" s="103"/>
      <c r="C24" s="37">
        <v>8</v>
      </c>
      <c r="D24" s="38">
        <f t="shared" si="0"/>
        <v>14.285714285714285</v>
      </c>
      <c r="E24" s="38">
        <f t="shared" si="1"/>
        <v>0.5714285714285714</v>
      </c>
    </row>
    <row r="25" spans="1:5" x14ac:dyDescent="0.25">
      <c r="A25" s="103" t="s">
        <v>20</v>
      </c>
      <c r="B25" s="103"/>
      <c r="C25" s="37">
        <v>4</v>
      </c>
      <c r="D25" s="38">
        <f t="shared" si="0"/>
        <v>7.1428571428571423</v>
      </c>
      <c r="E25" s="38">
        <f t="shared" si="1"/>
        <v>0.2857142857142857</v>
      </c>
    </row>
    <row r="26" spans="1:5" x14ac:dyDescent="0.25">
      <c r="A26" s="103" t="s">
        <v>21</v>
      </c>
      <c r="B26" s="103"/>
      <c r="C26" s="37">
        <v>2</v>
      </c>
      <c r="D26" s="38">
        <f t="shared" si="0"/>
        <v>3.5714285714285712</v>
      </c>
      <c r="E26" s="38">
        <f t="shared" si="1"/>
        <v>0.14285714285714285</v>
      </c>
    </row>
    <row r="27" spans="1:5" x14ac:dyDescent="0.25">
      <c r="A27" s="103" t="s">
        <v>22</v>
      </c>
      <c r="B27" s="103"/>
      <c r="C27" s="37">
        <v>8</v>
      </c>
      <c r="D27" s="38">
        <f t="shared" si="0"/>
        <v>14.285714285714285</v>
      </c>
      <c r="E27" s="38">
        <f t="shared" si="1"/>
        <v>0.5714285714285714</v>
      </c>
    </row>
    <row r="28" spans="1:5" x14ac:dyDescent="0.25">
      <c r="A28" s="103" t="s">
        <v>23</v>
      </c>
      <c r="B28" s="103"/>
      <c r="C28" s="37">
        <v>1</v>
      </c>
      <c r="D28" s="38">
        <f t="shared" si="0"/>
        <v>1.7857142857142856</v>
      </c>
      <c r="E28" s="38">
        <f t="shared" si="1"/>
        <v>7.1428571428571425E-2</v>
      </c>
    </row>
    <row r="29" spans="1:5" x14ac:dyDescent="0.25">
      <c r="A29" s="117" t="s">
        <v>24</v>
      </c>
      <c r="B29" s="117"/>
      <c r="C29" s="39">
        <f>SUM(C16:C28)</f>
        <v>56</v>
      </c>
      <c r="D29" s="39">
        <f t="shared" ref="D29:E29" si="2">SUM(D16:D28)</f>
        <v>100.00000000000001</v>
      </c>
      <c r="E29" s="39">
        <f t="shared" si="2"/>
        <v>4</v>
      </c>
    </row>
    <row r="31" spans="1:5" x14ac:dyDescent="0.25">
      <c r="A31" s="3" t="s">
        <v>38</v>
      </c>
    </row>
    <row r="33" spans="1:6" x14ac:dyDescent="0.25">
      <c r="A33" s="13" t="s">
        <v>39</v>
      </c>
      <c r="B33" s="13" t="s">
        <v>40</v>
      </c>
      <c r="C33" s="13" t="s">
        <v>349</v>
      </c>
      <c r="D33" s="14" t="s">
        <v>9</v>
      </c>
      <c r="E33" s="4"/>
      <c r="F33" s="4"/>
    </row>
    <row r="34" spans="1:6" x14ac:dyDescent="0.25">
      <c r="A34" s="40" t="s">
        <v>46</v>
      </c>
      <c r="B34" s="53"/>
      <c r="C34" s="54">
        <v>0</v>
      </c>
      <c r="D34" s="94">
        <f>SUM(C34:C34)</f>
        <v>0</v>
      </c>
    </row>
    <row r="35" spans="1:6" x14ac:dyDescent="0.25">
      <c r="A35" s="40" t="s">
        <v>56</v>
      </c>
      <c r="B35" s="1"/>
      <c r="C35" s="54">
        <v>0</v>
      </c>
      <c r="D35" s="94">
        <f>SUM(C35:C35)</f>
        <v>0</v>
      </c>
    </row>
    <row r="36" spans="1:6" x14ac:dyDescent="0.25">
      <c r="A36" s="40" t="s">
        <v>57</v>
      </c>
      <c r="B36" s="25"/>
      <c r="C36" s="54">
        <v>1</v>
      </c>
      <c r="D36" s="129">
        <f>SUM(C36:C41)</f>
        <v>6</v>
      </c>
    </row>
    <row r="37" spans="1:6" x14ac:dyDescent="0.25">
      <c r="A37" s="1" t="s">
        <v>57</v>
      </c>
      <c r="B37" s="25" t="s">
        <v>58</v>
      </c>
      <c r="C37" s="54">
        <v>1</v>
      </c>
      <c r="D37" s="129"/>
    </row>
    <row r="38" spans="1:6" x14ac:dyDescent="0.25">
      <c r="A38" s="1" t="s">
        <v>57</v>
      </c>
      <c r="B38" s="25" t="s">
        <v>59</v>
      </c>
      <c r="C38" s="54">
        <v>1</v>
      </c>
      <c r="D38" s="129"/>
    </row>
    <row r="39" spans="1:6" x14ac:dyDescent="0.25">
      <c r="A39" s="1" t="s">
        <v>57</v>
      </c>
      <c r="B39" s="25" t="s">
        <v>350</v>
      </c>
      <c r="C39" s="54">
        <v>1</v>
      </c>
      <c r="D39" s="129"/>
    </row>
    <row r="40" spans="1:6" x14ac:dyDescent="0.25">
      <c r="A40" s="1" t="s">
        <v>57</v>
      </c>
      <c r="B40" s="25" t="s">
        <v>351</v>
      </c>
      <c r="C40" s="54">
        <v>1</v>
      </c>
      <c r="D40" s="129"/>
    </row>
    <row r="41" spans="1:6" x14ac:dyDescent="0.25">
      <c r="A41" s="1" t="s">
        <v>57</v>
      </c>
      <c r="B41" s="25" t="s">
        <v>352</v>
      </c>
      <c r="C41" s="54">
        <v>1</v>
      </c>
      <c r="D41" s="129"/>
    </row>
    <row r="42" spans="1:6" x14ac:dyDescent="0.25">
      <c r="A42" s="40" t="s">
        <v>61</v>
      </c>
      <c r="B42" s="25"/>
      <c r="C42" s="54">
        <v>1</v>
      </c>
      <c r="D42" s="94">
        <f>SUM(C42:C42)</f>
        <v>1</v>
      </c>
    </row>
    <row r="43" spans="1:6" x14ac:dyDescent="0.25">
      <c r="A43" s="40" t="s">
        <v>66</v>
      </c>
      <c r="B43" s="25"/>
      <c r="C43" s="54">
        <v>1</v>
      </c>
      <c r="D43" s="129">
        <f>SUM(C43:C44)</f>
        <v>2</v>
      </c>
    </row>
    <row r="44" spans="1:6" x14ac:dyDescent="0.25">
      <c r="A44" s="1" t="s">
        <v>66</v>
      </c>
      <c r="B44" s="25" t="s">
        <v>77</v>
      </c>
      <c r="C44" s="54">
        <v>1</v>
      </c>
      <c r="D44" s="129"/>
    </row>
    <row r="45" spans="1:6" x14ac:dyDescent="0.25">
      <c r="A45" s="40" t="s">
        <v>78</v>
      </c>
      <c r="B45" s="25"/>
      <c r="C45" s="54">
        <v>1</v>
      </c>
      <c r="D45" s="129">
        <f>SUM(C45:C47)</f>
        <v>3</v>
      </c>
    </row>
    <row r="46" spans="1:6" x14ac:dyDescent="0.25">
      <c r="A46" s="1" t="s">
        <v>78</v>
      </c>
      <c r="B46" s="25" t="s">
        <v>80</v>
      </c>
      <c r="C46" s="54">
        <v>1</v>
      </c>
      <c r="D46" s="129"/>
    </row>
    <row r="47" spans="1:6" x14ac:dyDescent="0.25">
      <c r="A47" s="1" t="s">
        <v>78</v>
      </c>
      <c r="B47" s="25" t="s">
        <v>353</v>
      </c>
      <c r="C47" s="54">
        <v>1</v>
      </c>
      <c r="D47" s="129"/>
    </row>
    <row r="48" spans="1:6" x14ac:dyDescent="0.25">
      <c r="A48" s="40" t="s">
        <v>307</v>
      </c>
      <c r="B48" s="25"/>
      <c r="C48" s="54">
        <v>1</v>
      </c>
      <c r="D48" s="129">
        <f>SUM(C48:C56)</f>
        <v>9</v>
      </c>
    </row>
    <row r="49" spans="1:4" x14ac:dyDescent="0.25">
      <c r="A49" s="1" t="s">
        <v>307</v>
      </c>
      <c r="B49" s="25" t="s">
        <v>89</v>
      </c>
      <c r="C49" s="54">
        <v>1</v>
      </c>
      <c r="D49" s="129"/>
    </row>
    <row r="50" spans="1:4" x14ac:dyDescent="0.25">
      <c r="A50" s="1" t="s">
        <v>307</v>
      </c>
      <c r="B50" s="25" t="s">
        <v>88</v>
      </c>
      <c r="C50" s="54">
        <v>1</v>
      </c>
      <c r="D50" s="129"/>
    </row>
    <row r="51" spans="1:4" x14ac:dyDescent="0.25">
      <c r="A51" s="1" t="s">
        <v>307</v>
      </c>
      <c r="B51" s="25" t="s">
        <v>354</v>
      </c>
      <c r="C51" s="54">
        <v>1</v>
      </c>
      <c r="D51" s="129"/>
    </row>
    <row r="52" spans="1:4" x14ac:dyDescent="0.25">
      <c r="A52" s="1" t="s">
        <v>307</v>
      </c>
      <c r="B52" s="25" t="s">
        <v>355</v>
      </c>
      <c r="C52" s="54">
        <v>1</v>
      </c>
      <c r="D52" s="129"/>
    </row>
    <row r="53" spans="1:4" x14ac:dyDescent="0.25">
      <c r="A53" s="1" t="s">
        <v>307</v>
      </c>
      <c r="B53" s="25" t="s">
        <v>310</v>
      </c>
      <c r="C53" s="54">
        <v>1</v>
      </c>
      <c r="D53" s="129"/>
    </row>
    <row r="54" spans="1:4" x14ac:dyDescent="0.25">
      <c r="A54" s="1" t="s">
        <v>307</v>
      </c>
      <c r="B54" s="25" t="s">
        <v>91</v>
      </c>
      <c r="C54" s="54">
        <v>1</v>
      </c>
      <c r="D54" s="129"/>
    </row>
    <row r="55" spans="1:4" x14ac:dyDescent="0.25">
      <c r="A55" s="1" t="s">
        <v>307</v>
      </c>
      <c r="B55" s="25" t="s">
        <v>92</v>
      </c>
      <c r="C55" s="54">
        <v>1</v>
      </c>
      <c r="D55" s="129"/>
    </row>
    <row r="56" spans="1:4" x14ac:dyDescent="0.25">
      <c r="A56" s="1" t="s">
        <v>307</v>
      </c>
      <c r="B56" s="25" t="s">
        <v>356</v>
      </c>
      <c r="C56" s="54">
        <v>1</v>
      </c>
      <c r="D56" s="129"/>
    </row>
    <row r="57" spans="1:4" x14ac:dyDescent="0.25">
      <c r="A57" s="40" t="s">
        <v>314</v>
      </c>
      <c r="B57" s="25"/>
      <c r="C57" s="54">
        <v>1</v>
      </c>
      <c r="D57" s="129">
        <f>SUM(C57:C68)</f>
        <v>12</v>
      </c>
    </row>
    <row r="58" spans="1:4" x14ac:dyDescent="0.25">
      <c r="A58" s="1" t="s">
        <v>314</v>
      </c>
      <c r="B58" s="25" t="s">
        <v>316</v>
      </c>
      <c r="C58" s="54">
        <v>1</v>
      </c>
      <c r="D58" s="129"/>
    </row>
    <row r="59" spans="1:4" x14ac:dyDescent="0.25">
      <c r="A59" s="1" t="s">
        <v>314</v>
      </c>
      <c r="B59" s="25" t="s">
        <v>357</v>
      </c>
      <c r="C59" s="54">
        <v>1</v>
      </c>
      <c r="D59" s="129"/>
    </row>
    <row r="60" spans="1:4" x14ac:dyDescent="0.25">
      <c r="A60" s="1" t="s">
        <v>314</v>
      </c>
      <c r="B60" s="25" t="s">
        <v>358</v>
      </c>
      <c r="C60" s="54">
        <v>1</v>
      </c>
      <c r="D60" s="129"/>
    </row>
    <row r="61" spans="1:4" x14ac:dyDescent="0.25">
      <c r="A61" s="1" t="s">
        <v>314</v>
      </c>
      <c r="B61" s="25" t="s">
        <v>359</v>
      </c>
      <c r="C61" s="54">
        <v>1</v>
      </c>
      <c r="D61" s="129"/>
    </row>
    <row r="62" spans="1:4" x14ac:dyDescent="0.25">
      <c r="A62" s="1" t="s">
        <v>314</v>
      </c>
      <c r="B62" s="25" t="s">
        <v>360</v>
      </c>
      <c r="C62" s="54">
        <v>1</v>
      </c>
      <c r="D62" s="129"/>
    </row>
    <row r="63" spans="1:4" x14ac:dyDescent="0.25">
      <c r="A63" s="1" t="s">
        <v>314</v>
      </c>
      <c r="B63" s="25" t="s">
        <v>99</v>
      </c>
      <c r="C63" s="54">
        <v>1</v>
      </c>
      <c r="D63" s="129"/>
    </row>
    <row r="64" spans="1:4" x14ac:dyDescent="0.25">
      <c r="A64" s="1" t="s">
        <v>314</v>
      </c>
      <c r="B64" s="25" t="s">
        <v>96</v>
      </c>
      <c r="C64" s="54">
        <v>1</v>
      </c>
      <c r="D64" s="129"/>
    </row>
    <row r="65" spans="1:4" x14ac:dyDescent="0.25">
      <c r="A65" s="1" t="s">
        <v>314</v>
      </c>
      <c r="B65" s="25" t="s">
        <v>100</v>
      </c>
      <c r="C65" s="54">
        <v>1</v>
      </c>
      <c r="D65" s="129"/>
    </row>
    <row r="66" spans="1:4" x14ac:dyDescent="0.25">
      <c r="A66" s="1" t="s">
        <v>314</v>
      </c>
      <c r="B66" s="25" t="s">
        <v>361</v>
      </c>
      <c r="C66" s="54">
        <v>1</v>
      </c>
      <c r="D66" s="129"/>
    </row>
    <row r="67" spans="1:4" x14ac:dyDescent="0.25">
      <c r="A67" s="1" t="s">
        <v>314</v>
      </c>
      <c r="B67" s="25" t="s">
        <v>101</v>
      </c>
      <c r="C67" s="54">
        <v>1</v>
      </c>
      <c r="D67" s="129"/>
    </row>
    <row r="68" spans="1:4" ht="30" x14ac:dyDescent="0.25">
      <c r="A68" s="74" t="s">
        <v>314</v>
      </c>
      <c r="B68" s="75" t="s">
        <v>98</v>
      </c>
      <c r="C68" s="54">
        <v>1</v>
      </c>
      <c r="D68" s="129"/>
    </row>
    <row r="69" spans="1:4" x14ac:dyDescent="0.25">
      <c r="A69" s="40" t="s">
        <v>318</v>
      </c>
      <c r="B69" s="25"/>
      <c r="C69" s="54">
        <v>1</v>
      </c>
      <c r="D69" s="129">
        <f>SUM(C69:C76)</f>
        <v>8</v>
      </c>
    </row>
    <row r="70" spans="1:4" x14ac:dyDescent="0.25">
      <c r="A70" s="1" t="s">
        <v>318</v>
      </c>
      <c r="B70" s="25" t="s">
        <v>362</v>
      </c>
      <c r="C70" s="54">
        <v>1</v>
      </c>
      <c r="D70" s="129"/>
    </row>
    <row r="71" spans="1:4" x14ac:dyDescent="0.25">
      <c r="A71" s="1" t="s">
        <v>318</v>
      </c>
      <c r="B71" s="25" t="s">
        <v>104</v>
      </c>
      <c r="C71" s="54">
        <v>1</v>
      </c>
      <c r="D71" s="129"/>
    </row>
    <row r="72" spans="1:4" x14ac:dyDescent="0.25">
      <c r="A72" s="1" t="s">
        <v>318</v>
      </c>
      <c r="B72" s="25" t="s">
        <v>106</v>
      </c>
      <c r="C72" s="54">
        <v>1</v>
      </c>
      <c r="D72" s="129"/>
    </row>
    <row r="73" spans="1:4" x14ac:dyDescent="0.25">
      <c r="A73" s="1" t="s">
        <v>318</v>
      </c>
      <c r="B73" s="25" t="s">
        <v>363</v>
      </c>
      <c r="C73" s="54">
        <v>1</v>
      </c>
      <c r="D73" s="129"/>
    </row>
    <row r="74" spans="1:4" x14ac:dyDescent="0.25">
      <c r="A74" s="1" t="s">
        <v>318</v>
      </c>
      <c r="B74" s="25" t="s">
        <v>364</v>
      </c>
      <c r="C74" s="54">
        <v>1</v>
      </c>
      <c r="D74" s="129"/>
    </row>
    <row r="75" spans="1:4" x14ac:dyDescent="0.25">
      <c r="A75" s="1" t="s">
        <v>318</v>
      </c>
      <c r="B75" s="25" t="s">
        <v>105</v>
      </c>
      <c r="C75" s="54">
        <v>1</v>
      </c>
      <c r="D75" s="129"/>
    </row>
    <row r="76" spans="1:4" s="5" customFormat="1" x14ac:dyDescent="0.25">
      <c r="A76" s="44" t="s">
        <v>365</v>
      </c>
      <c r="B76" s="25" t="s">
        <v>107</v>
      </c>
      <c r="C76" s="54">
        <v>1</v>
      </c>
      <c r="D76" s="129"/>
    </row>
    <row r="77" spans="1:4" x14ac:dyDescent="0.25">
      <c r="A77" s="40" t="s">
        <v>20</v>
      </c>
      <c r="B77" s="25"/>
      <c r="C77" s="54">
        <v>1</v>
      </c>
      <c r="D77" s="129">
        <f>SUM(C77:C80)</f>
        <v>4</v>
      </c>
    </row>
    <row r="78" spans="1:4" ht="45" x14ac:dyDescent="0.25">
      <c r="A78" s="67" t="s">
        <v>20</v>
      </c>
      <c r="B78" s="72" t="s">
        <v>263</v>
      </c>
      <c r="C78" s="54">
        <v>1</v>
      </c>
      <c r="D78" s="129"/>
    </row>
    <row r="79" spans="1:4" ht="45" x14ac:dyDescent="0.25">
      <c r="A79" s="67" t="s">
        <v>20</v>
      </c>
      <c r="B79" s="72" t="s">
        <v>112</v>
      </c>
      <c r="C79" s="54">
        <v>1</v>
      </c>
      <c r="D79" s="129"/>
    </row>
    <row r="80" spans="1:4" ht="45" x14ac:dyDescent="0.25">
      <c r="A80" s="67" t="s">
        <v>20</v>
      </c>
      <c r="B80" s="72" t="s">
        <v>113</v>
      </c>
      <c r="C80" s="54">
        <v>1</v>
      </c>
      <c r="D80" s="129"/>
    </row>
    <row r="81" spans="1:4" x14ac:dyDescent="0.25">
      <c r="A81" s="73" t="s">
        <v>114</v>
      </c>
      <c r="B81" s="72"/>
      <c r="C81" s="54">
        <v>1</v>
      </c>
      <c r="D81" s="129">
        <f>SUM(C81:C82)</f>
        <v>2</v>
      </c>
    </row>
    <row r="82" spans="1:4" x14ac:dyDescent="0.25">
      <c r="A82" s="74" t="s">
        <v>114</v>
      </c>
      <c r="B82" s="72" t="s">
        <v>366</v>
      </c>
      <c r="C82" s="54">
        <v>1</v>
      </c>
      <c r="D82" s="129"/>
    </row>
    <row r="83" spans="1:4" x14ac:dyDescent="0.25">
      <c r="A83" s="73" t="s">
        <v>116</v>
      </c>
      <c r="B83" s="72"/>
      <c r="C83" s="54">
        <v>1</v>
      </c>
      <c r="D83" s="129">
        <f>SUM(C83:C90)</f>
        <v>8</v>
      </c>
    </row>
    <row r="84" spans="1:4" x14ac:dyDescent="0.25">
      <c r="A84" s="74" t="s">
        <v>116</v>
      </c>
      <c r="B84" s="72" t="s">
        <v>117</v>
      </c>
      <c r="C84" s="54">
        <v>1</v>
      </c>
      <c r="D84" s="129"/>
    </row>
    <row r="85" spans="1:4" x14ac:dyDescent="0.25">
      <c r="A85" s="74" t="s">
        <v>116</v>
      </c>
      <c r="B85" s="72" t="s">
        <v>327</v>
      </c>
      <c r="C85" s="54">
        <v>1</v>
      </c>
      <c r="D85" s="129"/>
    </row>
    <row r="86" spans="1:4" x14ac:dyDescent="0.25">
      <c r="A86" s="74" t="s">
        <v>116</v>
      </c>
      <c r="B86" s="72" t="s">
        <v>120</v>
      </c>
      <c r="C86" s="54">
        <v>1</v>
      </c>
      <c r="D86" s="129"/>
    </row>
    <row r="87" spans="1:4" x14ac:dyDescent="0.25">
      <c r="A87" s="74" t="s">
        <v>116</v>
      </c>
      <c r="B87" s="72" t="s">
        <v>121</v>
      </c>
      <c r="C87" s="54">
        <v>1</v>
      </c>
      <c r="D87" s="129"/>
    </row>
    <row r="88" spans="1:4" x14ac:dyDescent="0.25">
      <c r="A88" s="74" t="s">
        <v>116</v>
      </c>
      <c r="B88" s="72" t="s">
        <v>123</v>
      </c>
      <c r="C88" s="54">
        <v>1</v>
      </c>
      <c r="D88" s="129"/>
    </row>
    <row r="89" spans="1:4" x14ac:dyDescent="0.25">
      <c r="A89" s="74" t="s">
        <v>116</v>
      </c>
      <c r="B89" s="72" t="s">
        <v>367</v>
      </c>
      <c r="C89" s="54">
        <v>1</v>
      </c>
      <c r="D89" s="129"/>
    </row>
    <row r="90" spans="1:4" x14ac:dyDescent="0.25">
      <c r="A90" s="74" t="s">
        <v>116</v>
      </c>
      <c r="B90" s="72" t="s">
        <v>125</v>
      </c>
      <c r="C90" s="54">
        <v>1</v>
      </c>
      <c r="D90" s="129"/>
    </row>
    <row r="91" spans="1:4" x14ac:dyDescent="0.25">
      <c r="A91" s="40" t="s">
        <v>126</v>
      </c>
      <c r="B91" s="25"/>
      <c r="C91" s="54">
        <v>0</v>
      </c>
      <c r="D91" s="129">
        <f>SUM(C91:C92)</f>
        <v>1</v>
      </c>
    </row>
    <row r="92" spans="1:4" x14ac:dyDescent="0.25">
      <c r="A92" s="45" t="s">
        <v>126</v>
      </c>
      <c r="B92" s="32" t="s">
        <v>130</v>
      </c>
      <c r="C92" s="54">
        <v>1</v>
      </c>
      <c r="D92" s="129"/>
    </row>
    <row r="93" spans="1:4" x14ac:dyDescent="0.25">
      <c r="A93" s="130" t="s">
        <v>9</v>
      </c>
      <c r="B93" s="131"/>
      <c r="C93" s="55">
        <f>SUM(C34:C92)</f>
        <v>56</v>
      </c>
      <c r="D93" s="37">
        <f>SUM(D34:D92)</f>
        <v>56</v>
      </c>
    </row>
    <row r="102" spans="2:2" x14ac:dyDescent="0.25">
      <c r="B102" s="56"/>
    </row>
  </sheetData>
  <mergeCells count="34">
    <mergeCell ref="A93:B93"/>
    <mergeCell ref="A22:B22"/>
    <mergeCell ref="A16:B16"/>
    <mergeCell ref="D83:D90"/>
    <mergeCell ref="D91:D92"/>
    <mergeCell ref="D45:D47"/>
    <mergeCell ref="D48:D56"/>
    <mergeCell ref="D57:D68"/>
    <mergeCell ref="D69:D76"/>
    <mergeCell ref="D77:D80"/>
    <mergeCell ref="D81:D82"/>
    <mergeCell ref="A17:B17"/>
    <mergeCell ref="A18:B18"/>
    <mergeCell ref="A19:B19"/>
    <mergeCell ref="A20:B20"/>
    <mergeCell ref="D36:D41"/>
    <mergeCell ref="D43:D44"/>
    <mergeCell ref="A29:B29"/>
    <mergeCell ref="A23:B23"/>
    <mergeCell ref="A24:B24"/>
    <mergeCell ref="A25:B25"/>
    <mergeCell ref="A26:B26"/>
    <mergeCell ref="A27:B27"/>
    <mergeCell ref="A28:B28"/>
    <mergeCell ref="A15:B15"/>
    <mergeCell ref="A9:B9"/>
    <mergeCell ref="A7:B7"/>
    <mergeCell ref="A8:B8"/>
    <mergeCell ref="A21:B21"/>
    <mergeCell ref="D1:F1"/>
    <mergeCell ref="A4:B4"/>
    <mergeCell ref="A5:B5"/>
    <mergeCell ref="A6:B6"/>
    <mergeCell ref="A13:E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9"/>
  <sheetViews>
    <sheetView topLeftCell="A31" workbookViewId="0">
      <selection activeCell="E26" sqref="E26"/>
    </sheetView>
  </sheetViews>
  <sheetFormatPr defaultRowHeight="15" x14ac:dyDescent="0.25"/>
  <cols>
    <col min="1" max="1" width="36.85546875" customWidth="1"/>
    <col min="2" max="2" width="38" style="6" customWidth="1"/>
    <col min="3" max="3" width="15.85546875" customWidth="1"/>
    <col min="4" max="4" width="12.5703125" customWidth="1"/>
    <col min="5" max="5" width="12.28515625" customWidth="1"/>
    <col min="8" max="8" width="18.28515625" customWidth="1"/>
  </cols>
  <sheetData>
    <row r="1" spans="1:8" ht="92.25" customHeight="1" x14ac:dyDescent="0.25">
      <c r="D1" s="115" t="s">
        <v>25</v>
      </c>
      <c r="E1" s="116"/>
      <c r="F1" s="116"/>
      <c r="G1" s="78"/>
      <c r="H1" s="68"/>
    </row>
    <row r="2" spans="1:8" x14ac:dyDescent="0.25">
      <c r="A2" s="3" t="s">
        <v>26</v>
      </c>
    </row>
    <row r="3" spans="1:8" x14ac:dyDescent="0.25">
      <c r="A3" s="3"/>
    </row>
    <row r="4" spans="1:8" x14ac:dyDescent="0.25">
      <c r="A4" s="120" t="s">
        <v>27</v>
      </c>
      <c r="B4" s="120"/>
      <c r="C4" s="52" t="s">
        <v>28</v>
      </c>
    </row>
    <row r="5" spans="1:8" x14ac:dyDescent="0.25">
      <c r="A5" s="119" t="s">
        <v>137</v>
      </c>
      <c r="B5" s="119"/>
      <c r="C5" s="37">
        <v>1</v>
      </c>
    </row>
    <row r="6" spans="1:8" x14ac:dyDescent="0.25">
      <c r="A6" s="119" t="s">
        <v>138</v>
      </c>
      <c r="B6" s="119"/>
      <c r="C6" s="37">
        <v>1</v>
      </c>
    </row>
    <row r="8" spans="1:8" x14ac:dyDescent="0.25">
      <c r="A8" s="3" t="s">
        <v>1</v>
      </c>
      <c r="B8" s="7"/>
      <c r="C8" s="2"/>
      <c r="D8" s="2"/>
      <c r="E8" s="2"/>
    </row>
    <row r="9" spans="1:8" ht="27.95" customHeight="1" x14ac:dyDescent="0.25">
      <c r="A9" s="98" t="s">
        <v>368</v>
      </c>
      <c r="B9" s="98"/>
      <c r="C9" s="98"/>
      <c r="D9" s="98"/>
      <c r="E9" s="98"/>
    </row>
    <row r="10" spans="1:8" x14ac:dyDescent="0.25">
      <c r="A10" s="3"/>
      <c r="B10" s="7"/>
      <c r="C10" s="2"/>
      <c r="D10" s="2"/>
      <c r="E10" s="2"/>
    </row>
    <row r="11" spans="1:8" s="6" customFormat="1" ht="75" x14ac:dyDescent="0.25">
      <c r="A11" s="110" t="s">
        <v>3</v>
      </c>
      <c r="B11" s="110"/>
      <c r="C11" s="35" t="s">
        <v>369</v>
      </c>
      <c r="D11" s="36" t="s">
        <v>36</v>
      </c>
      <c r="E11" s="36" t="s">
        <v>37</v>
      </c>
      <c r="G11" s="8"/>
    </row>
    <row r="12" spans="1:8" x14ac:dyDescent="0.25">
      <c r="A12" s="103" t="s">
        <v>11</v>
      </c>
      <c r="B12" s="103"/>
      <c r="C12" s="37">
        <v>1680</v>
      </c>
      <c r="D12" s="38">
        <f>C12/$C$25*100</f>
        <v>8.8050314465408803</v>
      </c>
      <c r="E12" s="38">
        <f>C12/$C$25*2</f>
        <v>0.1761006289308176</v>
      </c>
    </row>
    <row r="13" spans="1:8" x14ac:dyDescent="0.25">
      <c r="A13" s="103" t="s">
        <v>12</v>
      </c>
      <c r="B13" s="103"/>
      <c r="C13" s="37">
        <v>240</v>
      </c>
      <c r="D13" s="38">
        <f t="shared" ref="D13:D24" si="0">C13/$C$25*100</f>
        <v>1.257861635220126</v>
      </c>
      <c r="E13" s="38">
        <f>C13/$C$25*2</f>
        <v>2.5157232704402517E-2</v>
      </c>
    </row>
    <row r="14" spans="1:8" x14ac:dyDescent="0.25">
      <c r="A14" s="103" t="s">
        <v>13</v>
      </c>
      <c r="B14" s="103"/>
      <c r="C14" s="37">
        <v>840</v>
      </c>
      <c r="D14" s="38">
        <f t="shared" si="0"/>
        <v>4.4025157232704402</v>
      </c>
      <c r="E14" s="38">
        <f t="shared" ref="E14:E24" si="1">C14/$C$25*2</f>
        <v>8.8050314465408799E-2</v>
      </c>
    </row>
    <row r="15" spans="1:8" x14ac:dyDescent="0.25">
      <c r="A15" s="103" t="s">
        <v>14</v>
      </c>
      <c r="B15" s="103"/>
      <c r="C15" s="37">
        <v>720</v>
      </c>
      <c r="D15" s="38">
        <f t="shared" si="0"/>
        <v>3.7735849056603774</v>
      </c>
      <c r="E15" s="38">
        <f t="shared" si="1"/>
        <v>7.5471698113207544E-2</v>
      </c>
    </row>
    <row r="16" spans="1:8" x14ac:dyDescent="0.25">
      <c r="A16" s="103" t="s">
        <v>15</v>
      </c>
      <c r="B16" s="103"/>
      <c r="C16" s="37">
        <v>4440</v>
      </c>
      <c r="D16" s="38">
        <f t="shared" si="0"/>
        <v>23.270440251572328</v>
      </c>
      <c r="E16" s="38">
        <f t="shared" si="1"/>
        <v>0.46540880503144655</v>
      </c>
    </row>
    <row r="17" spans="1:8" x14ac:dyDescent="0.25">
      <c r="A17" s="103" t="s">
        <v>16</v>
      </c>
      <c r="B17" s="103"/>
      <c r="C17" s="37">
        <v>3120</v>
      </c>
      <c r="D17" s="38">
        <f t="shared" si="0"/>
        <v>16.352201257861633</v>
      </c>
      <c r="E17" s="38">
        <f t="shared" si="1"/>
        <v>0.32704402515723269</v>
      </c>
    </row>
    <row r="18" spans="1:8" x14ac:dyDescent="0.25">
      <c r="A18" s="103" t="s">
        <v>17</v>
      </c>
      <c r="B18" s="103"/>
      <c r="C18" s="37">
        <v>1560</v>
      </c>
      <c r="D18" s="38">
        <f t="shared" si="0"/>
        <v>8.1761006289308167</v>
      </c>
      <c r="E18" s="38">
        <f t="shared" si="1"/>
        <v>0.16352201257861634</v>
      </c>
    </row>
    <row r="19" spans="1:8" x14ac:dyDescent="0.25">
      <c r="A19" s="103" t="s">
        <v>18</v>
      </c>
      <c r="B19" s="103"/>
      <c r="C19" s="37">
        <v>1440</v>
      </c>
      <c r="D19" s="38">
        <f t="shared" si="0"/>
        <v>7.5471698113207548</v>
      </c>
      <c r="E19" s="38">
        <f t="shared" si="1"/>
        <v>0.15094339622641509</v>
      </c>
    </row>
    <row r="20" spans="1:8" x14ac:dyDescent="0.25">
      <c r="A20" s="103" t="s">
        <v>19</v>
      </c>
      <c r="B20" s="103"/>
      <c r="C20" s="37">
        <v>1200</v>
      </c>
      <c r="D20" s="38">
        <f t="shared" si="0"/>
        <v>6.2893081761006293</v>
      </c>
      <c r="E20" s="38">
        <f t="shared" si="1"/>
        <v>0.12578616352201258</v>
      </c>
    </row>
    <row r="21" spans="1:8" x14ac:dyDescent="0.25">
      <c r="A21" s="132" t="s">
        <v>20</v>
      </c>
      <c r="B21" s="132"/>
      <c r="C21" s="37">
        <v>840</v>
      </c>
      <c r="D21" s="38">
        <f t="shared" si="0"/>
        <v>4.4025157232704402</v>
      </c>
      <c r="E21" s="38">
        <f t="shared" si="1"/>
        <v>8.8050314465408799E-2</v>
      </c>
      <c r="H21" s="6"/>
    </row>
    <row r="22" spans="1:8" x14ac:dyDescent="0.25">
      <c r="A22" s="103" t="s">
        <v>21</v>
      </c>
      <c r="B22" s="103"/>
      <c r="C22" s="37">
        <v>600</v>
      </c>
      <c r="D22" s="38">
        <f t="shared" si="0"/>
        <v>3.1446540880503147</v>
      </c>
      <c r="E22" s="38">
        <f t="shared" si="1"/>
        <v>6.2893081761006289E-2</v>
      </c>
    </row>
    <row r="23" spans="1:8" x14ac:dyDescent="0.25">
      <c r="A23" s="103" t="s">
        <v>22</v>
      </c>
      <c r="B23" s="103"/>
      <c r="C23" s="37">
        <v>1560</v>
      </c>
      <c r="D23" s="38">
        <f t="shared" si="0"/>
        <v>8.1761006289308167</v>
      </c>
      <c r="E23" s="38">
        <f t="shared" si="1"/>
        <v>0.16352201257861634</v>
      </c>
    </row>
    <row r="24" spans="1:8" x14ac:dyDescent="0.25">
      <c r="A24" s="103" t="s">
        <v>23</v>
      </c>
      <c r="B24" s="103"/>
      <c r="C24" s="37">
        <v>840</v>
      </c>
      <c r="D24" s="38">
        <f t="shared" si="0"/>
        <v>4.4025157232704402</v>
      </c>
      <c r="E24" s="38">
        <f t="shared" si="1"/>
        <v>8.8050314465408799E-2</v>
      </c>
    </row>
    <row r="25" spans="1:8" x14ac:dyDescent="0.25">
      <c r="A25" s="106" t="s">
        <v>24</v>
      </c>
      <c r="B25" s="106"/>
      <c r="C25" s="39">
        <f>SUM(C12:C24)</f>
        <v>19080</v>
      </c>
      <c r="D25" s="39">
        <f t="shared" ref="D25" si="2">SUM(D12:D24)</f>
        <v>100</v>
      </c>
      <c r="E25" s="51">
        <f>SUM(E12:E24)</f>
        <v>1.9999999999999998</v>
      </c>
    </row>
    <row r="27" spans="1:8" x14ac:dyDescent="0.25">
      <c r="A27" s="3" t="s">
        <v>38</v>
      </c>
    </row>
    <row r="29" spans="1:8" x14ac:dyDescent="0.25">
      <c r="A29" s="57" t="s">
        <v>39</v>
      </c>
      <c r="B29" s="58" t="s">
        <v>40</v>
      </c>
      <c r="C29" s="61" t="s">
        <v>349</v>
      </c>
      <c r="D29" s="59" t="s">
        <v>9</v>
      </c>
      <c r="E29" s="4"/>
      <c r="F29" s="4"/>
    </row>
    <row r="30" spans="1:8" x14ac:dyDescent="0.25">
      <c r="A30" s="46" t="s">
        <v>46</v>
      </c>
      <c r="B30" s="53"/>
      <c r="C30" s="55">
        <v>120</v>
      </c>
      <c r="D30" s="129">
        <f>SUM(C30:C43)</f>
        <v>1680</v>
      </c>
    </row>
    <row r="31" spans="1:8" x14ac:dyDescent="0.25">
      <c r="A31" s="1" t="s">
        <v>46</v>
      </c>
      <c r="B31" s="1" t="s">
        <v>47</v>
      </c>
      <c r="C31" s="55">
        <v>120</v>
      </c>
      <c r="D31" s="129"/>
    </row>
    <row r="32" spans="1:8" ht="30" x14ac:dyDescent="0.25">
      <c r="A32" s="74" t="s">
        <v>46</v>
      </c>
      <c r="B32" s="67" t="s">
        <v>53</v>
      </c>
      <c r="C32" s="54">
        <v>120</v>
      </c>
      <c r="D32" s="129"/>
    </row>
    <row r="33" spans="1:4" x14ac:dyDescent="0.25">
      <c r="A33" s="1" t="s">
        <v>46</v>
      </c>
      <c r="B33" s="1" t="s">
        <v>370</v>
      </c>
      <c r="C33" s="54">
        <v>120</v>
      </c>
      <c r="D33" s="129"/>
    </row>
    <row r="34" spans="1:4" ht="45" x14ac:dyDescent="0.25">
      <c r="A34" s="1" t="s">
        <v>46</v>
      </c>
      <c r="B34" s="41" t="s">
        <v>371</v>
      </c>
      <c r="C34" s="54">
        <v>120</v>
      </c>
      <c r="D34" s="129"/>
    </row>
    <row r="35" spans="1:4" x14ac:dyDescent="0.25">
      <c r="A35" s="1" t="s">
        <v>46</v>
      </c>
      <c r="B35" s="1" t="s">
        <v>372</v>
      </c>
      <c r="C35" s="54">
        <v>120</v>
      </c>
      <c r="D35" s="129"/>
    </row>
    <row r="36" spans="1:4" ht="30" x14ac:dyDescent="0.25">
      <c r="A36" s="1" t="s">
        <v>46</v>
      </c>
      <c r="B36" s="41" t="s">
        <v>55</v>
      </c>
      <c r="C36" s="54">
        <v>120</v>
      </c>
      <c r="D36" s="129"/>
    </row>
    <row r="37" spans="1:4" x14ac:dyDescent="0.25">
      <c r="A37" s="1" t="s">
        <v>46</v>
      </c>
      <c r="B37" s="1" t="s">
        <v>373</v>
      </c>
      <c r="C37" s="54">
        <v>120</v>
      </c>
      <c r="D37" s="129"/>
    </row>
    <row r="38" spans="1:4" x14ac:dyDescent="0.25">
      <c r="A38" s="1" t="s">
        <v>46</v>
      </c>
      <c r="B38" s="1" t="s">
        <v>374</v>
      </c>
      <c r="C38" s="54">
        <v>120</v>
      </c>
      <c r="D38" s="129"/>
    </row>
    <row r="39" spans="1:4" x14ac:dyDescent="0.25">
      <c r="A39" s="1" t="s">
        <v>46</v>
      </c>
      <c r="B39" s="1" t="s">
        <v>375</v>
      </c>
      <c r="C39" s="54">
        <v>120</v>
      </c>
      <c r="D39" s="129"/>
    </row>
    <row r="40" spans="1:4" x14ac:dyDescent="0.25">
      <c r="A40" s="1" t="s">
        <v>46</v>
      </c>
      <c r="B40" s="1" t="s">
        <v>376</v>
      </c>
      <c r="C40" s="54">
        <v>120</v>
      </c>
      <c r="D40" s="129"/>
    </row>
    <row r="41" spans="1:4" x14ac:dyDescent="0.25">
      <c r="A41" s="1" t="s">
        <v>46</v>
      </c>
      <c r="B41" s="1" t="s">
        <v>377</v>
      </c>
      <c r="C41" s="54">
        <v>120</v>
      </c>
      <c r="D41" s="129"/>
    </row>
    <row r="42" spans="1:4" x14ac:dyDescent="0.25">
      <c r="A42" s="45" t="s">
        <v>46</v>
      </c>
      <c r="B42" s="45" t="s">
        <v>378</v>
      </c>
      <c r="C42" s="54">
        <v>120</v>
      </c>
      <c r="D42" s="129"/>
    </row>
    <row r="43" spans="1:4" ht="60" x14ac:dyDescent="0.25">
      <c r="A43" s="74" t="s">
        <v>46</v>
      </c>
      <c r="B43" s="41" t="s">
        <v>379</v>
      </c>
      <c r="C43" s="54">
        <v>120</v>
      </c>
      <c r="D43" s="129"/>
    </row>
    <row r="44" spans="1:4" x14ac:dyDescent="0.25">
      <c r="A44" s="73" t="s">
        <v>56</v>
      </c>
      <c r="B44" s="1"/>
      <c r="C44" s="54">
        <v>120</v>
      </c>
      <c r="D44" s="129">
        <f>SUM(C44:C45)</f>
        <v>240</v>
      </c>
    </row>
    <row r="45" spans="1:4" x14ac:dyDescent="0.25">
      <c r="A45" s="74" t="s">
        <v>56</v>
      </c>
      <c r="B45" s="1" t="s">
        <v>380</v>
      </c>
      <c r="C45" s="54">
        <v>120</v>
      </c>
      <c r="D45" s="129"/>
    </row>
    <row r="46" spans="1:4" x14ac:dyDescent="0.25">
      <c r="A46" s="73" t="s">
        <v>57</v>
      </c>
      <c r="B46" s="1"/>
      <c r="C46" s="54">
        <v>120</v>
      </c>
      <c r="D46" s="129">
        <f>SUM(C46:C52)</f>
        <v>840</v>
      </c>
    </row>
    <row r="47" spans="1:4" x14ac:dyDescent="0.25">
      <c r="A47" s="74" t="s">
        <v>57</v>
      </c>
      <c r="B47" s="1" t="s">
        <v>58</v>
      </c>
      <c r="C47" s="54">
        <v>120</v>
      </c>
      <c r="D47" s="129"/>
    </row>
    <row r="48" spans="1:4" x14ac:dyDescent="0.25">
      <c r="A48" s="74" t="s">
        <v>57</v>
      </c>
      <c r="B48" s="1" t="s">
        <v>59</v>
      </c>
      <c r="C48" s="54">
        <v>120</v>
      </c>
      <c r="D48" s="129"/>
    </row>
    <row r="49" spans="1:4" x14ac:dyDescent="0.25">
      <c r="A49" s="1" t="s">
        <v>57</v>
      </c>
      <c r="B49" s="1" t="s">
        <v>350</v>
      </c>
      <c r="C49" s="54">
        <v>120</v>
      </c>
      <c r="D49" s="129"/>
    </row>
    <row r="50" spans="1:4" x14ac:dyDescent="0.25">
      <c r="A50" s="1" t="s">
        <v>57</v>
      </c>
      <c r="B50" s="1" t="s">
        <v>351</v>
      </c>
      <c r="C50" s="54">
        <v>120</v>
      </c>
      <c r="D50" s="129"/>
    </row>
    <row r="51" spans="1:4" x14ac:dyDescent="0.25">
      <c r="A51" s="1" t="s">
        <v>57</v>
      </c>
      <c r="B51" s="1" t="s">
        <v>381</v>
      </c>
      <c r="C51" s="54">
        <v>120</v>
      </c>
      <c r="D51" s="129"/>
    </row>
    <row r="52" spans="1:4" x14ac:dyDescent="0.25">
      <c r="A52" s="1" t="s">
        <v>57</v>
      </c>
      <c r="B52" s="1" t="s">
        <v>352</v>
      </c>
      <c r="C52" s="54">
        <v>120</v>
      </c>
      <c r="D52" s="129"/>
    </row>
    <row r="53" spans="1:4" x14ac:dyDescent="0.25">
      <c r="A53" s="40" t="s">
        <v>61</v>
      </c>
      <c r="B53" s="1"/>
      <c r="C53" s="54">
        <v>120</v>
      </c>
      <c r="D53" s="129">
        <f>SUM(C53:C58)</f>
        <v>720</v>
      </c>
    </row>
    <row r="54" spans="1:4" x14ac:dyDescent="0.25">
      <c r="A54" s="1" t="s">
        <v>61</v>
      </c>
      <c r="B54" s="1" t="s">
        <v>62</v>
      </c>
      <c r="C54" s="54">
        <v>120</v>
      </c>
      <c r="D54" s="129"/>
    </row>
    <row r="55" spans="1:4" x14ac:dyDescent="0.25">
      <c r="A55" s="1" t="s">
        <v>61</v>
      </c>
      <c r="B55" s="1" t="s">
        <v>63</v>
      </c>
      <c r="C55" s="54">
        <v>120</v>
      </c>
      <c r="D55" s="129"/>
    </row>
    <row r="56" spans="1:4" x14ac:dyDescent="0.25">
      <c r="A56" s="1" t="s">
        <v>61</v>
      </c>
      <c r="B56" s="1" t="s">
        <v>382</v>
      </c>
      <c r="C56" s="54">
        <v>120</v>
      </c>
      <c r="D56" s="129"/>
    </row>
    <row r="57" spans="1:4" x14ac:dyDescent="0.25">
      <c r="A57" s="1" t="s">
        <v>61</v>
      </c>
      <c r="B57" s="1" t="s">
        <v>64</v>
      </c>
      <c r="C57" s="54">
        <v>120</v>
      </c>
      <c r="D57" s="129"/>
    </row>
    <row r="58" spans="1:4" x14ac:dyDescent="0.25">
      <c r="A58" s="42" t="s">
        <v>61</v>
      </c>
      <c r="B58" s="1" t="s">
        <v>65</v>
      </c>
      <c r="C58" s="54">
        <v>120</v>
      </c>
      <c r="D58" s="129"/>
    </row>
    <row r="59" spans="1:4" x14ac:dyDescent="0.25">
      <c r="A59" s="40" t="s">
        <v>66</v>
      </c>
      <c r="B59" s="1"/>
      <c r="C59" s="54">
        <v>120</v>
      </c>
      <c r="D59" s="129">
        <f>SUM(C59:C95)</f>
        <v>4440</v>
      </c>
    </row>
    <row r="60" spans="1:4" x14ac:dyDescent="0.25">
      <c r="A60" s="1" t="s">
        <v>66</v>
      </c>
      <c r="B60" s="1" t="s">
        <v>383</v>
      </c>
      <c r="C60" s="54">
        <v>120</v>
      </c>
      <c r="D60" s="129"/>
    </row>
    <row r="61" spans="1:4" x14ac:dyDescent="0.25">
      <c r="A61" s="1" t="s">
        <v>66</v>
      </c>
      <c r="B61" s="1" t="s">
        <v>384</v>
      </c>
      <c r="C61" s="54">
        <v>120</v>
      </c>
      <c r="D61" s="129"/>
    </row>
    <row r="62" spans="1:4" x14ac:dyDescent="0.25">
      <c r="A62" s="1" t="s">
        <v>66</v>
      </c>
      <c r="B62" s="1" t="s">
        <v>385</v>
      </c>
      <c r="C62" s="54">
        <v>120</v>
      </c>
      <c r="D62" s="129"/>
    </row>
    <row r="63" spans="1:4" x14ac:dyDescent="0.25">
      <c r="A63" s="1" t="s">
        <v>66</v>
      </c>
      <c r="B63" s="1" t="s">
        <v>386</v>
      </c>
      <c r="C63" s="54">
        <v>120</v>
      </c>
      <c r="D63" s="129"/>
    </row>
    <row r="64" spans="1:4" x14ac:dyDescent="0.25">
      <c r="A64" s="1" t="s">
        <v>66</v>
      </c>
      <c r="B64" s="1" t="s">
        <v>67</v>
      </c>
      <c r="C64" s="54">
        <v>120</v>
      </c>
      <c r="D64" s="129"/>
    </row>
    <row r="65" spans="1:4" x14ac:dyDescent="0.25">
      <c r="A65" s="1" t="s">
        <v>66</v>
      </c>
      <c r="B65" s="1" t="s">
        <v>387</v>
      </c>
      <c r="C65" s="54">
        <v>120</v>
      </c>
      <c r="D65" s="129"/>
    </row>
    <row r="66" spans="1:4" x14ac:dyDescent="0.25">
      <c r="A66" s="1" t="s">
        <v>66</v>
      </c>
      <c r="B66" s="1" t="s">
        <v>388</v>
      </c>
      <c r="C66" s="54">
        <v>120</v>
      </c>
      <c r="D66" s="129"/>
    </row>
    <row r="67" spans="1:4" x14ac:dyDescent="0.25">
      <c r="A67" s="1" t="s">
        <v>66</v>
      </c>
      <c r="B67" s="1" t="s">
        <v>188</v>
      </c>
      <c r="C67" s="54">
        <v>120</v>
      </c>
      <c r="D67" s="129"/>
    </row>
    <row r="68" spans="1:4" x14ac:dyDescent="0.25">
      <c r="A68" s="1" t="s">
        <v>66</v>
      </c>
      <c r="B68" s="1" t="s">
        <v>389</v>
      </c>
      <c r="C68" s="54">
        <v>120</v>
      </c>
      <c r="D68" s="129"/>
    </row>
    <row r="69" spans="1:4" x14ac:dyDescent="0.25">
      <c r="A69" s="1" t="s">
        <v>66</v>
      </c>
      <c r="B69" s="1" t="s">
        <v>390</v>
      </c>
      <c r="C69" s="54">
        <v>120</v>
      </c>
      <c r="D69" s="129"/>
    </row>
    <row r="70" spans="1:4" x14ac:dyDescent="0.25">
      <c r="A70" s="1" t="s">
        <v>66</v>
      </c>
      <c r="B70" s="1" t="s">
        <v>184</v>
      </c>
      <c r="C70" s="54">
        <v>120</v>
      </c>
      <c r="D70" s="129"/>
    </row>
    <row r="71" spans="1:4" x14ac:dyDescent="0.25">
      <c r="A71" s="1" t="s">
        <v>66</v>
      </c>
      <c r="B71" s="1" t="s">
        <v>391</v>
      </c>
      <c r="C71" s="54">
        <v>120</v>
      </c>
      <c r="D71" s="129"/>
    </row>
    <row r="72" spans="1:4" x14ac:dyDescent="0.25">
      <c r="A72" s="1" t="s">
        <v>66</v>
      </c>
      <c r="B72" s="1" t="s">
        <v>174</v>
      </c>
      <c r="C72" s="54">
        <v>120</v>
      </c>
      <c r="D72" s="129"/>
    </row>
    <row r="73" spans="1:4" x14ac:dyDescent="0.25">
      <c r="A73" s="1" t="s">
        <v>66</v>
      </c>
      <c r="B73" s="1" t="s">
        <v>392</v>
      </c>
      <c r="C73" s="54">
        <v>120</v>
      </c>
      <c r="D73" s="129"/>
    </row>
    <row r="74" spans="1:4" x14ac:dyDescent="0.25">
      <c r="A74" s="1" t="s">
        <v>66</v>
      </c>
      <c r="B74" s="1" t="s">
        <v>393</v>
      </c>
      <c r="C74" s="54">
        <v>120</v>
      </c>
      <c r="D74" s="129"/>
    </row>
    <row r="75" spans="1:4" x14ac:dyDescent="0.25">
      <c r="A75" s="74" t="s">
        <v>66</v>
      </c>
      <c r="B75" s="1" t="s">
        <v>394</v>
      </c>
      <c r="C75" s="54">
        <v>120</v>
      </c>
      <c r="D75" s="129"/>
    </row>
    <row r="76" spans="1:4" ht="45" x14ac:dyDescent="0.25">
      <c r="A76" s="74" t="s">
        <v>66</v>
      </c>
      <c r="B76" s="41" t="s">
        <v>395</v>
      </c>
      <c r="C76" s="54">
        <v>120</v>
      </c>
      <c r="D76" s="129"/>
    </row>
    <row r="77" spans="1:4" ht="45" x14ac:dyDescent="0.25">
      <c r="A77" s="74" t="s">
        <v>66</v>
      </c>
      <c r="B77" s="41" t="s">
        <v>176</v>
      </c>
      <c r="C77" s="54">
        <v>120</v>
      </c>
      <c r="D77" s="129"/>
    </row>
    <row r="78" spans="1:4" ht="30" x14ac:dyDescent="0.25">
      <c r="A78" s="74" t="s">
        <v>66</v>
      </c>
      <c r="B78" s="41" t="s">
        <v>396</v>
      </c>
      <c r="C78" s="54">
        <v>120</v>
      </c>
      <c r="D78" s="129"/>
    </row>
    <row r="79" spans="1:4" x14ac:dyDescent="0.25">
      <c r="A79" s="74" t="s">
        <v>66</v>
      </c>
      <c r="B79" s="1" t="s">
        <v>70</v>
      </c>
      <c r="C79" s="54">
        <v>120</v>
      </c>
      <c r="D79" s="129"/>
    </row>
    <row r="80" spans="1:4" x14ac:dyDescent="0.25">
      <c r="A80" s="74" t="s">
        <v>66</v>
      </c>
      <c r="B80" s="1" t="s">
        <v>397</v>
      </c>
      <c r="C80" s="54">
        <v>120</v>
      </c>
      <c r="D80" s="129"/>
    </row>
    <row r="81" spans="1:4" x14ac:dyDescent="0.25">
      <c r="A81" s="1" t="s">
        <v>66</v>
      </c>
      <c r="B81" s="1" t="s">
        <v>398</v>
      </c>
      <c r="C81" s="54">
        <v>120</v>
      </c>
      <c r="D81" s="129"/>
    </row>
    <row r="82" spans="1:4" x14ac:dyDescent="0.25">
      <c r="A82" s="1" t="s">
        <v>66</v>
      </c>
      <c r="B82" s="1" t="s">
        <v>399</v>
      </c>
      <c r="C82" s="54">
        <v>120</v>
      </c>
      <c r="D82" s="129"/>
    </row>
    <row r="83" spans="1:4" x14ac:dyDescent="0.25">
      <c r="A83" s="1" t="s">
        <v>66</v>
      </c>
      <c r="B83" s="1" t="s">
        <v>400</v>
      </c>
      <c r="C83" s="54">
        <v>120</v>
      </c>
      <c r="D83" s="129"/>
    </row>
    <row r="84" spans="1:4" x14ac:dyDescent="0.25">
      <c r="A84" s="1" t="s">
        <v>66</v>
      </c>
      <c r="B84" s="1" t="s">
        <v>73</v>
      </c>
      <c r="C84" s="54">
        <v>120</v>
      </c>
      <c r="D84" s="129"/>
    </row>
    <row r="85" spans="1:4" x14ac:dyDescent="0.25">
      <c r="A85" s="1" t="s">
        <v>66</v>
      </c>
      <c r="B85" s="1" t="s">
        <v>401</v>
      </c>
      <c r="C85" s="54">
        <v>120</v>
      </c>
      <c r="D85" s="129"/>
    </row>
    <row r="86" spans="1:4" x14ac:dyDescent="0.25">
      <c r="A86" s="1" t="s">
        <v>66</v>
      </c>
      <c r="B86" s="1" t="s">
        <v>402</v>
      </c>
      <c r="C86" s="54">
        <v>120</v>
      </c>
      <c r="D86" s="129"/>
    </row>
    <row r="87" spans="1:4" x14ac:dyDescent="0.25">
      <c r="A87" s="1" t="s">
        <v>66</v>
      </c>
      <c r="B87" s="1" t="s">
        <v>403</v>
      </c>
      <c r="C87" s="54">
        <v>120</v>
      </c>
      <c r="D87" s="129"/>
    </row>
    <row r="88" spans="1:4" x14ac:dyDescent="0.25">
      <c r="A88" s="1" t="s">
        <v>66</v>
      </c>
      <c r="B88" s="1" t="s">
        <v>75</v>
      </c>
      <c r="C88" s="54">
        <v>120</v>
      </c>
      <c r="D88" s="129"/>
    </row>
    <row r="89" spans="1:4" x14ac:dyDescent="0.25">
      <c r="A89" s="1" t="s">
        <v>66</v>
      </c>
      <c r="B89" s="1" t="s">
        <v>76</v>
      </c>
      <c r="C89" s="54">
        <v>120</v>
      </c>
      <c r="D89" s="129"/>
    </row>
    <row r="90" spans="1:4" x14ac:dyDescent="0.25">
      <c r="A90" s="1" t="s">
        <v>66</v>
      </c>
      <c r="B90" s="1" t="s">
        <v>77</v>
      </c>
      <c r="C90" s="54">
        <v>120</v>
      </c>
      <c r="D90" s="129"/>
    </row>
    <row r="91" spans="1:4" x14ac:dyDescent="0.25">
      <c r="A91" s="1" t="s">
        <v>66</v>
      </c>
      <c r="B91" s="1" t="s">
        <v>404</v>
      </c>
      <c r="C91" s="54">
        <v>120</v>
      </c>
      <c r="D91" s="129"/>
    </row>
    <row r="92" spans="1:4" ht="30" x14ac:dyDescent="0.25">
      <c r="A92" s="74" t="s">
        <v>66</v>
      </c>
      <c r="B92" s="41" t="s">
        <v>405</v>
      </c>
      <c r="C92" s="54">
        <v>120</v>
      </c>
      <c r="D92" s="129"/>
    </row>
    <row r="93" spans="1:4" ht="30" x14ac:dyDescent="0.25">
      <c r="A93" s="74" t="s">
        <v>66</v>
      </c>
      <c r="B93" s="41" t="s">
        <v>406</v>
      </c>
      <c r="C93" s="54">
        <v>120</v>
      </c>
      <c r="D93" s="129"/>
    </row>
    <row r="94" spans="1:4" x14ac:dyDescent="0.25">
      <c r="A94" s="74" t="s">
        <v>66</v>
      </c>
      <c r="B94" s="1" t="s">
        <v>407</v>
      </c>
      <c r="C94" s="54">
        <v>120</v>
      </c>
      <c r="D94" s="129"/>
    </row>
    <row r="95" spans="1:4" x14ac:dyDescent="0.25">
      <c r="A95" s="74" t="s">
        <v>66</v>
      </c>
      <c r="B95" s="1" t="s">
        <v>408</v>
      </c>
      <c r="C95" s="54">
        <v>120</v>
      </c>
      <c r="D95" s="129"/>
    </row>
    <row r="96" spans="1:4" x14ac:dyDescent="0.25">
      <c r="A96" s="40" t="s">
        <v>78</v>
      </c>
      <c r="B96" s="1"/>
      <c r="C96" s="54">
        <v>120</v>
      </c>
      <c r="D96" s="129">
        <f>SUM(C96:C121)</f>
        <v>3120</v>
      </c>
    </row>
    <row r="97" spans="1:4" x14ac:dyDescent="0.25">
      <c r="A97" s="1" t="s">
        <v>78</v>
      </c>
      <c r="B97" s="1" t="s">
        <v>409</v>
      </c>
      <c r="C97" s="54">
        <v>120</v>
      </c>
      <c r="D97" s="129"/>
    </row>
    <row r="98" spans="1:4" ht="30" x14ac:dyDescent="0.25">
      <c r="A98" s="1" t="s">
        <v>78</v>
      </c>
      <c r="B98" s="41" t="s">
        <v>410</v>
      </c>
      <c r="C98" s="54">
        <v>120</v>
      </c>
      <c r="D98" s="129"/>
    </row>
    <row r="99" spans="1:4" x14ac:dyDescent="0.25">
      <c r="A99" s="1" t="s">
        <v>78</v>
      </c>
      <c r="B99" s="1" t="s">
        <v>411</v>
      </c>
      <c r="C99" s="54">
        <v>120</v>
      </c>
      <c r="D99" s="129"/>
    </row>
    <row r="100" spans="1:4" x14ac:dyDescent="0.25">
      <c r="A100" s="1" t="s">
        <v>78</v>
      </c>
      <c r="B100" s="1" t="s">
        <v>412</v>
      </c>
      <c r="C100" s="54">
        <v>120</v>
      </c>
      <c r="D100" s="129"/>
    </row>
    <row r="101" spans="1:4" x14ac:dyDescent="0.25">
      <c r="A101" s="1" t="s">
        <v>78</v>
      </c>
      <c r="B101" s="1" t="s">
        <v>413</v>
      </c>
      <c r="C101" s="54">
        <v>120</v>
      </c>
      <c r="D101" s="129"/>
    </row>
    <row r="102" spans="1:4" x14ac:dyDescent="0.25">
      <c r="A102" s="1" t="s">
        <v>78</v>
      </c>
      <c r="B102" s="1" t="s">
        <v>80</v>
      </c>
      <c r="C102" s="54">
        <v>120</v>
      </c>
      <c r="D102" s="129"/>
    </row>
    <row r="103" spans="1:4" x14ac:dyDescent="0.25">
      <c r="A103" s="1" t="s">
        <v>78</v>
      </c>
      <c r="B103" s="1" t="s">
        <v>414</v>
      </c>
      <c r="C103" s="54">
        <v>120</v>
      </c>
      <c r="D103" s="129"/>
    </row>
    <row r="104" spans="1:4" x14ac:dyDescent="0.25">
      <c r="A104" s="1" t="s">
        <v>78</v>
      </c>
      <c r="B104" s="1" t="s">
        <v>303</v>
      </c>
      <c r="C104" s="54">
        <v>120</v>
      </c>
      <c r="D104" s="129"/>
    </row>
    <row r="105" spans="1:4" x14ac:dyDescent="0.25">
      <c r="A105" s="1" t="s">
        <v>78</v>
      </c>
      <c r="B105" s="1" t="s">
        <v>415</v>
      </c>
      <c r="C105" s="54">
        <v>120</v>
      </c>
      <c r="D105" s="129"/>
    </row>
    <row r="106" spans="1:4" x14ac:dyDescent="0.25">
      <c r="A106" s="1" t="s">
        <v>78</v>
      </c>
      <c r="B106" s="1" t="s">
        <v>416</v>
      </c>
      <c r="C106" s="54">
        <v>120</v>
      </c>
      <c r="D106" s="129"/>
    </row>
    <row r="107" spans="1:4" x14ac:dyDescent="0.25">
      <c r="A107" s="1" t="s">
        <v>78</v>
      </c>
      <c r="B107" s="1" t="s">
        <v>417</v>
      </c>
      <c r="C107" s="54">
        <v>120</v>
      </c>
      <c r="D107" s="129"/>
    </row>
    <row r="108" spans="1:4" x14ac:dyDescent="0.25">
      <c r="A108" s="1" t="s">
        <v>78</v>
      </c>
      <c r="B108" s="1" t="s">
        <v>81</v>
      </c>
      <c r="C108" s="54">
        <v>120</v>
      </c>
      <c r="D108" s="129"/>
    </row>
    <row r="109" spans="1:4" x14ac:dyDescent="0.25">
      <c r="A109" s="1" t="s">
        <v>78</v>
      </c>
      <c r="B109" s="1" t="s">
        <v>418</v>
      </c>
      <c r="C109" s="54">
        <v>120</v>
      </c>
      <c r="D109" s="129"/>
    </row>
    <row r="110" spans="1:4" x14ac:dyDescent="0.25">
      <c r="A110" s="1" t="s">
        <v>78</v>
      </c>
      <c r="B110" s="1" t="s">
        <v>419</v>
      </c>
      <c r="C110" s="54">
        <v>120</v>
      </c>
      <c r="D110" s="129"/>
    </row>
    <row r="111" spans="1:4" x14ac:dyDescent="0.25">
      <c r="A111" s="1" t="s">
        <v>78</v>
      </c>
      <c r="B111" s="1" t="s">
        <v>420</v>
      </c>
      <c r="C111" s="54">
        <v>120</v>
      </c>
      <c r="D111" s="129"/>
    </row>
    <row r="112" spans="1:4" x14ac:dyDescent="0.25">
      <c r="A112" s="1" t="s">
        <v>78</v>
      </c>
      <c r="B112" s="1" t="s">
        <v>353</v>
      </c>
      <c r="C112" s="54">
        <v>120</v>
      </c>
      <c r="D112" s="129"/>
    </row>
    <row r="113" spans="1:4" ht="45" x14ac:dyDescent="0.25">
      <c r="A113" s="1" t="s">
        <v>78</v>
      </c>
      <c r="B113" s="41" t="s">
        <v>421</v>
      </c>
      <c r="C113" s="54">
        <v>120</v>
      </c>
      <c r="D113" s="129"/>
    </row>
    <row r="114" spans="1:4" ht="30" x14ac:dyDescent="0.25">
      <c r="A114" s="1" t="s">
        <v>78</v>
      </c>
      <c r="B114" s="41" t="s">
        <v>422</v>
      </c>
      <c r="C114" s="54">
        <v>120</v>
      </c>
      <c r="D114" s="129"/>
    </row>
    <row r="115" spans="1:4" ht="45" x14ac:dyDescent="0.25">
      <c r="A115" s="1" t="s">
        <v>78</v>
      </c>
      <c r="B115" s="41" t="s">
        <v>423</v>
      </c>
      <c r="C115" s="54">
        <v>120</v>
      </c>
      <c r="D115" s="129"/>
    </row>
    <row r="116" spans="1:4" ht="30" x14ac:dyDescent="0.25">
      <c r="A116" s="1" t="s">
        <v>78</v>
      </c>
      <c r="B116" s="41" t="s">
        <v>84</v>
      </c>
      <c r="C116" s="54">
        <v>120</v>
      </c>
      <c r="D116" s="129"/>
    </row>
    <row r="117" spans="1:4" x14ac:dyDescent="0.25">
      <c r="A117" s="1" t="s">
        <v>78</v>
      </c>
      <c r="B117" s="1" t="s">
        <v>424</v>
      </c>
      <c r="C117" s="54">
        <v>120</v>
      </c>
      <c r="D117" s="129"/>
    </row>
    <row r="118" spans="1:4" x14ac:dyDescent="0.25">
      <c r="A118" s="1" t="s">
        <v>78</v>
      </c>
      <c r="B118" s="1" t="s">
        <v>425</v>
      </c>
      <c r="C118" s="54">
        <v>120</v>
      </c>
      <c r="D118" s="129"/>
    </row>
    <row r="119" spans="1:4" x14ac:dyDescent="0.25">
      <c r="A119" s="1" t="s">
        <v>78</v>
      </c>
      <c r="B119" s="1" t="s">
        <v>426</v>
      </c>
      <c r="C119" s="54">
        <v>120</v>
      </c>
      <c r="D119" s="129"/>
    </row>
    <row r="120" spans="1:4" x14ac:dyDescent="0.25">
      <c r="A120" s="1" t="s">
        <v>78</v>
      </c>
      <c r="B120" s="1" t="s">
        <v>427</v>
      </c>
      <c r="C120" s="54">
        <v>120</v>
      </c>
      <c r="D120" s="129"/>
    </row>
    <row r="121" spans="1:4" ht="30" x14ac:dyDescent="0.25">
      <c r="A121" s="74" t="s">
        <v>78</v>
      </c>
      <c r="B121" s="41" t="s">
        <v>428</v>
      </c>
      <c r="C121" s="54">
        <v>120</v>
      </c>
      <c r="D121" s="129"/>
    </row>
    <row r="122" spans="1:4" x14ac:dyDescent="0.25">
      <c r="A122" s="40" t="s">
        <v>307</v>
      </c>
      <c r="B122" s="1"/>
      <c r="C122" s="54">
        <v>120</v>
      </c>
      <c r="D122" s="129">
        <f>SUM(C122:C134)</f>
        <v>1560</v>
      </c>
    </row>
    <row r="123" spans="1:4" x14ac:dyDescent="0.25">
      <c r="A123" s="1" t="s">
        <v>307</v>
      </c>
      <c r="B123" s="1" t="s">
        <v>89</v>
      </c>
      <c r="C123" s="54">
        <v>120</v>
      </c>
      <c r="D123" s="129"/>
    </row>
    <row r="124" spans="1:4" x14ac:dyDescent="0.25">
      <c r="A124" s="1" t="s">
        <v>307</v>
      </c>
      <c r="B124" s="1" t="s">
        <v>88</v>
      </c>
      <c r="C124" s="54">
        <v>120</v>
      </c>
      <c r="D124" s="129"/>
    </row>
    <row r="125" spans="1:4" x14ac:dyDescent="0.25">
      <c r="A125" s="1" t="s">
        <v>307</v>
      </c>
      <c r="B125" s="1" t="s">
        <v>354</v>
      </c>
      <c r="C125" s="54">
        <v>120</v>
      </c>
      <c r="D125" s="129"/>
    </row>
    <row r="126" spans="1:4" x14ac:dyDescent="0.25">
      <c r="A126" s="1" t="s">
        <v>307</v>
      </c>
      <c r="B126" s="1" t="s">
        <v>355</v>
      </c>
      <c r="C126" s="54">
        <v>120</v>
      </c>
      <c r="D126" s="129"/>
    </row>
    <row r="127" spans="1:4" ht="30" x14ac:dyDescent="0.25">
      <c r="A127" s="1" t="s">
        <v>307</v>
      </c>
      <c r="B127" s="41" t="s">
        <v>308</v>
      </c>
      <c r="C127" s="54">
        <v>120</v>
      </c>
      <c r="D127" s="129"/>
    </row>
    <row r="128" spans="1:4" x14ac:dyDescent="0.25">
      <c r="A128" s="1" t="s">
        <v>307</v>
      </c>
      <c r="B128" s="1" t="s">
        <v>310</v>
      </c>
      <c r="C128" s="54">
        <v>120</v>
      </c>
      <c r="D128" s="129"/>
    </row>
    <row r="129" spans="1:4" x14ac:dyDescent="0.25">
      <c r="A129" s="1" t="s">
        <v>307</v>
      </c>
      <c r="B129" s="1" t="s">
        <v>429</v>
      </c>
      <c r="C129" s="54">
        <v>120</v>
      </c>
      <c r="D129" s="129"/>
    </row>
    <row r="130" spans="1:4" x14ac:dyDescent="0.25">
      <c r="A130" s="1" t="s">
        <v>307</v>
      </c>
      <c r="B130" s="1" t="s">
        <v>91</v>
      </c>
      <c r="C130" s="54">
        <v>120</v>
      </c>
      <c r="D130" s="129"/>
    </row>
    <row r="131" spans="1:4" x14ac:dyDescent="0.25">
      <c r="A131" s="1" t="s">
        <v>307</v>
      </c>
      <c r="B131" s="1" t="s">
        <v>92</v>
      </c>
      <c r="C131" s="54">
        <v>120</v>
      </c>
      <c r="D131" s="129"/>
    </row>
    <row r="132" spans="1:4" x14ac:dyDescent="0.25">
      <c r="A132" s="1" t="s">
        <v>307</v>
      </c>
      <c r="B132" s="1" t="s">
        <v>356</v>
      </c>
      <c r="C132" s="54">
        <v>120</v>
      </c>
      <c r="D132" s="129"/>
    </row>
    <row r="133" spans="1:4" x14ac:dyDescent="0.25">
      <c r="A133" s="1" t="s">
        <v>307</v>
      </c>
      <c r="B133" s="1" t="s">
        <v>430</v>
      </c>
      <c r="C133" s="54">
        <v>120</v>
      </c>
      <c r="D133" s="129"/>
    </row>
    <row r="134" spans="1:4" x14ac:dyDescent="0.25">
      <c r="A134" s="1" t="s">
        <v>307</v>
      </c>
      <c r="B134" s="1" t="s">
        <v>431</v>
      </c>
      <c r="C134" s="54">
        <v>120</v>
      </c>
      <c r="D134" s="129"/>
    </row>
    <row r="135" spans="1:4" x14ac:dyDescent="0.25">
      <c r="A135" s="40" t="s">
        <v>314</v>
      </c>
      <c r="B135" s="1"/>
      <c r="C135" s="54">
        <v>120</v>
      </c>
      <c r="D135" s="129">
        <f>SUM(C135:C146)</f>
        <v>1440</v>
      </c>
    </row>
    <row r="136" spans="1:4" x14ac:dyDescent="0.25">
      <c r="A136" s="1" t="s">
        <v>314</v>
      </c>
      <c r="B136" s="1" t="s">
        <v>316</v>
      </c>
      <c r="C136" s="54">
        <v>120</v>
      </c>
      <c r="D136" s="129"/>
    </row>
    <row r="137" spans="1:4" x14ac:dyDescent="0.25">
      <c r="A137" s="1" t="s">
        <v>314</v>
      </c>
      <c r="B137" s="1" t="s">
        <v>357</v>
      </c>
      <c r="C137" s="54">
        <v>120</v>
      </c>
      <c r="D137" s="129"/>
    </row>
    <row r="138" spans="1:4" x14ac:dyDescent="0.25">
      <c r="A138" s="1" t="s">
        <v>314</v>
      </c>
      <c r="B138" s="1" t="s">
        <v>358</v>
      </c>
      <c r="C138" s="54">
        <v>120</v>
      </c>
      <c r="D138" s="129"/>
    </row>
    <row r="139" spans="1:4" x14ac:dyDescent="0.25">
      <c r="A139" s="1" t="s">
        <v>314</v>
      </c>
      <c r="B139" s="1" t="s">
        <v>359</v>
      </c>
      <c r="C139" s="54">
        <v>120</v>
      </c>
      <c r="D139" s="129"/>
    </row>
    <row r="140" spans="1:4" x14ac:dyDescent="0.25">
      <c r="A140" s="1" t="s">
        <v>314</v>
      </c>
      <c r="B140" s="1" t="s">
        <v>360</v>
      </c>
      <c r="C140" s="54">
        <v>120</v>
      </c>
      <c r="D140" s="129"/>
    </row>
    <row r="141" spans="1:4" x14ac:dyDescent="0.25">
      <c r="A141" s="1" t="s">
        <v>314</v>
      </c>
      <c r="B141" s="1" t="s">
        <v>99</v>
      </c>
      <c r="C141" s="54">
        <v>120</v>
      </c>
      <c r="D141" s="129"/>
    </row>
    <row r="142" spans="1:4" x14ac:dyDescent="0.25">
      <c r="A142" s="1" t="s">
        <v>314</v>
      </c>
      <c r="B142" s="1" t="s">
        <v>96</v>
      </c>
      <c r="C142" s="54">
        <v>120</v>
      </c>
      <c r="D142" s="129"/>
    </row>
    <row r="143" spans="1:4" x14ac:dyDescent="0.25">
      <c r="A143" s="1" t="s">
        <v>314</v>
      </c>
      <c r="B143" s="1" t="s">
        <v>100</v>
      </c>
      <c r="C143" s="54">
        <v>120</v>
      </c>
      <c r="D143" s="129"/>
    </row>
    <row r="144" spans="1:4" x14ac:dyDescent="0.25">
      <c r="A144" s="1" t="s">
        <v>314</v>
      </c>
      <c r="B144" s="1" t="s">
        <v>361</v>
      </c>
      <c r="C144" s="54">
        <v>120</v>
      </c>
      <c r="D144" s="129"/>
    </row>
    <row r="145" spans="1:4" x14ac:dyDescent="0.25">
      <c r="A145" s="1" t="s">
        <v>314</v>
      </c>
      <c r="B145" s="1" t="s">
        <v>101</v>
      </c>
      <c r="C145" s="54">
        <v>120</v>
      </c>
      <c r="D145" s="129"/>
    </row>
    <row r="146" spans="1:4" ht="30" x14ac:dyDescent="0.25">
      <c r="A146" s="67" t="s">
        <v>314</v>
      </c>
      <c r="B146" s="41" t="s">
        <v>98</v>
      </c>
      <c r="C146" s="54">
        <v>120</v>
      </c>
      <c r="D146" s="129"/>
    </row>
    <row r="147" spans="1:4" x14ac:dyDescent="0.25">
      <c r="A147" s="76" t="s">
        <v>318</v>
      </c>
      <c r="B147" s="74"/>
      <c r="C147" s="54">
        <v>120</v>
      </c>
      <c r="D147" s="129">
        <f>SUM(C147:C156)</f>
        <v>1200</v>
      </c>
    </row>
    <row r="148" spans="1:4" x14ac:dyDescent="0.25">
      <c r="A148" s="67" t="s">
        <v>318</v>
      </c>
      <c r="B148" s="74" t="s">
        <v>362</v>
      </c>
      <c r="C148" s="54">
        <v>120</v>
      </c>
      <c r="D148" s="129"/>
    </row>
    <row r="149" spans="1:4" x14ac:dyDescent="0.25">
      <c r="A149" s="67" t="s">
        <v>318</v>
      </c>
      <c r="B149" s="74" t="s">
        <v>104</v>
      </c>
      <c r="C149" s="54">
        <v>120</v>
      </c>
      <c r="D149" s="129"/>
    </row>
    <row r="150" spans="1:4" x14ac:dyDescent="0.25">
      <c r="A150" s="67" t="s">
        <v>318</v>
      </c>
      <c r="B150" s="74" t="s">
        <v>432</v>
      </c>
      <c r="C150" s="54">
        <v>120</v>
      </c>
      <c r="D150" s="129"/>
    </row>
    <row r="151" spans="1:4" x14ac:dyDescent="0.25">
      <c r="A151" s="67" t="s">
        <v>318</v>
      </c>
      <c r="B151" s="74" t="s">
        <v>106</v>
      </c>
      <c r="C151" s="54">
        <v>120</v>
      </c>
      <c r="D151" s="129"/>
    </row>
    <row r="152" spans="1:4" x14ac:dyDescent="0.25">
      <c r="A152" s="67" t="s">
        <v>318</v>
      </c>
      <c r="B152" s="74" t="s">
        <v>363</v>
      </c>
      <c r="C152" s="54">
        <v>120</v>
      </c>
      <c r="D152" s="129"/>
    </row>
    <row r="153" spans="1:4" x14ac:dyDescent="0.25">
      <c r="A153" s="67" t="s">
        <v>318</v>
      </c>
      <c r="B153" s="74" t="s">
        <v>364</v>
      </c>
      <c r="C153" s="54">
        <v>120</v>
      </c>
      <c r="D153" s="129"/>
    </row>
    <row r="154" spans="1:4" x14ac:dyDescent="0.25">
      <c r="A154" s="67" t="s">
        <v>318</v>
      </c>
      <c r="B154" s="74" t="s">
        <v>105</v>
      </c>
      <c r="C154" s="54">
        <v>120</v>
      </c>
      <c r="D154" s="129"/>
    </row>
    <row r="155" spans="1:4" s="5" customFormat="1" ht="30" x14ac:dyDescent="0.25">
      <c r="A155" s="77" t="s">
        <v>365</v>
      </c>
      <c r="B155" s="74" t="s">
        <v>107</v>
      </c>
      <c r="C155" s="54">
        <v>120</v>
      </c>
      <c r="D155" s="129"/>
    </row>
    <row r="156" spans="1:4" x14ac:dyDescent="0.25">
      <c r="A156" s="67" t="s">
        <v>318</v>
      </c>
      <c r="B156" s="74" t="s">
        <v>108</v>
      </c>
      <c r="C156" s="54">
        <v>120</v>
      </c>
      <c r="D156" s="129"/>
    </row>
    <row r="157" spans="1:4" x14ac:dyDescent="0.25">
      <c r="A157" s="40" t="s">
        <v>20</v>
      </c>
      <c r="B157" s="1"/>
      <c r="C157" s="54">
        <v>120</v>
      </c>
      <c r="D157" s="129">
        <f>SUM(C157:C163)</f>
        <v>840</v>
      </c>
    </row>
    <row r="158" spans="1:4" ht="45" x14ac:dyDescent="0.25">
      <c r="A158" s="67" t="s">
        <v>20</v>
      </c>
      <c r="B158" s="74" t="s">
        <v>263</v>
      </c>
      <c r="C158" s="54">
        <v>120</v>
      </c>
      <c r="D158" s="129"/>
    </row>
    <row r="159" spans="1:4" ht="45" x14ac:dyDescent="0.25">
      <c r="A159" s="67" t="s">
        <v>20</v>
      </c>
      <c r="B159" s="74" t="s">
        <v>433</v>
      </c>
      <c r="C159" s="54">
        <v>120</v>
      </c>
      <c r="D159" s="129"/>
    </row>
    <row r="160" spans="1:4" ht="45" x14ac:dyDescent="0.25">
      <c r="A160" s="67" t="s">
        <v>20</v>
      </c>
      <c r="B160" s="74" t="s">
        <v>266</v>
      </c>
      <c r="C160" s="54">
        <v>120</v>
      </c>
      <c r="D160" s="129"/>
    </row>
    <row r="161" spans="1:4" ht="45" x14ac:dyDescent="0.25">
      <c r="A161" s="67" t="s">
        <v>20</v>
      </c>
      <c r="B161" s="74" t="s">
        <v>112</v>
      </c>
      <c r="C161" s="54">
        <v>120</v>
      </c>
      <c r="D161" s="129"/>
    </row>
    <row r="162" spans="1:4" ht="45" x14ac:dyDescent="0.25">
      <c r="A162" s="67" t="s">
        <v>20</v>
      </c>
      <c r="B162" s="74" t="s">
        <v>113</v>
      </c>
      <c r="C162" s="54">
        <v>120</v>
      </c>
      <c r="D162" s="129"/>
    </row>
    <row r="163" spans="1:4" ht="45" x14ac:dyDescent="0.25">
      <c r="A163" s="67" t="s">
        <v>20</v>
      </c>
      <c r="B163" s="74" t="s">
        <v>434</v>
      </c>
      <c r="C163" s="54">
        <v>120</v>
      </c>
      <c r="D163" s="129"/>
    </row>
    <row r="164" spans="1:4" x14ac:dyDescent="0.25">
      <c r="A164" s="40" t="s">
        <v>114</v>
      </c>
      <c r="B164" s="1"/>
      <c r="C164" s="54">
        <v>120</v>
      </c>
      <c r="D164" s="129">
        <f>SUM(C164:C168)</f>
        <v>600</v>
      </c>
    </row>
    <row r="165" spans="1:4" x14ac:dyDescent="0.25">
      <c r="A165" s="1" t="s">
        <v>114</v>
      </c>
      <c r="B165" s="1" t="s">
        <v>435</v>
      </c>
      <c r="C165" s="54">
        <v>120</v>
      </c>
      <c r="D165" s="129"/>
    </row>
    <row r="166" spans="1:4" ht="30" x14ac:dyDescent="0.25">
      <c r="A166" s="74" t="s">
        <v>114</v>
      </c>
      <c r="B166" s="41" t="s">
        <v>436</v>
      </c>
      <c r="C166" s="54">
        <v>120</v>
      </c>
      <c r="D166" s="129"/>
    </row>
    <row r="167" spans="1:4" x14ac:dyDescent="0.25">
      <c r="A167" s="1" t="s">
        <v>114</v>
      </c>
      <c r="B167" s="1" t="s">
        <v>366</v>
      </c>
      <c r="C167" s="54">
        <v>120</v>
      </c>
      <c r="D167" s="129"/>
    </row>
    <row r="168" spans="1:4" x14ac:dyDescent="0.25">
      <c r="A168" s="1" t="s">
        <v>114</v>
      </c>
      <c r="B168" s="1" t="s">
        <v>437</v>
      </c>
      <c r="C168" s="54">
        <v>120</v>
      </c>
      <c r="D168" s="129"/>
    </row>
    <row r="169" spans="1:4" x14ac:dyDescent="0.25">
      <c r="A169" s="40" t="s">
        <v>116</v>
      </c>
      <c r="B169" s="1"/>
      <c r="C169" s="54">
        <v>120</v>
      </c>
      <c r="D169" s="129">
        <f>SUM(C169:C181)</f>
        <v>1560</v>
      </c>
    </row>
    <row r="170" spans="1:4" x14ac:dyDescent="0.25">
      <c r="A170" s="1" t="s">
        <v>116</v>
      </c>
      <c r="B170" s="1" t="s">
        <v>438</v>
      </c>
      <c r="C170" s="54">
        <v>120</v>
      </c>
      <c r="D170" s="129"/>
    </row>
    <row r="171" spans="1:4" x14ac:dyDescent="0.25">
      <c r="A171" s="1" t="s">
        <v>116</v>
      </c>
      <c r="B171" s="1" t="s">
        <v>117</v>
      </c>
      <c r="C171" s="54">
        <v>120</v>
      </c>
      <c r="D171" s="129"/>
    </row>
    <row r="172" spans="1:4" x14ac:dyDescent="0.25">
      <c r="A172" s="1" t="s">
        <v>116</v>
      </c>
      <c r="B172" s="1" t="s">
        <v>118</v>
      </c>
      <c r="C172" s="54">
        <v>120</v>
      </c>
      <c r="D172" s="129"/>
    </row>
    <row r="173" spans="1:4" x14ac:dyDescent="0.25">
      <c r="A173" s="1" t="s">
        <v>116</v>
      </c>
      <c r="B173" s="1" t="s">
        <v>327</v>
      </c>
      <c r="C173" s="54">
        <v>120</v>
      </c>
      <c r="D173" s="129"/>
    </row>
    <row r="174" spans="1:4" x14ac:dyDescent="0.25">
      <c r="A174" s="1" t="s">
        <v>116</v>
      </c>
      <c r="B174" s="1" t="s">
        <v>329</v>
      </c>
      <c r="C174" s="54">
        <v>120</v>
      </c>
      <c r="D174" s="129"/>
    </row>
    <row r="175" spans="1:4" x14ac:dyDescent="0.25">
      <c r="A175" s="1" t="s">
        <v>116</v>
      </c>
      <c r="B175" s="1" t="s">
        <v>120</v>
      </c>
      <c r="C175" s="54">
        <v>120</v>
      </c>
      <c r="D175" s="129"/>
    </row>
    <row r="176" spans="1:4" x14ac:dyDescent="0.25">
      <c r="A176" s="1" t="s">
        <v>116</v>
      </c>
      <c r="B176" s="1" t="s">
        <v>121</v>
      </c>
      <c r="C176" s="54">
        <v>120</v>
      </c>
      <c r="D176" s="129"/>
    </row>
    <row r="177" spans="1:4" x14ac:dyDescent="0.25">
      <c r="A177" s="1" t="s">
        <v>116</v>
      </c>
      <c r="B177" s="1" t="s">
        <v>439</v>
      </c>
      <c r="C177" s="54">
        <v>120</v>
      </c>
      <c r="D177" s="129"/>
    </row>
    <row r="178" spans="1:4" x14ac:dyDescent="0.25">
      <c r="A178" s="1" t="s">
        <v>116</v>
      </c>
      <c r="B178" s="1" t="s">
        <v>123</v>
      </c>
      <c r="C178" s="54">
        <v>120</v>
      </c>
      <c r="D178" s="129"/>
    </row>
    <row r="179" spans="1:4" x14ac:dyDescent="0.25">
      <c r="A179" s="1" t="s">
        <v>116</v>
      </c>
      <c r="B179" s="1" t="s">
        <v>367</v>
      </c>
      <c r="C179" s="54">
        <v>120</v>
      </c>
      <c r="D179" s="129"/>
    </row>
    <row r="180" spans="1:4" x14ac:dyDescent="0.25">
      <c r="A180" s="1" t="s">
        <v>116</v>
      </c>
      <c r="B180" s="1" t="s">
        <v>124</v>
      </c>
      <c r="C180" s="54">
        <v>120</v>
      </c>
      <c r="D180" s="129"/>
    </row>
    <row r="181" spans="1:4" x14ac:dyDescent="0.25">
      <c r="A181" s="1" t="s">
        <v>116</v>
      </c>
      <c r="B181" s="1" t="s">
        <v>125</v>
      </c>
      <c r="C181" s="54">
        <v>120</v>
      </c>
      <c r="D181" s="129"/>
    </row>
    <row r="182" spans="1:4" x14ac:dyDescent="0.25">
      <c r="A182" s="40" t="s">
        <v>126</v>
      </c>
      <c r="B182" s="1"/>
      <c r="C182" s="54">
        <v>120</v>
      </c>
      <c r="D182" s="129">
        <f>SUM(C182:C188)</f>
        <v>840</v>
      </c>
    </row>
    <row r="183" spans="1:4" x14ac:dyDescent="0.25">
      <c r="A183" s="1" t="s">
        <v>126</v>
      </c>
      <c r="B183" s="1" t="s">
        <v>127</v>
      </c>
      <c r="C183" s="54">
        <v>120</v>
      </c>
      <c r="D183" s="129"/>
    </row>
    <row r="184" spans="1:4" x14ac:dyDescent="0.25">
      <c r="A184" s="1" t="s">
        <v>126</v>
      </c>
      <c r="B184" s="1" t="s">
        <v>128</v>
      </c>
      <c r="C184" s="54">
        <v>120</v>
      </c>
      <c r="D184" s="129"/>
    </row>
    <row r="185" spans="1:4" x14ac:dyDescent="0.25">
      <c r="A185" s="1" t="s">
        <v>126</v>
      </c>
      <c r="B185" s="1" t="s">
        <v>129</v>
      </c>
      <c r="C185" s="54">
        <v>120</v>
      </c>
      <c r="D185" s="129"/>
    </row>
    <row r="186" spans="1:4" x14ac:dyDescent="0.25">
      <c r="A186" s="1" t="s">
        <v>126</v>
      </c>
      <c r="B186" s="1" t="s">
        <v>130</v>
      </c>
      <c r="C186" s="54">
        <v>120</v>
      </c>
      <c r="D186" s="129"/>
    </row>
    <row r="187" spans="1:4" x14ac:dyDescent="0.25">
      <c r="A187" s="1" t="s">
        <v>126</v>
      </c>
      <c r="B187" s="1" t="s">
        <v>131</v>
      </c>
      <c r="C187" s="54">
        <v>120</v>
      </c>
      <c r="D187" s="129"/>
    </row>
    <row r="188" spans="1:4" x14ac:dyDescent="0.25">
      <c r="A188" s="1" t="s">
        <v>126</v>
      </c>
      <c r="B188" s="1" t="s">
        <v>132</v>
      </c>
      <c r="C188" s="54">
        <v>120</v>
      </c>
      <c r="D188" s="129"/>
    </row>
    <row r="189" spans="1:4" x14ac:dyDescent="0.25">
      <c r="A189" s="60"/>
      <c r="B189" s="95" t="s">
        <v>9</v>
      </c>
      <c r="C189" s="62">
        <f>SUM(C30:C188)</f>
        <v>19080</v>
      </c>
      <c r="D189" s="37">
        <f>SUM(D30:D188)</f>
        <v>19080</v>
      </c>
    </row>
  </sheetData>
  <mergeCells count="33">
    <mergeCell ref="D59:D95"/>
    <mergeCell ref="D53:D58"/>
    <mergeCell ref="D1:F1"/>
    <mergeCell ref="D169:D181"/>
    <mergeCell ref="D182:D188"/>
    <mergeCell ref="D96:D121"/>
    <mergeCell ref="D122:D134"/>
    <mergeCell ref="D135:D146"/>
    <mergeCell ref="D147:D156"/>
    <mergeCell ref="D157:D163"/>
    <mergeCell ref="D164:D168"/>
    <mergeCell ref="A19:B19"/>
    <mergeCell ref="A20:B20"/>
    <mergeCell ref="A21:B21"/>
    <mergeCell ref="A22:B22"/>
    <mergeCell ref="A23:B23"/>
    <mergeCell ref="A24:B24"/>
    <mergeCell ref="A25:B25"/>
    <mergeCell ref="D30:D43"/>
    <mergeCell ref="D44:D45"/>
    <mergeCell ref="D46:D52"/>
    <mergeCell ref="A18:B18"/>
    <mergeCell ref="A4:B4"/>
    <mergeCell ref="A5:B5"/>
    <mergeCell ref="A6:B6"/>
    <mergeCell ref="A9:E9"/>
    <mergeCell ref="A11:B11"/>
    <mergeCell ref="A12:B12"/>
    <mergeCell ref="A13:B13"/>
    <mergeCell ref="A14:B14"/>
    <mergeCell ref="A15:B15"/>
    <mergeCell ref="A16:B16"/>
    <mergeCell ref="A17:B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A5C477A4B0F30A4BB8D3C54F91F5E0B1" ma:contentTypeVersion="4" ma:contentTypeDescription="Izveidot jaunu dokumentu." ma:contentTypeScope="" ma:versionID="120170068a105e965c96a37bf57bb411">
  <xsd:schema xmlns:xsd="http://www.w3.org/2001/XMLSchema" xmlns:xs="http://www.w3.org/2001/XMLSchema" xmlns:p="http://schemas.microsoft.com/office/2006/metadata/properties" xmlns:ns2="4f7bb0e4-d84d-42bb-8185-b9e08c061718" xmlns:ns3="2a386ca4-57b9-4aa0-81a2-c2744e152efe" targetNamespace="http://schemas.microsoft.com/office/2006/metadata/properties" ma:root="true" ma:fieldsID="706976080797fe86847ff8a87248bd23" ns2:_="" ns3:_="">
    <xsd:import namespace="4f7bb0e4-d84d-42bb-8185-b9e08c061718"/>
    <xsd:import namespace="2a386ca4-57b9-4aa0-81a2-c2744e152e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bb0e4-d84d-42bb-8185-b9e08c0617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386ca4-57b9-4aa0-81a2-c2744e152e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B9CD95-1C99-42B0-BF65-6783CF153F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7bb0e4-d84d-42bb-8185-b9e08c061718"/>
    <ds:schemaRef ds:uri="2a386ca4-57b9-4aa0-81a2-c2744e152e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BD8068-FAE0-496F-A33D-54ECC8001F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EE5565-8301-4FF5-8A76-EF549D9F389A}">
  <ds:schemaRefs>
    <ds:schemaRef ds:uri="http://schemas.openxmlformats.org/package/2006/metadata/core-properties"/>
    <ds:schemaRef ds:uri="2a386ca4-57b9-4aa0-81a2-c2744e152efe"/>
    <ds:schemaRef ds:uri="http://purl.org/dc/elements/1.1/"/>
    <ds:schemaRef ds:uri="http://schemas.microsoft.com/office/2006/metadata/properties"/>
    <ds:schemaRef ds:uri="4f7bb0e4-d84d-42bb-8185-b9e08c061718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VARAMZinp6_kopsavilkums</vt:lpstr>
      <vt:lpstr>VARAMZinp6_EIS</vt:lpstr>
      <vt:lpstr>VARAMZinP6_E-adrese</vt:lpstr>
      <vt:lpstr>VARAMZinp6_VPM</vt:lpstr>
      <vt:lpstr>VARAMZinp6_TVP</vt:lpstr>
      <vt:lpstr>VARAMZinp6_E-rēķini</vt:lpstr>
      <vt:lpstr>Lapa1</vt:lpstr>
      <vt:lpstr>VARAMZinp6_EIS!Print_Area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 Cīrulis</dc:creator>
  <cp:keywords/>
  <dc:description/>
  <cp:lastModifiedBy>Vineta Brūvere</cp:lastModifiedBy>
  <cp:revision/>
  <cp:lastPrinted>2019-08-19T09:04:15Z</cp:lastPrinted>
  <dcterms:created xsi:type="dcterms:W3CDTF">2019-07-02T06:45:57Z</dcterms:created>
  <dcterms:modified xsi:type="dcterms:W3CDTF">2019-08-19T12:15:09Z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0x010100A5C477A4B0F30A4BB8D3C54F91F5E0B1</vt:lpwstr>
  </property>
</Properties>
</file>