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RATEGIJAS.DEPARTAMENTS\BARIKADES_30\PLANS\MK\UZ_MK\GALA\"/>
    </mc:Choice>
  </mc:AlternateContent>
  <xr:revisionPtr revIDLastSave="0" documentId="13_ncr:1_{FC75B1C5-5F40-4F51-9630-9854F16171B2}" xr6:coauthVersionLast="45" xr6:coauthVersionMax="45" xr10:uidLastSave="{00000000-0000-0000-0000-000000000000}"/>
  <bookViews>
    <workbookView xWindow="-120" yWindow="-120" windowWidth="29040" windowHeight="15840" tabRatio="840" xr2:uid="{00000000-000D-0000-FFFF-FFFF00000000}"/>
  </bookViews>
  <sheets>
    <sheet name="Kopsavilkums" sheetId="15" r:id="rId1"/>
    <sheet name="1_Zaķusala_Vecmīlgrāvja tilts" sheetId="1" r:id="rId2"/>
    <sheet name="2_Barikāžu rekonstrukcija" sheetId="3" r:id="rId3"/>
    <sheet name="3_Izstāde &quot;Barikādēm 30&quot;" sheetId="4" r:id="rId4"/>
    <sheet name="4_Fotoizst. &quot;Barikādes Latvijā&quot;" sheetId="5" r:id="rId5"/>
    <sheet name="5_VISC (1)" sheetId="6" r:id="rId6"/>
    <sheet name="6_VISC (2)" sheetId="7" r:id="rId7"/>
    <sheet name="7_Tehniskais darbs" sheetId="8" r:id="rId8"/>
    <sheet name="8_TV filma_video" sheetId="9" r:id="rId9"/>
    <sheet name="8_1_Filma2020" sheetId="16" r:id="rId10"/>
    <sheet name="8_1_Filma2021" sheetId="17" r:id="rId11"/>
    <sheet name="8_2_Adaptācija" sheetId="25" r:id="rId12"/>
    <sheet name="8_3_Soctīkli2020" sheetId="18" r:id="rId13"/>
    <sheet name="8_3_Soctīkli2021" sheetId="19" r:id="rId14"/>
    <sheet name="8_4_Videomateriāli2020" sheetId="20" r:id="rId15"/>
    <sheet name="8_4_Videomateriāli2021" sheetId="21" r:id="rId16"/>
    <sheet name="8_5_LSM" sheetId="22" r:id="rId17"/>
    <sheet name="8_6_Mārketings" sheetId="23" r:id="rId18"/>
    <sheet name="9_Atspogulojums TV" sheetId="10" r:id="rId19"/>
    <sheet name="9_1_Tiešraides2021" sheetId="24" r:id="rId20"/>
    <sheet name="10_Radio saturs" sheetId="11" r:id="rId21"/>
    <sheet name="11_Grāmata" sheetId="13" r:id="rId22"/>
  </sheets>
  <definedNames>
    <definedName name="_xlnm.Print_Area" localSheetId="9">'8_1_Filma2020'!$A$1:$F$38</definedName>
    <definedName name="_xlnm.Print_Area" localSheetId="10">'8_1_Filma2021'!$A$1:$F$27</definedName>
    <definedName name="_xlnm.Print_Area" localSheetId="11">'8_2_Adaptācija'!$A$1:$F$22</definedName>
    <definedName name="_xlnm.Print_Area" localSheetId="12">'8_3_Soctīkli2020'!$A$1:$F$28</definedName>
    <definedName name="_xlnm.Print_Area" localSheetId="13">'8_3_Soctīkli2021'!$A$1:$F$26</definedName>
    <definedName name="_xlnm.Print_Area" localSheetId="14">'8_4_Videomateriāli2020'!$A$1:$F$24</definedName>
    <definedName name="_xlnm.Print_Area" localSheetId="15">'8_4_Videomateriāli2021'!$A$1:$F$25</definedName>
    <definedName name="_xlnm.Print_Area" localSheetId="16">'8_5_LSM'!$A$1:$F$22</definedName>
    <definedName name="_xlnm.Print_Area" localSheetId="17">'8_6_Mārketings'!$A$1:$F$20</definedName>
    <definedName name="_xlnm.Print_Area" localSheetId="19">'9_1_Tiešraides2021'!$A$1:$F$20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6" l="1"/>
  <c r="F26" i="17"/>
  <c r="F27" i="18"/>
  <c r="F26" i="19"/>
  <c r="F23" i="20"/>
  <c r="F24" i="21"/>
  <c r="F7" i="22" l="1"/>
  <c r="F8" i="22"/>
  <c r="F9" i="22"/>
  <c r="F10" i="22"/>
  <c r="F14" i="22"/>
  <c r="F15" i="22"/>
  <c r="F16" i="22"/>
  <c r="F17" i="22" l="1"/>
  <c r="F11" i="22"/>
  <c r="F20" i="22" s="1"/>
  <c r="F21" i="22" s="1"/>
  <c r="F16" i="25"/>
  <c r="F15" i="25"/>
  <c r="F14" i="25"/>
  <c r="F17" i="25" s="1"/>
  <c r="E9" i="25"/>
  <c r="F9" i="25" s="1"/>
  <c r="F8" i="25"/>
  <c r="F7" i="25"/>
  <c r="F10" i="25" l="1"/>
  <c r="E10" i="25" s="1"/>
  <c r="F14" i="24"/>
  <c r="F13" i="24"/>
  <c r="F12" i="24"/>
  <c r="F8" i="24"/>
  <c r="F7" i="24"/>
  <c r="F14" i="23"/>
  <c r="F13" i="23"/>
  <c r="F12" i="23"/>
  <c r="F15" i="23" s="1"/>
  <c r="F8" i="23"/>
  <c r="F7" i="23"/>
  <c r="F19" i="21"/>
  <c r="F18" i="21"/>
  <c r="F17" i="21"/>
  <c r="E21" i="21" s="1"/>
  <c r="F21" i="21" s="1"/>
  <c r="E13" i="21"/>
  <c r="F13" i="21" s="1"/>
  <c r="F12" i="21"/>
  <c r="F11" i="21"/>
  <c r="F10" i="21"/>
  <c r="F9" i="21"/>
  <c r="F8" i="21"/>
  <c r="F7" i="21"/>
  <c r="F18" i="20"/>
  <c r="F17" i="20"/>
  <c r="E20" i="20" s="1"/>
  <c r="F20" i="20" s="1"/>
  <c r="E13" i="20"/>
  <c r="F13" i="20" s="1"/>
  <c r="F12" i="20"/>
  <c r="F11" i="20"/>
  <c r="F10" i="20"/>
  <c r="F9" i="20"/>
  <c r="F8" i="20"/>
  <c r="F7" i="20"/>
  <c r="F21" i="19"/>
  <c r="F20" i="19"/>
  <c r="F19" i="19"/>
  <c r="E15" i="19"/>
  <c r="F15" i="19" s="1"/>
  <c r="F14" i="19"/>
  <c r="F13" i="19"/>
  <c r="F12" i="19"/>
  <c r="F11" i="19"/>
  <c r="F10" i="19"/>
  <c r="F9" i="19"/>
  <c r="F8" i="19"/>
  <c r="F7" i="19"/>
  <c r="F22" i="18"/>
  <c r="F21" i="18"/>
  <c r="F20" i="18"/>
  <c r="E16" i="18"/>
  <c r="F16" i="18" s="1"/>
  <c r="F15" i="18"/>
  <c r="F14" i="18"/>
  <c r="F13" i="18"/>
  <c r="F12" i="18"/>
  <c r="F11" i="18"/>
  <c r="F10" i="18"/>
  <c r="F9" i="18"/>
  <c r="F8" i="18"/>
  <c r="F7" i="18"/>
  <c r="F23" i="17"/>
  <c r="F21" i="17"/>
  <c r="F20" i="17"/>
  <c r="F19" i="17"/>
  <c r="E15" i="17"/>
  <c r="F15" i="17" s="1"/>
  <c r="F14" i="17"/>
  <c r="F13" i="17"/>
  <c r="F12" i="17"/>
  <c r="F11" i="17"/>
  <c r="F10" i="17"/>
  <c r="F9" i="17"/>
  <c r="F8" i="17"/>
  <c r="F7" i="17"/>
  <c r="F32" i="16"/>
  <c r="E31" i="16"/>
  <c r="F31" i="16" s="1"/>
  <c r="F30" i="16"/>
  <c r="F29" i="16"/>
  <c r="F28" i="16"/>
  <c r="F27" i="16"/>
  <c r="F26" i="16"/>
  <c r="E21" i="16"/>
  <c r="F21" i="16" s="1"/>
  <c r="E20" i="16"/>
  <c r="F20" i="16" s="1"/>
  <c r="F19" i="16"/>
  <c r="F18" i="16"/>
  <c r="F17" i="16"/>
  <c r="E16" i="16"/>
  <c r="F16" i="16" s="1"/>
  <c r="F15" i="16"/>
  <c r="F14" i="16"/>
  <c r="E13" i="16"/>
  <c r="E22" i="16" s="1"/>
  <c r="F22" i="16" s="1"/>
  <c r="F12" i="16"/>
  <c r="F11" i="16"/>
  <c r="F10" i="16"/>
  <c r="F9" i="16"/>
  <c r="F8" i="16"/>
  <c r="F7" i="16"/>
  <c r="F19" i="24" l="1"/>
  <c r="F15" i="24"/>
  <c r="F33" i="16"/>
  <c r="F13" i="16"/>
  <c r="F23" i="16" s="1"/>
  <c r="F19" i="23"/>
  <c r="F22" i="17"/>
  <c r="E24" i="18"/>
  <c r="F24" i="18" s="1"/>
  <c r="F9" i="23"/>
  <c r="F18" i="23" s="1"/>
  <c r="F20" i="21"/>
  <c r="F14" i="21"/>
  <c r="F23" i="21" s="1"/>
  <c r="F11" i="25"/>
  <c r="F20" i="25" s="1"/>
  <c r="F21" i="25"/>
  <c r="F9" i="24"/>
  <c r="F14" i="20"/>
  <c r="F19" i="20"/>
  <c r="F16" i="19"/>
  <c r="E23" i="19"/>
  <c r="F23" i="19" s="1"/>
  <c r="F17" i="18"/>
  <c r="F23" i="18"/>
  <c r="F16" i="17"/>
  <c r="F22" i="19"/>
  <c r="E34" i="16"/>
  <c r="F34" i="16" s="1"/>
  <c r="F25" i="17" l="1"/>
  <c r="F26" i="18"/>
  <c r="F25" i="19"/>
  <c r="F18" i="24"/>
  <c r="F22" i="20"/>
  <c r="F36" i="16"/>
  <c r="C11" i="15" l="1"/>
  <c r="F15" i="9"/>
  <c r="G14" i="9"/>
  <c r="H14" i="9" l="1"/>
  <c r="G15" i="9"/>
  <c r="D11" i="15"/>
  <c r="H8" i="10"/>
  <c r="H9" i="10" s="1"/>
  <c r="G8" i="10"/>
  <c r="G9" i="10" s="1"/>
  <c r="D12" i="15" s="1"/>
  <c r="F9" i="10"/>
  <c r="C12" i="15" s="1"/>
  <c r="B21" i="15" s="1"/>
  <c r="I8" i="10"/>
  <c r="I9" i="10" s="1"/>
  <c r="I12" i="9"/>
  <c r="H12" i="9"/>
  <c r="I11" i="9"/>
  <c r="H11" i="9"/>
  <c r="D11" i="9" s="1"/>
  <c r="D10" i="9"/>
  <c r="I9" i="9"/>
  <c r="I15" i="9" s="1"/>
  <c r="H9" i="9"/>
  <c r="D9" i="9" s="1"/>
  <c r="H15" i="9" l="1"/>
  <c r="I13" i="8"/>
  <c r="D10" i="15" s="1"/>
  <c r="H13" i="8"/>
  <c r="C10" i="15" s="1"/>
  <c r="I32" i="3"/>
  <c r="D5" i="15" s="1"/>
  <c r="H32" i="3"/>
  <c r="C5" i="15" s="1"/>
  <c r="H12" i="1"/>
  <c r="C4" i="15" s="1"/>
  <c r="I12" i="1"/>
  <c r="D4" i="15" s="1"/>
  <c r="H19" i="13" l="1"/>
  <c r="C14" i="15" s="1"/>
  <c r="I15" i="11"/>
  <c r="I14" i="11"/>
  <c r="I13" i="11"/>
  <c r="G12" i="11"/>
  <c r="I12" i="11" s="1"/>
  <c r="I11" i="11"/>
  <c r="I10" i="11"/>
  <c r="I9" i="11"/>
  <c r="I8" i="11"/>
  <c r="H7" i="11"/>
  <c r="H16" i="11" s="1"/>
  <c r="G7" i="11"/>
  <c r="I7" i="11" s="1"/>
  <c r="I16" i="11" s="1"/>
  <c r="D13" i="15" s="1"/>
  <c r="C21" i="15" s="1"/>
  <c r="D21" i="15" s="1"/>
  <c r="G16" i="11" l="1"/>
  <c r="I11" i="7" l="1"/>
  <c r="D9" i="15" s="1"/>
  <c r="H11" i="7"/>
  <c r="C9" i="15" s="1"/>
  <c r="I11" i="6"/>
  <c r="D8" i="15" s="1"/>
  <c r="C20" i="15" s="1"/>
  <c r="H11" i="6"/>
  <c r="C8" i="15" s="1"/>
  <c r="B20" i="15" s="1"/>
  <c r="D20" i="15" s="1"/>
  <c r="I19" i="5"/>
  <c r="D7" i="15" s="1"/>
  <c r="H19" i="5"/>
  <c r="C7" i="15" s="1"/>
  <c r="H18" i="4"/>
  <c r="C6" i="15" s="1"/>
  <c r="I18" i="4"/>
  <c r="D6" i="15" s="1"/>
  <c r="C19" i="15" l="1"/>
  <c r="D15" i="15"/>
  <c r="C15" i="15"/>
  <c r="C16" i="15" s="1"/>
  <c r="B19" i="15"/>
  <c r="D19" i="15" s="1"/>
</calcChain>
</file>

<file path=xl/sharedStrings.xml><?xml version="1.0" encoding="utf-8"?>
<sst xmlns="http://schemas.openxmlformats.org/spreadsheetml/2006/main" count="740" uniqueCount="253">
  <si>
    <t>Pasākuma īstenotājs</t>
  </si>
  <si>
    <t>Finansējuma saņēmējs</t>
  </si>
  <si>
    <t>Ministrija, kuras budžetā tiek plānots finansējums</t>
  </si>
  <si>
    <t>1991. gada barikāžu dalībnieku biedrība</t>
  </si>
  <si>
    <t>Tieslietu ministrija</t>
  </si>
  <si>
    <t>2021.gads</t>
  </si>
  <si>
    <t>2. Skaņas aprīkojuma tehniskais nodrošinājums (Vecmīlgrāvja tilts)</t>
  </si>
  <si>
    <t>Kopā</t>
  </si>
  <si>
    <t>Pozīcija</t>
  </si>
  <si>
    <t>2020.gads (EUR)</t>
  </si>
  <si>
    <t>2021.gads (EUR)</t>
  </si>
  <si>
    <t>TĀME "Atceres ugunskura iedegšana Zaķusalā un atceres pasākums pie Vecmīlgrāvja tilta"</t>
  </si>
  <si>
    <t>TĀME "Barikāžu ugunskuri Vecrīgā (Vēsturiskā barikāžu rekonstrukcija)"</t>
  </si>
  <si>
    <t>1.1. Skaņa, gaismas, nojume virs skatuves, tehnikas uzstādīšana un apkalpošana</t>
  </si>
  <si>
    <t>1.4. Scenogrāfijas papildelementi- drukātas planšetes ar reālo notikumu atspoguļojuma piestiprinātas pie kravas tehnikas vienībām ( atlase, maketēšana, druka, piestiprināšana)</t>
  </si>
  <si>
    <t>1.3. Elektrības pieslēgums (sadales tīkls, Rīgas birža)</t>
  </si>
  <si>
    <t>1.2. Sildītāji skatuves kravas telpā</t>
  </si>
  <si>
    <t>1. Skaņas aprīkojuma tehniskais nodrošinājums (Zaķusala)</t>
  </si>
  <si>
    <t>3. Produkti NBS lauku virtuvei (Zaķusala)</t>
  </si>
  <si>
    <t>4. Produkti NBS lauku virtuvei  (Vecmīlgrāvja tilts)</t>
  </si>
  <si>
    <t xml:space="preserve">5. Materiāli jauniešu aktivitāšu organizēšanai (Zaķusala) </t>
  </si>
  <si>
    <t>1. Tehniskās izmaksas</t>
  </si>
  <si>
    <t>1.5. Autotehnikas vienības ar transporta kompensācijam</t>
  </si>
  <si>
    <t>2. Mākslinieciskās izmaksas</t>
  </si>
  <si>
    <t>2.1. Priekšnesumi uz “Lielās“ skatuves</t>
  </si>
  <si>
    <t>2.2. Priekšnesumi tematiskajās pieturvietās</t>
  </si>
  <si>
    <t>2.4. Scenogrāfijas elementi (rekvizīti)</t>
  </si>
  <si>
    <t>2.6. Pasākuma tērpu mākslinieks (honorārs)</t>
  </si>
  <si>
    <t>2.7. Tērpu nodrošinājums 50 brīvprātīgajiem</t>
  </si>
  <si>
    <t>3. Uz pasākuma organizēšanu attiecināmās izmaksas</t>
  </si>
  <si>
    <t>3.1. WC</t>
  </si>
  <si>
    <t>2.3. Moderatori (nodrošinot visu pasākumu norises laiku)</t>
  </si>
  <si>
    <t>2.5. Ugunskuru vietas: 2,5X2,5 m pannas ar piegādi, uzstādīšanu un apkalpošanu (3 Doma laukumā, pie Pulvertorņa, pie Ministru kabineta, Vecpilsētas ielā)</t>
  </si>
  <si>
    <t>3.2. Aizskatuves nodrošinājums (lauku virtuve) brīvprātīgajiem dalībniekiem (tēja, putra)</t>
  </si>
  <si>
    <t>3.3. Aizskatuves nodrošinājums barikāžu muzejā māksliniekiem (kafija, cepumi, ūdens)</t>
  </si>
  <si>
    <t>3.5. Apdrošināšana</t>
  </si>
  <si>
    <t>3.6. Apsardze Doma laukumā 4 personas  24 stundas, uzbūve/nobūvē, pasākuma norise (9 eiro st. un PVN)</t>
  </si>
  <si>
    <t>3.7. Apsardze pie Pulvertorņa, Ministru Kabineta un Vecpilsētas ielā 3 pers.</t>
  </si>
  <si>
    <t>3.8. AKKA/LAA  licenzē</t>
  </si>
  <si>
    <t>3.9. Mākslinieciskā producēšana  (scenārija izveide, pasākuma režija)</t>
  </si>
  <si>
    <t>3.10. Pasākuma tehniskā producēšana (uzbūves koordinēšana, tehniskā pārraudzība pasākumu norises laikā )</t>
  </si>
  <si>
    <t>TĀME "Izstāde "Barikādēm 30""</t>
  </si>
  <si>
    <t xml:space="preserve">1. Izstādes dizaina un tehniskais projekts </t>
  </si>
  <si>
    <t>2. Dekoratīvās konstrukcijas</t>
  </si>
  <si>
    <t>3. Videomateriālu atlase un datorapstrāde</t>
  </si>
  <si>
    <t>4. Programmēšana</t>
  </si>
  <si>
    <t xml:space="preserve">5. Slaidšovu atlase un datorapstrāde </t>
  </si>
  <si>
    <t>6. Apgaismojums, gaismas bloki, el. kontrolieri</t>
  </si>
  <si>
    <t>7. Izstādes elementu piegāde un montāža, izstādes iekārtošana</t>
  </si>
  <si>
    <t>8. Elektronikas un izgaismojumu sistēmu komutācija</t>
  </si>
  <si>
    <t>9. Materiālu un tehnikas atlase, sagāde, piegāde</t>
  </si>
  <si>
    <t>10. Tehnikas iegāde  (4 monitoru, dators uc.)</t>
  </si>
  <si>
    <t>11. Neparedzēti izdevumi</t>
  </si>
  <si>
    <t>3.4. Teritorijas sakopšana – un papildu konteineri</t>
  </si>
  <si>
    <t>TĀME "Fotoizstāde "Barikādes Latvijā""</t>
  </si>
  <si>
    <t>1. Izstādes sagatavošanas darbi</t>
  </si>
  <si>
    <t>1.1. Koncepcijas izstrāde</t>
  </si>
  <si>
    <t>1.2. Mākslinieciskais risinājums</t>
  </si>
  <si>
    <t>1.3. Fotogrāfiju atlase un iepirkums no autoriem</t>
  </si>
  <si>
    <t>1.4. Lielformāta foto printēšana un planšetu sagatavošana (100 gab.)</t>
  </si>
  <si>
    <t>1.5. Izstādes etiķešu sagatavošana, tulkošana, printēšana, laminēšana</t>
  </si>
  <si>
    <t>2. Izstādes eksponēšana</t>
  </si>
  <si>
    <t xml:space="preserve"> 2.1. Stendu īre (vienas dienas īre 726.00 eiro) no 12.01.2021-24.01.2021.</t>
  </si>
  <si>
    <t>2.2. Apdrošināšana</t>
  </si>
  <si>
    <t>2.3. Elektropieslēgums un elektrības īre</t>
  </si>
  <si>
    <t>2.4. Apsardze</t>
  </si>
  <si>
    <t>2.5. Izstādes uzstādīšana</t>
  </si>
  <si>
    <t>Valsts izglītības satura centrs</t>
  </si>
  <si>
    <t>Izglītības un zinātnes ministrija ministrija</t>
  </si>
  <si>
    <t>TĀME "Izglītības iestāžu un pedagogu labās prakses piemēri Barikāžu notikumu izzināšanā un atceres norišu organizēšanā"</t>
  </si>
  <si>
    <t xml:space="preserve">1. Noslēguma pasākuma telpas īre </t>
  </si>
  <si>
    <t>2. Kancelejas preces, uzskates materiāli</t>
  </si>
  <si>
    <t>3. Lektoru atalgošana</t>
  </si>
  <si>
    <t>4. Kafijas pauze</t>
  </si>
  <si>
    <t>TĀME "Skolēnu pētniecisko un radošo darbu konkurss "Garaspēka barikādes", darbu lasījumi un prezentācijas"</t>
  </si>
  <si>
    <t>1. Konkursa uzvarētāju apbalvošana</t>
  </si>
  <si>
    <t>2. 2 konkursa koordinatori</t>
  </si>
  <si>
    <t>3. Žūrijas (vēstures skolotāji, pasniedzēji un muzeja speciālisti) dalībnieku atalgošana</t>
  </si>
  <si>
    <t>TĀME "Barikāžu trīsdesmitgades sagatavošanas radošais un tehniskais darbs"</t>
  </si>
  <si>
    <t>TĀME "Televīzijas filma un videomateriāls par barikādēm"</t>
  </si>
  <si>
    <t>Latvijas Televīzija</t>
  </si>
  <si>
    <t>Nacionālā elektronisko plašsaziņas līdzekļu padome</t>
  </si>
  <si>
    <t>TĀME "Barikāžu atceres pasākumu orģinālsatura izveide un atspoguļojums Latvijas Radio"</t>
  </si>
  <si>
    <t>Latvijas Radio</t>
  </si>
  <si>
    <t>Izmaksas bez nod. (euro)</t>
  </si>
  <si>
    <t>DD soc.       (euro)</t>
  </si>
  <si>
    <t>1.</t>
  </si>
  <si>
    <t>Atalgojums</t>
  </si>
  <si>
    <t>ZD</t>
  </si>
  <si>
    <t>MMD</t>
  </si>
  <si>
    <t>LR1</t>
  </si>
  <si>
    <t>2.</t>
  </si>
  <si>
    <t>Komandējumi</t>
  </si>
  <si>
    <t>3.</t>
  </si>
  <si>
    <t>Soc.tīklu reklāma</t>
  </si>
  <si>
    <t>Degviela</t>
  </si>
  <si>
    <t>Autortiesību maksājumi</t>
  </si>
  <si>
    <t>1.1.</t>
  </si>
  <si>
    <t>1.2.</t>
  </si>
  <si>
    <t>3.1.</t>
  </si>
  <si>
    <t>3.2.</t>
  </si>
  <si>
    <t>3.3.</t>
  </si>
  <si>
    <t>TĀME "Grāmata "Latvijas Tautas fronte barikādēs""</t>
  </si>
  <si>
    <t>1. Redakcijas izdevumi</t>
  </si>
  <si>
    <t>1.1. Redaktora atalgojums</t>
  </si>
  <si>
    <t>1.2. Zinātniskais redaktora atalgojums</t>
  </si>
  <si>
    <t>1.3. Teksta atšifrēšana (audioliecības) un ievadīšana</t>
  </si>
  <si>
    <t>1.4. Teksta korektora atlgojums</t>
  </si>
  <si>
    <t>1.5. Dizaina izstrāde un datorsalikums</t>
  </si>
  <si>
    <t>2.Tipogrāfujas izdevumi</t>
  </si>
  <si>
    <t>2.1. Krāsu dalījums</t>
  </si>
  <si>
    <t>2.2. Papīrs (vāki un iekšlapas)</t>
  </si>
  <si>
    <t>2.3. Druka</t>
  </si>
  <si>
    <t>2.4. Laminēšana</t>
  </si>
  <si>
    <t>2.5. Pēcapstrāde</t>
  </si>
  <si>
    <t>1. Pasākumu reklāmas materiālu sagatavošana un izplatīšana ( bukleti  plakāti, informatīvie bukleti, video un audioklipi)</t>
  </si>
  <si>
    <t>2. Autoratlīdzība par reklāmas materiālu sagatavošanu</t>
  </si>
  <si>
    <t>3. Informācijas izvietošana valsts mēroga un vietējos mēdijos</t>
  </si>
  <si>
    <t>4. Atalgojums 30 gadu atceres pasākumu koordinatoram (1200.00 x 10 mēn)</t>
  </si>
  <si>
    <t>5. DD sociālais nodoklis un riska valsts nodeva ( 289.44 X 10mēn.)</t>
  </si>
  <si>
    <t>6. Kancelejas preces darbības nodrošināšana (30.00X 10mēn.)</t>
  </si>
  <si>
    <t xml:space="preserve">Satura vienība </t>
  </si>
  <si>
    <t>Raidījumu skaits</t>
  </si>
  <si>
    <t>Pasākumu tiešraides</t>
  </si>
  <si>
    <t xml:space="preserve">Raidījumi </t>
  </si>
  <si>
    <t>Pilnmetrāžas dokumentālā filma (52 min)</t>
  </si>
  <si>
    <t>Adaptācija (tulkojums svešvalodās, titrēšana)</t>
  </si>
  <si>
    <t xml:space="preserve">LSM.LV oriģinālsaturs </t>
  </si>
  <si>
    <t>Barikāžu TV pārraižu pašreklāmas kampaņa</t>
  </si>
  <si>
    <t>Pasākums</t>
  </si>
  <si>
    <t>1. Atceres ugunskura iedegšana Zaķusalā un atceres pasākums pie Vecmīlgrāvja tilta</t>
  </si>
  <si>
    <t>2. Barikāžu ugunskuri Vecrīgā (Vēsturiskā barikāžu rekonstrukcija)</t>
  </si>
  <si>
    <t>3. Izstāde "Barikādēm 30"</t>
  </si>
  <si>
    <t>4. Fotoizstāde "Barikādes Latvijā"</t>
  </si>
  <si>
    <t>5. Izglītības iestāžu un pedagogu labās prakses piemēri Barikāžu notikumu izzināšanā un atceres norišu organizēšanā</t>
  </si>
  <si>
    <t>6. Skolēnu pētniecisko un radošo darbu konkurss "Garaspēka barikādes", darbu lasījumi un prezentācijas</t>
  </si>
  <si>
    <t>7. Barikāžu trīsdesmitgades sagatavošanas radošais un tehniskais darbs</t>
  </si>
  <si>
    <t>8. Televīzijas filma un videomateriāls par barikādēm</t>
  </si>
  <si>
    <t>10. Barikāžu atceres pasākumu orģinālsatura izveide un atspoguļojums Latvijas Radio</t>
  </si>
  <si>
    <t>11. Grāmata "Latvijas Tautas fronte barikādēs"</t>
  </si>
  <si>
    <t>KOPĀ</t>
  </si>
  <si>
    <t>Pakalpojumi (rēķ.)</t>
  </si>
  <si>
    <t>1 satura vienības izmaksas</t>
  </si>
  <si>
    <t>Summa 2020.gadā</t>
  </si>
  <si>
    <t>Summa 2021.gadā</t>
  </si>
  <si>
    <t>Summa kopā</t>
  </si>
  <si>
    <t>Tajā skaitā: personāls</t>
  </si>
  <si>
    <t>Tiešraides</t>
  </si>
  <si>
    <t>TELEVĪZIJAS FILMA, LSM SATURS UN VIDEOMATERIĀLI PAR BARIKĀDĒM</t>
  </si>
  <si>
    <t>Sociālo tīklu oriģinālsaturs</t>
  </si>
  <si>
    <t xml:space="preserve">Video stāsti sociālajiem tīkliem </t>
  </si>
  <si>
    <t>TĀME "Barikāžu atceres pasākumu tiešraides Latvijas Televīzijā"</t>
  </si>
  <si>
    <t>9. Barikāžu atceres pasākumu tiešraides Latvijas Televīzijā</t>
  </si>
  <si>
    <t>Nr.p.k.</t>
  </si>
  <si>
    <t>Izmaksu pozīcijas nosaukums</t>
  </si>
  <si>
    <t>Vienības nosaukums</t>
  </si>
  <si>
    <t>Vienību skaits 
(A)</t>
  </si>
  <si>
    <t>Vienības izmaksas, EUR
(B)</t>
  </si>
  <si>
    <t>Kopējā summa, EUR
(A*B)</t>
  </si>
  <si>
    <r>
      <t xml:space="preserve">Projekta īstenošanas personāla atalgojums
</t>
    </r>
    <r>
      <rPr>
        <sz val="11"/>
        <rFont val="Times New Roman"/>
        <family val="1"/>
        <charset val="186"/>
      </rPr>
      <t>(projekta īstenošanas personāla atalgojums, VSAOI)</t>
    </r>
  </si>
  <si>
    <t>Redaktors (uzsākšana)</t>
  </si>
  <si>
    <t>2020. gads</t>
  </si>
  <si>
    <t>Redaktors -1</t>
  </si>
  <si>
    <t>1.3.</t>
  </si>
  <si>
    <t>Redaktors -2</t>
  </si>
  <si>
    <t>1.4.</t>
  </si>
  <si>
    <t xml:space="preserve">Režisors </t>
  </si>
  <si>
    <t>1.5.</t>
  </si>
  <si>
    <t>Režisors (montāža)</t>
  </si>
  <si>
    <t>1.6.</t>
  </si>
  <si>
    <t>Režisora asistents</t>
  </si>
  <si>
    <t>1.7.</t>
  </si>
  <si>
    <t>Operators</t>
  </si>
  <si>
    <t>1.8.</t>
  </si>
  <si>
    <t>Skaņu režisors</t>
  </si>
  <si>
    <t>1.9.</t>
  </si>
  <si>
    <t>Videomontāžists</t>
  </si>
  <si>
    <t>1.10.</t>
  </si>
  <si>
    <t>Datorgrafiķis</t>
  </si>
  <si>
    <t>1.11.</t>
  </si>
  <si>
    <t>Gaismotājs</t>
  </si>
  <si>
    <t>1.12.</t>
  </si>
  <si>
    <t>Grimētāja</t>
  </si>
  <si>
    <t>1.13.</t>
  </si>
  <si>
    <t>Autovadītājs</t>
  </si>
  <si>
    <t>1.14.</t>
  </si>
  <si>
    <t>Autorlīgumi (aizkadra lasījums, oriģinālmūzikas aautors, scenogrāfs)</t>
  </si>
  <si>
    <t>1.15.</t>
  </si>
  <si>
    <t xml:space="preserve">Uzņēmuma līgums </t>
  </si>
  <si>
    <t>1.16.</t>
  </si>
  <si>
    <t>Darba devēja valsts sociālās apdrošināšanas obligātās iemaksas</t>
  </si>
  <si>
    <t>%</t>
  </si>
  <si>
    <t>Pasākumu organizēšanas izmaksas kopā:</t>
  </si>
  <si>
    <r>
      <t xml:space="preserve">Citas izmaksas
</t>
    </r>
    <r>
      <rPr>
        <sz val="11"/>
        <rFont val="Times New Roman"/>
        <family val="1"/>
        <charset val="186"/>
      </rPr>
      <t>(citas projekta īstenošanai nepieciešamās izmaksas,  piemēram, tehniskās izmaksas, komandējumi, darba braucieni u.c.)</t>
    </r>
  </si>
  <si>
    <t>2.1.</t>
  </si>
  <si>
    <t>materiāli raidījuma noformēšanai</t>
  </si>
  <si>
    <t>2.2.</t>
  </si>
  <si>
    <t>degviela</t>
  </si>
  <si>
    <t>2.3.</t>
  </si>
  <si>
    <t>grims</t>
  </si>
  <si>
    <t>2.4.</t>
  </si>
  <si>
    <t>telpu īre ražošanas vajazībām</t>
  </si>
  <si>
    <t>2.5.</t>
  </si>
  <si>
    <t>autortiesību maksājumi</t>
  </si>
  <si>
    <t>2.6.</t>
  </si>
  <si>
    <t>Atvaļinājuma uzkrājums</t>
  </si>
  <si>
    <t>2.7.</t>
  </si>
  <si>
    <t>operatora tehnika</t>
  </si>
  <si>
    <t>Citas izmaksas kopā:</t>
  </si>
  <si>
    <t>Pievienotās vērtības nodoklis (2.1.-2.4.)</t>
  </si>
  <si>
    <t>KOPĀ, EUR</t>
  </si>
  <si>
    <t>Programmas finansējums kopā, EUR</t>
  </si>
  <si>
    <t>2021. gads</t>
  </si>
  <si>
    <t>Filma2021</t>
  </si>
  <si>
    <t xml:space="preserve">Citas izmaksas
</t>
  </si>
  <si>
    <t>Pakalpojumi (titrēšana)</t>
  </si>
  <si>
    <t xml:space="preserve">Pievienotās vērtības nodoklis </t>
  </si>
  <si>
    <t>Režisors</t>
  </si>
  <si>
    <t>Redaktors</t>
  </si>
  <si>
    <t>Autortiesības (arhīvi)</t>
  </si>
  <si>
    <t xml:space="preserve">Personāla izmaksas </t>
  </si>
  <si>
    <t>2020.</t>
  </si>
  <si>
    <t>2021.</t>
  </si>
  <si>
    <t>Nodokļi, nodevas</t>
  </si>
  <si>
    <t xml:space="preserve">pakalpojumi </t>
  </si>
  <si>
    <t>materiāli</t>
  </si>
  <si>
    <t>Nodokļi un nodevas</t>
  </si>
  <si>
    <t>Personāla izmaksas (projekta vad, režisori, operatori, redaktori, skaņa, montāža, gaisma)</t>
  </si>
  <si>
    <t xml:space="preserve">Nodokļi un nodevas </t>
  </si>
  <si>
    <t>Autoratlīdzība (tulks)</t>
  </si>
  <si>
    <t>Minūte</t>
  </si>
  <si>
    <t>Autoratlīdzība (redaktors)</t>
  </si>
  <si>
    <t>Stunda</t>
  </si>
  <si>
    <t>Personāla izmaksas (skaņu režija)</t>
  </si>
  <si>
    <t>Izglītības un zinātnes ministrija</t>
  </si>
  <si>
    <t>2020.gads
(EUR)</t>
  </si>
  <si>
    <t xml:space="preserve">Pommere 67036915 </t>
  </si>
  <si>
    <t>Kristine.Pommere@tm.gov.lv</t>
  </si>
  <si>
    <t xml:space="preserve">Iesniedzējs: </t>
  </si>
  <si>
    <t>Kopējās projekta izmaksas 2021.gads (euro)</t>
  </si>
  <si>
    <t>Izdevumu tāme</t>
  </si>
  <si>
    <t>PASĀKUMU TIEŠRAIDES</t>
  </si>
  <si>
    <t>MĀRKETINGA KAMPAŅA</t>
  </si>
  <si>
    <t>LSM saturs</t>
  </si>
  <si>
    <t>VIDEOMATERIĀLI</t>
  </si>
  <si>
    <t>SOCIĀLO TĪKLU ORIĢINĀLSATURS</t>
  </si>
  <si>
    <t>Adaptācija</t>
  </si>
  <si>
    <t>TELEVĪZIJAS FILMA</t>
  </si>
  <si>
    <t>Pielikums
Ministru kabineta rīkojuma projekta "Par 1991. gada barikāžu 30 gadu atceres pasākumu plānu" sākotnējās ietekmes novērtējuma ziņojumam (anotācijas)</t>
  </si>
  <si>
    <t>satiksmes ministrs</t>
  </si>
  <si>
    <t>tieslietu ministra p.i.,</t>
  </si>
  <si>
    <t>Ministru prezidenta biedra,</t>
  </si>
  <si>
    <t>Tālis Linkaits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</si>
</sst>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</font>
    <font>
      <sz val="12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Arial"/>
      <family val="2"/>
      <charset val="186"/>
    </font>
    <font>
      <i/>
      <sz val="11"/>
      <name val="Times New Roman"/>
      <family val="1"/>
      <charset val="186"/>
    </font>
    <font>
      <sz val="11"/>
      <color rgb="FFFF0000"/>
      <name val="Arial"/>
      <family val="2"/>
      <charset val="186"/>
    </font>
    <font>
      <sz val="11"/>
      <color theme="1"/>
      <name val="Times New Roman"/>
      <family val="1"/>
    </font>
    <font>
      <u/>
      <sz val="11"/>
      <color theme="10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0" fillId="0" borderId="0" xfId="0" applyNumberFormat="1"/>
    <xf numFmtId="1" fontId="0" fillId="0" borderId="0" xfId="0" applyNumberFormat="1"/>
    <xf numFmtId="0" fontId="5" fillId="0" borderId="0" xfId="2" applyFont="1"/>
    <xf numFmtId="0" fontId="4" fillId="0" borderId="0" xfId="2"/>
    <xf numFmtId="0" fontId="8" fillId="0" borderId="0" xfId="2" applyFont="1"/>
    <xf numFmtId="0" fontId="9" fillId="0" borderId="0" xfId="2" applyFont="1"/>
    <xf numFmtId="0" fontId="6" fillId="3" borderId="7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horizontal="justify" vertical="center"/>
    </xf>
    <xf numFmtId="0" fontId="6" fillId="0" borderId="1" xfId="2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right" vertical="center"/>
    </xf>
    <xf numFmtId="16" fontId="6" fillId="0" borderId="1" xfId="2" applyNumberFormat="1" applyFont="1" applyBorder="1" applyAlignment="1">
      <alignment horizontal="left" vertical="center"/>
    </xf>
    <xf numFmtId="0" fontId="6" fillId="0" borderId="1" xfId="2" applyFont="1" applyBorder="1" applyAlignment="1">
      <alignment vertical="center"/>
    </xf>
    <xf numFmtId="2" fontId="7" fillId="3" borderId="1" xfId="2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center" wrapText="1"/>
    </xf>
    <xf numFmtId="2" fontId="6" fillId="0" borderId="0" xfId="2" applyNumberFormat="1" applyFont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2" fontId="4" fillId="0" borderId="1" xfId="2" applyNumberFormat="1" applyBorder="1" applyAlignment="1">
      <alignment horizontal="center" vertical="center" wrapText="1"/>
    </xf>
    <xf numFmtId="2" fontId="6" fillId="0" borderId="3" xfId="2" applyNumberFormat="1" applyFont="1" applyBorder="1" applyAlignment="1">
      <alignment horizontal="right" vertical="center" wrapText="1"/>
    </xf>
    <xf numFmtId="0" fontId="7" fillId="3" borderId="2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left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4" fillId="7" borderId="5" xfId="2" applyFill="1" applyBorder="1" applyAlignment="1">
      <alignment horizontal="center" vertical="center" wrapText="1"/>
    </xf>
    <xf numFmtId="2" fontId="4" fillId="3" borderId="3" xfId="2" applyNumberFormat="1" applyFill="1" applyBorder="1" applyAlignment="1">
      <alignment horizontal="center" vertical="center" wrapText="1"/>
    </xf>
    <xf numFmtId="2" fontId="6" fillId="3" borderId="3" xfId="2" applyNumberFormat="1" applyFont="1" applyFill="1" applyBorder="1" applyAlignment="1">
      <alignment horizontal="right" vertical="center" wrapText="1"/>
    </xf>
    <xf numFmtId="0" fontId="5" fillId="0" borderId="8" xfId="2" applyFont="1" applyBorder="1"/>
    <xf numFmtId="0" fontId="7" fillId="3" borderId="1" xfId="2" applyFont="1" applyFill="1" applyBorder="1" applyAlignment="1">
      <alignment horizontal="right" vertical="center"/>
    </xf>
    <xf numFmtId="0" fontId="5" fillId="0" borderId="1" xfId="2" applyFont="1" applyBorder="1"/>
    <xf numFmtId="2" fontId="4" fillId="0" borderId="0" xfId="2" applyNumberFormat="1"/>
    <xf numFmtId="0" fontId="6" fillId="7" borderId="1" xfId="2" applyFont="1" applyFill="1" applyBorder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4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4" fontId="12" fillId="5" borderId="3" xfId="0" applyNumberFormat="1" applyFont="1" applyFill="1" applyBorder="1" applyAlignment="1">
      <alignment vertical="top"/>
    </xf>
    <xf numFmtId="4" fontId="12" fillId="5" borderId="1" xfId="0" applyNumberFormat="1" applyFont="1" applyFill="1" applyBorder="1" applyAlignment="1">
      <alignment vertical="top"/>
    </xf>
    <xf numFmtId="4" fontId="13" fillId="0" borderId="0" xfId="0" applyNumberFormat="1" applyFont="1"/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0" fillId="0" borderId="0" xfId="0" applyFont="1"/>
    <xf numFmtId="0" fontId="13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2" fontId="15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5"/>
    </xf>
    <xf numFmtId="0" fontId="16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16" fillId="0" borderId="0" xfId="0" applyFont="1"/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/>
    <xf numFmtId="0" fontId="15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3" fontId="10" fillId="0" borderId="1" xfId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right" vertical="center"/>
    </xf>
    <xf numFmtId="0" fontId="10" fillId="7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3" fontId="15" fillId="4" borderId="1" xfId="0" applyNumberFormat="1" applyFont="1" applyFill="1" applyBorder="1" applyAlignment="1">
      <alignment vertical="center" wrapText="1"/>
    </xf>
    <xf numFmtId="43" fontId="10" fillId="4" borderId="1" xfId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0" fontId="17" fillId="0" borderId="0" xfId="2" applyFont="1"/>
    <xf numFmtId="0" fontId="15" fillId="0" borderId="0" xfId="2" applyFont="1"/>
    <xf numFmtId="0" fontId="10" fillId="0" borderId="0" xfId="2" applyFont="1"/>
    <xf numFmtId="0" fontId="10" fillId="3" borderId="7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10" fillId="8" borderId="1" xfId="2" applyFont="1" applyFill="1" applyBorder="1" applyAlignment="1">
      <alignment vertical="center"/>
    </xf>
    <xf numFmtId="0" fontId="10" fillId="0" borderId="1" xfId="2" applyFont="1" applyBorder="1" applyAlignment="1">
      <alignment horizontal="justify" vertical="center"/>
    </xf>
    <xf numFmtId="0" fontId="10" fillId="0" borderId="1" xfId="2" applyFont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/>
    </xf>
    <xf numFmtId="2" fontId="10" fillId="3" borderId="1" xfId="2" applyNumberFormat="1" applyFont="1" applyFill="1" applyBorder="1" applyAlignment="1">
      <alignment horizontal="right" vertical="center"/>
    </xf>
    <xf numFmtId="16" fontId="10" fillId="0" borderId="1" xfId="2" applyNumberFormat="1" applyFont="1" applyBorder="1" applyAlignment="1">
      <alignment horizontal="left" vertical="center"/>
    </xf>
    <xf numFmtId="0" fontId="10" fillId="0" borderId="1" xfId="2" applyFont="1" applyBorder="1" applyAlignment="1">
      <alignment vertical="center"/>
    </xf>
    <xf numFmtId="2" fontId="18" fillId="0" borderId="1" xfId="2" applyNumberFormat="1" applyFont="1" applyBorder="1" applyAlignment="1">
      <alignment horizontal="center" vertical="center"/>
    </xf>
    <xf numFmtId="2" fontId="15" fillId="3" borderId="1" xfId="2" applyNumberFormat="1" applyFont="1" applyFill="1" applyBorder="1" applyAlignment="1">
      <alignment horizontal="right" vertical="center"/>
    </xf>
    <xf numFmtId="0" fontId="10" fillId="0" borderId="0" xfId="2" applyFont="1" applyAlignment="1">
      <alignment vertical="center" wrapText="1"/>
    </xf>
    <xf numFmtId="2" fontId="10" fillId="0" borderId="0" xfId="2" applyNumberFormat="1" applyFont="1" applyAlignment="1">
      <alignment vertical="center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left" vertical="center" wrapText="1"/>
    </xf>
    <xf numFmtId="0" fontId="17" fillId="0" borderId="1" xfId="2" applyFont="1" applyBorder="1" applyAlignment="1">
      <alignment horizontal="center" vertical="center" wrapText="1"/>
    </xf>
    <xf numFmtId="2" fontId="17" fillId="0" borderId="1" xfId="2" applyNumberFormat="1" applyFont="1" applyBorder="1" applyAlignment="1">
      <alignment horizontal="center" vertical="center" wrapText="1"/>
    </xf>
    <xf numFmtId="2" fontId="10" fillId="0" borderId="3" xfId="2" applyNumberFormat="1" applyFont="1" applyBorder="1" applyAlignment="1">
      <alignment horizontal="right" vertical="center" wrapText="1"/>
    </xf>
    <xf numFmtId="0" fontId="15" fillId="3" borderId="2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left" vertical="center" wrapText="1"/>
    </xf>
    <xf numFmtId="0" fontId="17" fillId="3" borderId="5" xfId="2" applyFont="1" applyFill="1" applyBorder="1" applyAlignment="1">
      <alignment horizontal="center" vertical="center" wrapText="1"/>
    </xf>
    <xf numFmtId="0" fontId="17" fillId="7" borderId="5" xfId="2" applyFont="1" applyFill="1" applyBorder="1" applyAlignment="1">
      <alignment horizontal="center" vertical="center" wrapText="1"/>
    </xf>
    <xf numFmtId="2" fontId="17" fillId="3" borderId="3" xfId="2" applyNumberFormat="1" applyFont="1" applyFill="1" applyBorder="1" applyAlignment="1">
      <alignment horizontal="center" vertical="center" wrapText="1"/>
    </xf>
    <xf numFmtId="2" fontId="10" fillId="3" borderId="3" xfId="2" applyNumberFormat="1" applyFont="1" applyFill="1" applyBorder="1" applyAlignment="1">
      <alignment horizontal="right" vertical="center" wrapText="1"/>
    </xf>
    <xf numFmtId="0" fontId="17" fillId="0" borderId="8" xfId="2" applyFont="1" applyBorder="1"/>
    <xf numFmtId="0" fontId="15" fillId="3" borderId="1" xfId="2" applyFont="1" applyFill="1" applyBorder="1" applyAlignment="1">
      <alignment horizontal="right" vertical="center"/>
    </xf>
    <xf numFmtId="0" fontId="17" fillId="0" borderId="1" xfId="2" applyFont="1" applyBorder="1"/>
    <xf numFmtId="2" fontId="17" fillId="0" borderId="0" xfId="2" applyNumberFormat="1" applyFont="1"/>
    <xf numFmtId="2" fontId="10" fillId="7" borderId="1" xfId="2" applyNumberFormat="1" applyFont="1" applyFill="1" applyBorder="1" applyAlignment="1">
      <alignment horizontal="right" vertical="center"/>
    </xf>
    <xf numFmtId="0" fontId="19" fillId="0" borderId="0" xfId="2" applyFont="1"/>
    <xf numFmtId="2" fontId="15" fillId="4" borderId="1" xfId="2" applyNumberFormat="1" applyFont="1" applyFill="1" applyBorder="1" applyAlignment="1">
      <alignment horizontal="right" vertical="center"/>
    </xf>
    <xf numFmtId="0" fontId="10" fillId="7" borderId="1" xfId="2" applyFont="1" applyFill="1" applyBorder="1" applyAlignment="1">
      <alignment vertical="center"/>
    </xf>
    <xf numFmtId="0" fontId="10" fillId="0" borderId="9" xfId="2" applyFont="1" applyBorder="1" applyAlignment="1">
      <alignment horizontal="center" vertical="center"/>
    </xf>
    <xf numFmtId="2" fontId="10" fillId="7" borderId="3" xfId="2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2" fontId="12" fillId="0" borderId="1" xfId="0" applyNumberFormat="1" applyFont="1" applyBorder="1" applyAlignment="1">
      <alignment horizontal="center" vertical="top"/>
    </xf>
    <xf numFmtId="0" fontId="13" fillId="0" borderId="0" xfId="0" applyFont="1" applyFill="1"/>
    <xf numFmtId="2" fontId="12" fillId="2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0" fillId="8" borderId="1" xfId="2" applyFont="1" applyFill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10" fillId="7" borderId="1" xfId="2" applyFont="1" applyFill="1" applyBorder="1" applyAlignment="1">
      <alignment vertical="center" wrapText="1"/>
    </xf>
    <xf numFmtId="0" fontId="0" fillId="0" borderId="1" xfId="0" applyBorder="1"/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/>
    <xf numFmtId="2" fontId="0" fillId="0" borderId="0" xfId="0" applyNumberFormat="1"/>
    <xf numFmtId="2" fontId="11" fillId="0" borderId="0" xfId="2" applyNumberFormat="1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20" fillId="0" borderId="0" xfId="0" applyFont="1"/>
    <xf numFmtId="4" fontId="12" fillId="6" borderId="5" xfId="0" applyNumberFormat="1" applyFont="1" applyFill="1" applyBorder="1" applyAlignment="1">
      <alignment horizontal="center" vertical="top"/>
    </xf>
    <xf numFmtId="4" fontId="12" fillId="6" borderId="3" xfId="0" applyNumberFormat="1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right" vertical="top"/>
    </xf>
    <xf numFmtId="0" fontId="12" fillId="6" borderId="1" xfId="0" applyFont="1" applyFill="1" applyBorder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3" borderId="2" xfId="2" applyFont="1" applyFill="1" applyBorder="1" applyAlignment="1">
      <alignment horizontal="right" vertical="center" wrapText="1"/>
    </xf>
    <xf numFmtId="0" fontId="10" fillId="3" borderId="5" xfId="2" applyFont="1" applyFill="1" applyBorder="1" applyAlignment="1">
      <alignment horizontal="right" vertical="center" wrapText="1"/>
    </xf>
    <xf numFmtId="0" fontId="10" fillId="3" borderId="3" xfId="2" applyFont="1" applyFill="1" applyBorder="1" applyAlignment="1">
      <alignment horizontal="right" vertical="center" wrapText="1"/>
    </xf>
    <xf numFmtId="0" fontId="15" fillId="3" borderId="2" xfId="2" applyFont="1" applyFill="1" applyBorder="1" applyAlignment="1">
      <alignment horizontal="right" vertical="center"/>
    </xf>
    <xf numFmtId="0" fontId="15" fillId="3" borderId="5" xfId="2" applyFont="1" applyFill="1" applyBorder="1" applyAlignment="1">
      <alignment horizontal="right" vertical="center"/>
    </xf>
    <xf numFmtId="0" fontId="15" fillId="3" borderId="3" xfId="2" applyFont="1" applyFill="1" applyBorder="1" applyAlignment="1">
      <alignment horizontal="right" vertical="center"/>
    </xf>
    <xf numFmtId="0" fontId="18" fillId="0" borderId="0" xfId="2" applyFont="1" applyAlignment="1">
      <alignment wrapText="1"/>
    </xf>
    <xf numFmtId="0" fontId="15" fillId="0" borderId="0" xfId="2" applyFont="1" applyAlignment="1">
      <alignment horizontal="center" vertical="center" wrapText="1"/>
    </xf>
    <xf numFmtId="0" fontId="17" fillId="0" borderId="0" xfId="2" applyFont="1" applyAlignment="1">
      <alignment wrapText="1"/>
    </xf>
    <xf numFmtId="0" fontId="15" fillId="3" borderId="2" xfId="2" applyFont="1" applyFill="1" applyBorder="1" applyAlignment="1">
      <alignment horizontal="left" vertical="center" wrapText="1"/>
    </xf>
    <xf numFmtId="0" fontId="15" fillId="3" borderId="5" xfId="2" applyFont="1" applyFill="1" applyBorder="1" applyAlignment="1">
      <alignment horizontal="left" vertical="center" wrapText="1"/>
    </xf>
    <xf numFmtId="0" fontId="15" fillId="3" borderId="3" xfId="2" applyFont="1" applyFill="1" applyBorder="1" applyAlignment="1">
      <alignment horizontal="left" vertical="center" wrapText="1"/>
    </xf>
    <xf numFmtId="0" fontId="15" fillId="3" borderId="2" xfId="2" applyFont="1" applyFill="1" applyBorder="1" applyAlignment="1">
      <alignment horizontal="justify" vertical="center" wrapText="1"/>
    </xf>
    <xf numFmtId="0" fontId="15" fillId="3" borderId="5" xfId="2" applyFont="1" applyFill="1" applyBorder="1" applyAlignment="1">
      <alignment horizontal="justify" vertical="center"/>
    </xf>
    <xf numFmtId="0" fontId="15" fillId="3" borderId="3" xfId="2" applyFont="1" applyFill="1" applyBorder="1" applyAlignment="1">
      <alignment horizontal="justify" vertical="center"/>
    </xf>
    <xf numFmtId="0" fontId="15" fillId="3" borderId="2" xfId="2" applyFont="1" applyFill="1" applyBorder="1" applyAlignment="1">
      <alignment horizontal="justify" vertical="top" wrapText="1"/>
    </xf>
    <xf numFmtId="0" fontId="15" fillId="3" borderId="5" xfId="2" applyFont="1" applyFill="1" applyBorder="1" applyAlignment="1">
      <alignment horizontal="justify" vertical="top"/>
    </xf>
    <xf numFmtId="0" fontId="15" fillId="3" borderId="3" xfId="2" applyFont="1" applyFill="1" applyBorder="1" applyAlignment="1">
      <alignment horizontal="justify" vertical="top"/>
    </xf>
    <xf numFmtId="0" fontId="6" fillId="3" borderId="2" xfId="2" applyFont="1" applyFill="1" applyBorder="1" applyAlignment="1">
      <alignment horizontal="right" vertical="center" wrapText="1"/>
    </xf>
    <xf numFmtId="0" fontId="6" fillId="3" borderId="5" xfId="2" applyFont="1" applyFill="1" applyBorder="1" applyAlignment="1">
      <alignment horizontal="right" vertical="center" wrapText="1"/>
    </xf>
    <xf numFmtId="0" fontId="6" fillId="3" borderId="3" xfId="2" applyFont="1" applyFill="1" applyBorder="1" applyAlignment="1">
      <alignment horizontal="right" vertical="center" wrapText="1"/>
    </xf>
    <xf numFmtId="0" fontId="7" fillId="3" borderId="2" xfId="2" applyFont="1" applyFill="1" applyBorder="1" applyAlignment="1">
      <alignment horizontal="right" vertical="center"/>
    </xf>
    <xf numFmtId="0" fontId="7" fillId="3" borderId="5" xfId="2" applyFont="1" applyFill="1" applyBorder="1" applyAlignment="1">
      <alignment horizontal="right" vertical="center"/>
    </xf>
    <xf numFmtId="0" fontId="7" fillId="3" borderId="3" xfId="2" applyFont="1" applyFill="1" applyBorder="1" applyAlignment="1">
      <alignment horizontal="right" vertical="center"/>
    </xf>
    <xf numFmtId="0" fontId="7" fillId="0" borderId="0" xfId="2" applyFont="1" applyAlignment="1">
      <alignment horizontal="center" vertical="center" wrapText="1"/>
    </xf>
    <xf numFmtId="0" fontId="4" fillId="0" borderId="0" xfId="2" applyAlignment="1">
      <alignment wrapText="1"/>
    </xf>
    <xf numFmtId="0" fontId="7" fillId="3" borderId="2" xfId="2" applyFont="1" applyFill="1" applyBorder="1" applyAlignment="1">
      <alignment horizontal="left" vertical="center" wrapText="1"/>
    </xf>
    <xf numFmtId="0" fontId="7" fillId="3" borderId="5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justify" vertical="top" wrapText="1"/>
    </xf>
    <xf numFmtId="0" fontId="7" fillId="3" borderId="5" xfId="2" applyFont="1" applyFill="1" applyBorder="1" applyAlignment="1">
      <alignment horizontal="justify" vertical="top"/>
    </xf>
    <xf numFmtId="0" fontId="7" fillId="3" borderId="3" xfId="2" applyFont="1" applyFill="1" applyBorder="1" applyAlignment="1">
      <alignment horizontal="justify" vertical="top"/>
    </xf>
    <xf numFmtId="0" fontId="15" fillId="3" borderId="5" xfId="2" applyFont="1" applyFill="1" applyBorder="1" applyAlignment="1">
      <alignment horizontal="justify" vertical="top" wrapText="1"/>
    </xf>
    <xf numFmtId="0" fontId="15" fillId="3" borderId="3" xfId="2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6" fillId="0" borderId="0" xfId="3" applyFont="1"/>
  </cellXfs>
  <cellStyles count="4">
    <cellStyle name="Hipersaite" xfId="3" builtinId="8"/>
    <cellStyle name="Komats" xfId="1" builtinId="3"/>
    <cellStyle name="Parasts" xfId="0" builtinId="0"/>
    <cellStyle name="Parasts 2" xfId="2" xr:uid="{08802570-4E0D-4572-8899-CE71DC83B8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5E87-D7A1-4F91-AEBF-E09B480DF80A}">
  <dimension ref="A1:D23"/>
  <sheetViews>
    <sheetView tabSelected="1" zoomScaleNormal="100" zoomScaleSheetLayoutView="100" workbookViewId="0">
      <selection activeCell="K19" sqref="K19"/>
    </sheetView>
  </sheetViews>
  <sheetFormatPr defaultRowHeight="15" x14ac:dyDescent="0.25"/>
  <cols>
    <col min="1" max="1" width="63.140625" customWidth="1"/>
    <col min="2" max="2" width="25.42578125" customWidth="1"/>
    <col min="3" max="3" width="11.85546875" customWidth="1"/>
    <col min="4" max="4" width="12.85546875" customWidth="1"/>
    <col min="5" max="6" width="9.140625" customWidth="1"/>
  </cols>
  <sheetData>
    <row r="1" spans="1:4" ht="63.75" customHeight="1" x14ac:dyDescent="0.25">
      <c r="A1" s="42"/>
      <c r="B1" s="157" t="s">
        <v>248</v>
      </c>
      <c r="C1" s="157"/>
      <c r="D1" s="157"/>
    </row>
    <row r="2" spans="1:4" ht="7.5" customHeight="1" x14ac:dyDescent="0.25">
      <c r="A2" s="40"/>
      <c r="B2" s="40"/>
      <c r="C2" s="40"/>
      <c r="D2" s="40"/>
    </row>
    <row r="3" spans="1:4" ht="28.5" x14ac:dyDescent="0.25">
      <c r="A3" s="43" t="s">
        <v>129</v>
      </c>
      <c r="B3" s="43" t="s">
        <v>1</v>
      </c>
      <c r="C3" s="43" t="s">
        <v>9</v>
      </c>
      <c r="D3" s="43" t="s">
        <v>10</v>
      </c>
    </row>
    <row r="4" spans="1:4" ht="30" x14ac:dyDescent="0.25">
      <c r="A4" s="46" t="s">
        <v>130</v>
      </c>
      <c r="B4" s="44" t="s">
        <v>4</v>
      </c>
      <c r="C4" s="45">
        <f>'1_Zaķusala_Vecmīlgrāvja tilts'!H12</f>
        <v>500</v>
      </c>
      <c r="D4" s="45">
        <f>'1_Zaķusala_Vecmīlgrāvja tilts'!I12</f>
        <v>1150</v>
      </c>
    </row>
    <row r="5" spans="1:4" x14ac:dyDescent="0.25">
      <c r="A5" s="46" t="s">
        <v>131</v>
      </c>
      <c r="B5" s="44" t="s">
        <v>4</v>
      </c>
      <c r="C5" s="45">
        <f>'2_Barikāžu rekonstrukcija'!H32</f>
        <v>5243</v>
      </c>
      <c r="D5" s="45">
        <f>'2_Barikāžu rekonstrukcija'!I32</f>
        <v>20000</v>
      </c>
    </row>
    <row r="6" spans="1:4" x14ac:dyDescent="0.25">
      <c r="A6" s="46" t="s">
        <v>132</v>
      </c>
      <c r="B6" s="44" t="s">
        <v>4</v>
      </c>
      <c r="C6" s="45">
        <f>'3_Izstāde "Barikādēm 30"'!H18</f>
        <v>8350</v>
      </c>
      <c r="D6" s="45">
        <f>'3_Izstāde "Barikādēm 30"'!I18</f>
        <v>0</v>
      </c>
    </row>
    <row r="7" spans="1:4" x14ac:dyDescent="0.25">
      <c r="A7" s="46" t="s">
        <v>133</v>
      </c>
      <c r="B7" s="44" t="s">
        <v>4</v>
      </c>
      <c r="C7" s="45">
        <f>'4_Fotoizst. "Barikādes Latvijā"'!H19</f>
        <v>15000</v>
      </c>
      <c r="D7" s="45">
        <f>'4_Fotoizst. "Barikādes Latvijā"'!I19</f>
        <v>10000</v>
      </c>
    </row>
    <row r="8" spans="1:4" ht="30" x14ac:dyDescent="0.25">
      <c r="A8" s="46" t="s">
        <v>134</v>
      </c>
      <c r="B8" s="46" t="s">
        <v>234</v>
      </c>
      <c r="C8" s="45">
        <f>'5_VISC (1)'!H11</f>
        <v>0</v>
      </c>
      <c r="D8" s="45">
        <f>'5_VISC (1)'!I11</f>
        <v>2000</v>
      </c>
    </row>
    <row r="9" spans="1:4" ht="30" x14ac:dyDescent="0.25">
      <c r="A9" s="46" t="s">
        <v>135</v>
      </c>
      <c r="B9" s="46" t="s">
        <v>234</v>
      </c>
      <c r="C9" s="45">
        <f>'6_VISC (2)'!H11</f>
        <v>0</v>
      </c>
      <c r="D9" s="45">
        <f>'6_VISC (2)'!I11</f>
        <v>2000</v>
      </c>
    </row>
    <row r="10" spans="1:4" x14ac:dyDescent="0.25">
      <c r="A10" s="46" t="s">
        <v>136</v>
      </c>
      <c r="B10" s="44" t="s">
        <v>4</v>
      </c>
      <c r="C10" s="45">
        <f>'7_Tehniskais darbs'!H13</f>
        <v>13116</v>
      </c>
      <c r="D10" s="45">
        <f>'7_Tehniskais darbs'!I13</f>
        <v>8078</v>
      </c>
    </row>
    <row r="11" spans="1:4" ht="30" x14ac:dyDescent="0.25">
      <c r="A11" s="46" t="s">
        <v>137</v>
      </c>
      <c r="B11" s="46" t="s">
        <v>81</v>
      </c>
      <c r="C11" s="45">
        <f>'8_TV filma_video'!F15</f>
        <v>14997.009999999998</v>
      </c>
      <c r="D11" s="45">
        <f>'8_TV filma_video'!G15</f>
        <v>15309.529999999999</v>
      </c>
    </row>
    <row r="12" spans="1:4" ht="30" x14ac:dyDescent="0.25">
      <c r="A12" s="46" t="s">
        <v>152</v>
      </c>
      <c r="B12" s="46" t="s">
        <v>81</v>
      </c>
      <c r="C12" s="45">
        <f>'9_Atspogulojums TV'!F9</f>
        <v>0</v>
      </c>
      <c r="D12" s="45">
        <f>'9_Atspogulojums TV'!G9</f>
        <v>17997.8</v>
      </c>
    </row>
    <row r="13" spans="1:4" ht="30" x14ac:dyDescent="0.25">
      <c r="A13" s="46" t="s">
        <v>138</v>
      </c>
      <c r="B13" s="46" t="s">
        <v>81</v>
      </c>
      <c r="C13" s="45">
        <v>0</v>
      </c>
      <c r="D13" s="45">
        <f>'10_Radio saturs'!I16</f>
        <v>12680.545</v>
      </c>
    </row>
    <row r="14" spans="1:4" x14ac:dyDescent="0.25">
      <c r="A14" s="46" t="s">
        <v>139</v>
      </c>
      <c r="B14" s="44" t="s">
        <v>4</v>
      </c>
      <c r="C14" s="45">
        <f>'11_Grāmata'!H19</f>
        <v>4970</v>
      </c>
      <c r="D14" s="45">
        <v>0</v>
      </c>
    </row>
    <row r="15" spans="1:4" x14ac:dyDescent="0.25">
      <c r="A15" s="155" t="s">
        <v>140</v>
      </c>
      <c r="B15" s="155"/>
      <c r="C15" s="47">
        <f>SUM(C4:C14)</f>
        <v>62176.009999999995</v>
      </c>
      <c r="D15" s="48">
        <f>SUM(D4:D14)</f>
        <v>89215.875</v>
      </c>
    </row>
    <row r="16" spans="1:4" x14ac:dyDescent="0.25">
      <c r="A16" s="156" t="s">
        <v>140</v>
      </c>
      <c r="B16" s="156"/>
      <c r="C16" s="153">
        <f>SUM(C15:D15)</f>
        <v>151391.88500000001</v>
      </c>
      <c r="D16" s="154"/>
    </row>
    <row r="17" spans="1:4" ht="8.25" customHeight="1" x14ac:dyDescent="0.25">
      <c r="A17" s="40"/>
      <c r="B17" s="40"/>
      <c r="C17" s="40"/>
      <c r="D17" s="40"/>
    </row>
    <row r="18" spans="1:4" ht="28.5" x14ac:dyDescent="0.25">
      <c r="A18" s="143"/>
      <c r="B18" s="144" t="s">
        <v>235</v>
      </c>
      <c r="C18" s="144" t="s">
        <v>10</v>
      </c>
      <c r="D18" s="144" t="s">
        <v>140</v>
      </c>
    </row>
    <row r="19" spans="1:4" x14ac:dyDescent="0.25">
      <c r="A19" s="145" t="s">
        <v>4</v>
      </c>
      <c r="B19" s="45">
        <f>C4+C5+C6+C7+C10+C14</f>
        <v>47179</v>
      </c>
      <c r="C19" s="45">
        <f>D4+D5+D6+D7+D10+D14</f>
        <v>39228</v>
      </c>
      <c r="D19" s="45">
        <f>SUM(B19:C19)</f>
        <v>86407</v>
      </c>
    </row>
    <row r="20" spans="1:4" x14ac:dyDescent="0.25">
      <c r="A20" s="146" t="s">
        <v>234</v>
      </c>
      <c r="B20" s="45">
        <f>C8+C9</f>
        <v>0</v>
      </c>
      <c r="C20" s="45">
        <f>D8+D9</f>
        <v>4000</v>
      </c>
      <c r="D20" s="45">
        <f t="shared" ref="D20:D21" si="0">SUM(B20:C20)</f>
        <v>4000</v>
      </c>
    </row>
    <row r="21" spans="1:4" x14ac:dyDescent="0.25">
      <c r="A21" s="147" t="s">
        <v>81</v>
      </c>
      <c r="B21" s="45">
        <f>C11+C12+C13</f>
        <v>14997.009999999998</v>
      </c>
      <c r="C21" s="45">
        <f>D11+D12+D13</f>
        <v>45987.875</v>
      </c>
      <c r="D21" s="45">
        <f t="shared" si="0"/>
        <v>60984.884999999995</v>
      </c>
    </row>
    <row r="22" spans="1:4" x14ac:dyDescent="0.25">
      <c r="B22" s="4"/>
      <c r="C22" s="4"/>
      <c r="D22" s="4"/>
    </row>
    <row r="23" spans="1:4" x14ac:dyDescent="0.25">
      <c r="C23" s="5"/>
    </row>
  </sheetData>
  <mergeCells count="4">
    <mergeCell ref="C16:D16"/>
    <mergeCell ref="A15:B15"/>
    <mergeCell ref="A16:B16"/>
    <mergeCell ref="B1:D1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69809-A0C4-4848-9B0F-605FE662DE82}">
  <dimension ref="A1:G45"/>
  <sheetViews>
    <sheetView topLeftCell="B8" zoomScaleNormal="100" zoomScaleSheetLayoutView="100" workbookViewId="0">
      <selection activeCell="B12" sqref="B12"/>
    </sheetView>
  </sheetViews>
  <sheetFormatPr defaultRowHeight="14.25" x14ac:dyDescent="0.2"/>
  <cols>
    <col min="1" max="1" width="9.140625" style="87"/>
    <col min="2" max="2" width="47.42578125" style="87" customWidth="1"/>
    <col min="3" max="3" width="13.7109375" style="87" customWidth="1"/>
    <col min="4" max="4" width="12.5703125" style="87" customWidth="1"/>
    <col min="5" max="5" width="13.42578125" style="87" customWidth="1"/>
    <col min="6" max="6" width="13" style="87" customWidth="1"/>
    <col min="7" max="7" width="1.5703125" style="87" customWidth="1"/>
    <col min="8" max="256" width="9.140625" style="87"/>
    <col min="257" max="257" width="58.28515625" style="87" customWidth="1"/>
    <col min="258" max="258" width="13.7109375" style="87" customWidth="1"/>
    <col min="259" max="259" width="12.5703125" style="87" customWidth="1"/>
    <col min="260" max="260" width="13.42578125" style="87" customWidth="1"/>
    <col min="261" max="261" width="13" style="87" customWidth="1"/>
    <col min="262" max="262" width="3.28515625" style="87" customWidth="1"/>
    <col min="263" max="263" width="12.85546875" style="87" customWidth="1"/>
    <col min="264" max="512" width="9.140625" style="87"/>
    <col min="513" max="513" width="58.28515625" style="87" customWidth="1"/>
    <col min="514" max="514" width="13.7109375" style="87" customWidth="1"/>
    <col min="515" max="515" width="12.5703125" style="87" customWidth="1"/>
    <col min="516" max="516" width="13.42578125" style="87" customWidth="1"/>
    <col min="517" max="517" width="13" style="87" customWidth="1"/>
    <col min="518" max="518" width="3.28515625" style="87" customWidth="1"/>
    <col min="519" max="519" width="12.85546875" style="87" customWidth="1"/>
    <col min="520" max="768" width="9.140625" style="87"/>
    <col min="769" max="769" width="58.28515625" style="87" customWidth="1"/>
    <col min="770" max="770" width="13.7109375" style="87" customWidth="1"/>
    <col min="771" max="771" width="12.5703125" style="87" customWidth="1"/>
    <col min="772" max="772" width="13.42578125" style="87" customWidth="1"/>
    <col min="773" max="773" width="13" style="87" customWidth="1"/>
    <col min="774" max="774" width="3.28515625" style="87" customWidth="1"/>
    <col min="775" max="775" width="12.85546875" style="87" customWidth="1"/>
    <col min="776" max="1024" width="9.140625" style="87"/>
    <col min="1025" max="1025" width="58.28515625" style="87" customWidth="1"/>
    <col min="1026" max="1026" width="13.7109375" style="87" customWidth="1"/>
    <col min="1027" max="1027" width="12.5703125" style="87" customWidth="1"/>
    <col min="1028" max="1028" width="13.42578125" style="87" customWidth="1"/>
    <col min="1029" max="1029" width="13" style="87" customWidth="1"/>
    <col min="1030" max="1030" width="3.28515625" style="87" customWidth="1"/>
    <col min="1031" max="1031" width="12.85546875" style="87" customWidth="1"/>
    <col min="1032" max="1280" width="9.140625" style="87"/>
    <col min="1281" max="1281" width="58.28515625" style="87" customWidth="1"/>
    <col min="1282" max="1282" width="13.7109375" style="87" customWidth="1"/>
    <col min="1283" max="1283" width="12.5703125" style="87" customWidth="1"/>
    <col min="1284" max="1284" width="13.42578125" style="87" customWidth="1"/>
    <col min="1285" max="1285" width="13" style="87" customWidth="1"/>
    <col min="1286" max="1286" width="3.28515625" style="87" customWidth="1"/>
    <col min="1287" max="1287" width="12.85546875" style="87" customWidth="1"/>
    <col min="1288" max="1536" width="9.140625" style="87"/>
    <col min="1537" max="1537" width="58.28515625" style="87" customWidth="1"/>
    <col min="1538" max="1538" width="13.7109375" style="87" customWidth="1"/>
    <col min="1539" max="1539" width="12.5703125" style="87" customWidth="1"/>
    <col min="1540" max="1540" width="13.42578125" style="87" customWidth="1"/>
    <col min="1541" max="1541" width="13" style="87" customWidth="1"/>
    <col min="1542" max="1542" width="3.28515625" style="87" customWidth="1"/>
    <col min="1543" max="1543" width="12.85546875" style="87" customWidth="1"/>
    <col min="1544" max="1792" width="9.140625" style="87"/>
    <col min="1793" max="1793" width="58.28515625" style="87" customWidth="1"/>
    <col min="1794" max="1794" width="13.7109375" style="87" customWidth="1"/>
    <col min="1795" max="1795" width="12.5703125" style="87" customWidth="1"/>
    <col min="1796" max="1796" width="13.42578125" style="87" customWidth="1"/>
    <col min="1797" max="1797" width="13" style="87" customWidth="1"/>
    <col min="1798" max="1798" width="3.28515625" style="87" customWidth="1"/>
    <col min="1799" max="1799" width="12.85546875" style="87" customWidth="1"/>
    <col min="1800" max="2048" width="9.140625" style="87"/>
    <col min="2049" max="2049" width="58.28515625" style="87" customWidth="1"/>
    <col min="2050" max="2050" width="13.7109375" style="87" customWidth="1"/>
    <col min="2051" max="2051" width="12.5703125" style="87" customWidth="1"/>
    <col min="2052" max="2052" width="13.42578125" style="87" customWidth="1"/>
    <col min="2053" max="2053" width="13" style="87" customWidth="1"/>
    <col min="2054" max="2054" width="3.28515625" style="87" customWidth="1"/>
    <col min="2055" max="2055" width="12.85546875" style="87" customWidth="1"/>
    <col min="2056" max="2304" width="9.140625" style="87"/>
    <col min="2305" max="2305" width="58.28515625" style="87" customWidth="1"/>
    <col min="2306" max="2306" width="13.7109375" style="87" customWidth="1"/>
    <col min="2307" max="2307" width="12.5703125" style="87" customWidth="1"/>
    <col min="2308" max="2308" width="13.42578125" style="87" customWidth="1"/>
    <col min="2309" max="2309" width="13" style="87" customWidth="1"/>
    <col min="2310" max="2310" width="3.28515625" style="87" customWidth="1"/>
    <col min="2311" max="2311" width="12.85546875" style="87" customWidth="1"/>
    <col min="2312" max="2560" width="9.140625" style="87"/>
    <col min="2561" max="2561" width="58.28515625" style="87" customWidth="1"/>
    <col min="2562" max="2562" width="13.7109375" style="87" customWidth="1"/>
    <col min="2563" max="2563" width="12.5703125" style="87" customWidth="1"/>
    <col min="2564" max="2564" width="13.42578125" style="87" customWidth="1"/>
    <col min="2565" max="2565" width="13" style="87" customWidth="1"/>
    <col min="2566" max="2566" width="3.28515625" style="87" customWidth="1"/>
    <col min="2567" max="2567" width="12.85546875" style="87" customWidth="1"/>
    <col min="2568" max="2816" width="9.140625" style="87"/>
    <col min="2817" max="2817" width="58.28515625" style="87" customWidth="1"/>
    <col min="2818" max="2818" width="13.7109375" style="87" customWidth="1"/>
    <col min="2819" max="2819" width="12.5703125" style="87" customWidth="1"/>
    <col min="2820" max="2820" width="13.42578125" style="87" customWidth="1"/>
    <col min="2821" max="2821" width="13" style="87" customWidth="1"/>
    <col min="2822" max="2822" width="3.28515625" style="87" customWidth="1"/>
    <col min="2823" max="2823" width="12.85546875" style="87" customWidth="1"/>
    <col min="2824" max="3072" width="9.140625" style="87"/>
    <col min="3073" max="3073" width="58.28515625" style="87" customWidth="1"/>
    <col min="3074" max="3074" width="13.7109375" style="87" customWidth="1"/>
    <col min="3075" max="3075" width="12.5703125" style="87" customWidth="1"/>
    <col min="3076" max="3076" width="13.42578125" style="87" customWidth="1"/>
    <col min="3077" max="3077" width="13" style="87" customWidth="1"/>
    <col min="3078" max="3078" width="3.28515625" style="87" customWidth="1"/>
    <col min="3079" max="3079" width="12.85546875" style="87" customWidth="1"/>
    <col min="3080" max="3328" width="9.140625" style="87"/>
    <col min="3329" max="3329" width="58.28515625" style="87" customWidth="1"/>
    <col min="3330" max="3330" width="13.7109375" style="87" customWidth="1"/>
    <col min="3331" max="3331" width="12.5703125" style="87" customWidth="1"/>
    <col min="3332" max="3332" width="13.42578125" style="87" customWidth="1"/>
    <col min="3333" max="3333" width="13" style="87" customWidth="1"/>
    <col min="3334" max="3334" width="3.28515625" style="87" customWidth="1"/>
    <col min="3335" max="3335" width="12.85546875" style="87" customWidth="1"/>
    <col min="3336" max="3584" width="9.140625" style="87"/>
    <col min="3585" max="3585" width="58.28515625" style="87" customWidth="1"/>
    <col min="3586" max="3586" width="13.7109375" style="87" customWidth="1"/>
    <col min="3587" max="3587" width="12.5703125" style="87" customWidth="1"/>
    <col min="3588" max="3588" width="13.42578125" style="87" customWidth="1"/>
    <col min="3589" max="3589" width="13" style="87" customWidth="1"/>
    <col min="3590" max="3590" width="3.28515625" style="87" customWidth="1"/>
    <col min="3591" max="3591" width="12.85546875" style="87" customWidth="1"/>
    <col min="3592" max="3840" width="9.140625" style="87"/>
    <col min="3841" max="3841" width="58.28515625" style="87" customWidth="1"/>
    <col min="3842" max="3842" width="13.7109375" style="87" customWidth="1"/>
    <col min="3843" max="3843" width="12.5703125" style="87" customWidth="1"/>
    <col min="3844" max="3844" width="13.42578125" style="87" customWidth="1"/>
    <col min="3845" max="3845" width="13" style="87" customWidth="1"/>
    <col min="3846" max="3846" width="3.28515625" style="87" customWidth="1"/>
    <col min="3847" max="3847" width="12.85546875" style="87" customWidth="1"/>
    <col min="3848" max="4096" width="9.140625" style="87"/>
    <col min="4097" max="4097" width="58.28515625" style="87" customWidth="1"/>
    <col min="4098" max="4098" width="13.7109375" style="87" customWidth="1"/>
    <col min="4099" max="4099" width="12.5703125" style="87" customWidth="1"/>
    <col min="4100" max="4100" width="13.42578125" style="87" customWidth="1"/>
    <col min="4101" max="4101" width="13" style="87" customWidth="1"/>
    <col min="4102" max="4102" width="3.28515625" style="87" customWidth="1"/>
    <col min="4103" max="4103" width="12.85546875" style="87" customWidth="1"/>
    <col min="4104" max="4352" width="9.140625" style="87"/>
    <col min="4353" max="4353" width="58.28515625" style="87" customWidth="1"/>
    <col min="4354" max="4354" width="13.7109375" style="87" customWidth="1"/>
    <col min="4355" max="4355" width="12.5703125" style="87" customWidth="1"/>
    <col min="4356" max="4356" width="13.42578125" style="87" customWidth="1"/>
    <col min="4357" max="4357" width="13" style="87" customWidth="1"/>
    <col min="4358" max="4358" width="3.28515625" style="87" customWidth="1"/>
    <col min="4359" max="4359" width="12.85546875" style="87" customWidth="1"/>
    <col min="4360" max="4608" width="9.140625" style="87"/>
    <col min="4609" max="4609" width="58.28515625" style="87" customWidth="1"/>
    <col min="4610" max="4610" width="13.7109375" style="87" customWidth="1"/>
    <col min="4611" max="4611" width="12.5703125" style="87" customWidth="1"/>
    <col min="4612" max="4612" width="13.42578125" style="87" customWidth="1"/>
    <col min="4613" max="4613" width="13" style="87" customWidth="1"/>
    <col min="4614" max="4614" width="3.28515625" style="87" customWidth="1"/>
    <col min="4615" max="4615" width="12.85546875" style="87" customWidth="1"/>
    <col min="4616" max="4864" width="9.140625" style="87"/>
    <col min="4865" max="4865" width="58.28515625" style="87" customWidth="1"/>
    <col min="4866" max="4866" width="13.7109375" style="87" customWidth="1"/>
    <col min="4867" max="4867" width="12.5703125" style="87" customWidth="1"/>
    <col min="4868" max="4868" width="13.42578125" style="87" customWidth="1"/>
    <col min="4869" max="4869" width="13" style="87" customWidth="1"/>
    <col min="4870" max="4870" width="3.28515625" style="87" customWidth="1"/>
    <col min="4871" max="4871" width="12.85546875" style="87" customWidth="1"/>
    <col min="4872" max="5120" width="9.140625" style="87"/>
    <col min="5121" max="5121" width="58.28515625" style="87" customWidth="1"/>
    <col min="5122" max="5122" width="13.7109375" style="87" customWidth="1"/>
    <col min="5123" max="5123" width="12.5703125" style="87" customWidth="1"/>
    <col min="5124" max="5124" width="13.42578125" style="87" customWidth="1"/>
    <col min="5125" max="5125" width="13" style="87" customWidth="1"/>
    <col min="5126" max="5126" width="3.28515625" style="87" customWidth="1"/>
    <col min="5127" max="5127" width="12.85546875" style="87" customWidth="1"/>
    <col min="5128" max="5376" width="9.140625" style="87"/>
    <col min="5377" max="5377" width="58.28515625" style="87" customWidth="1"/>
    <col min="5378" max="5378" width="13.7109375" style="87" customWidth="1"/>
    <col min="5379" max="5379" width="12.5703125" style="87" customWidth="1"/>
    <col min="5380" max="5380" width="13.42578125" style="87" customWidth="1"/>
    <col min="5381" max="5381" width="13" style="87" customWidth="1"/>
    <col min="5382" max="5382" width="3.28515625" style="87" customWidth="1"/>
    <col min="5383" max="5383" width="12.85546875" style="87" customWidth="1"/>
    <col min="5384" max="5632" width="9.140625" style="87"/>
    <col min="5633" max="5633" width="58.28515625" style="87" customWidth="1"/>
    <col min="5634" max="5634" width="13.7109375" style="87" customWidth="1"/>
    <col min="5635" max="5635" width="12.5703125" style="87" customWidth="1"/>
    <col min="5636" max="5636" width="13.42578125" style="87" customWidth="1"/>
    <col min="5637" max="5637" width="13" style="87" customWidth="1"/>
    <col min="5638" max="5638" width="3.28515625" style="87" customWidth="1"/>
    <col min="5639" max="5639" width="12.85546875" style="87" customWidth="1"/>
    <col min="5640" max="5888" width="9.140625" style="87"/>
    <col min="5889" max="5889" width="58.28515625" style="87" customWidth="1"/>
    <col min="5890" max="5890" width="13.7109375" style="87" customWidth="1"/>
    <col min="5891" max="5891" width="12.5703125" style="87" customWidth="1"/>
    <col min="5892" max="5892" width="13.42578125" style="87" customWidth="1"/>
    <col min="5893" max="5893" width="13" style="87" customWidth="1"/>
    <col min="5894" max="5894" width="3.28515625" style="87" customWidth="1"/>
    <col min="5895" max="5895" width="12.85546875" style="87" customWidth="1"/>
    <col min="5896" max="6144" width="9.140625" style="87"/>
    <col min="6145" max="6145" width="58.28515625" style="87" customWidth="1"/>
    <col min="6146" max="6146" width="13.7109375" style="87" customWidth="1"/>
    <col min="6147" max="6147" width="12.5703125" style="87" customWidth="1"/>
    <col min="6148" max="6148" width="13.42578125" style="87" customWidth="1"/>
    <col min="6149" max="6149" width="13" style="87" customWidth="1"/>
    <col min="6150" max="6150" width="3.28515625" style="87" customWidth="1"/>
    <col min="6151" max="6151" width="12.85546875" style="87" customWidth="1"/>
    <col min="6152" max="6400" width="9.140625" style="87"/>
    <col min="6401" max="6401" width="58.28515625" style="87" customWidth="1"/>
    <col min="6402" max="6402" width="13.7109375" style="87" customWidth="1"/>
    <col min="6403" max="6403" width="12.5703125" style="87" customWidth="1"/>
    <col min="6404" max="6404" width="13.42578125" style="87" customWidth="1"/>
    <col min="6405" max="6405" width="13" style="87" customWidth="1"/>
    <col min="6406" max="6406" width="3.28515625" style="87" customWidth="1"/>
    <col min="6407" max="6407" width="12.85546875" style="87" customWidth="1"/>
    <col min="6408" max="6656" width="9.140625" style="87"/>
    <col min="6657" max="6657" width="58.28515625" style="87" customWidth="1"/>
    <col min="6658" max="6658" width="13.7109375" style="87" customWidth="1"/>
    <col min="6659" max="6659" width="12.5703125" style="87" customWidth="1"/>
    <col min="6660" max="6660" width="13.42578125" style="87" customWidth="1"/>
    <col min="6661" max="6661" width="13" style="87" customWidth="1"/>
    <col min="6662" max="6662" width="3.28515625" style="87" customWidth="1"/>
    <col min="6663" max="6663" width="12.85546875" style="87" customWidth="1"/>
    <col min="6664" max="6912" width="9.140625" style="87"/>
    <col min="6913" max="6913" width="58.28515625" style="87" customWidth="1"/>
    <col min="6914" max="6914" width="13.7109375" style="87" customWidth="1"/>
    <col min="6915" max="6915" width="12.5703125" style="87" customWidth="1"/>
    <col min="6916" max="6916" width="13.42578125" style="87" customWidth="1"/>
    <col min="6917" max="6917" width="13" style="87" customWidth="1"/>
    <col min="6918" max="6918" width="3.28515625" style="87" customWidth="1"/>
    <col min="6919" max="6919" width="12.85546875" style="87" customWidth="1"/>
    <col min="6920" max="7168" width="9.140625" style="87"/>
    <col min="7169" max="7169" width="58.28515625" style="87" customWidth="1"/>
    <col min="7170" max="7170" width="13.7109375" style="87" customWidth="1"/>
    <col min="7171" max="7171" width="12.5703125" style="87" customWidth="1"/>
    <col min="7172" max="7172" width="13.42578125" style="87" customWidth="1"/>
    <col min="7173" max="7173" width="13" style="87" customWidth="1"/>
    <col min="7174" max="7174" width="3.28515625" style="87" customWidth="1"/>
    <col min="7175" max="7175" width="12.85546875" style="87" customWidth="1"/>
    <col min="7176" max="7424" width="9.140625" style="87"/>
    <col min="7425" max="7425" width="58.28515625" style="87" customWidth="1"/>
    <col min="7426" max="7426" width="13.7109375" style="87" customWidth="1"/>
    <col min="7427" max="7427" width="12.5703125" style="87" customWidth="1"/>
    <col min="7428" max="7428" width="13.42578125" style="87" customWidth="1"/>
    <col min="7429" max="7429" width="13" style="87" customWidth="1"/>
    <col min="7430" max="7430" width="3.28515625" style="87" customWidth="1"/>
    <col min="7431" max="7431" width="12.85546875" style="87" customWidth="1"/>
    <col min="7432" max="7680" width="9.140625" style="87"/>
    <col min="7681" max="7681" width="58.28515625" style="87" customWidth="1"/>
    <col min="7682" max="7682" width="13.7109375" style="87" customWidth="1"/>
    <col min="7683" max="7683" width="12.5703125" style="87" customWidth="1"/>
    <col min="7684" max="7684" width="13.42578125" style="87" customWidth="1"/>
    <col min="7685" max="7685" width="13" style="87" customWidth="1"/>
    <col min="7686" max="7686" width="3.28515625" style="87" customWidth="1"/>
    <col min="7687" max="7687" width="12.85546875" style="87" customWidth="1"/>
    <col min="7688" max="7936" width="9.140625" style="87"/>
    <col min="7937" max="7937" width="58.28515625" style="87" customWidth="1"/>
    <col min="7938" max="7938" width="13.7109375" style="87" customWidth="1"/>
    <col min="7939" max="7939" width="12.5703125" style="87" customWidth="1"/>
    <col min="7940" max="7940" width="13.42578125" style="87" customWidth="1"/>
    <col min="7941" max="7941" width="13" style="87" customWidth="1"/>
    <col min="7942" max="7942" width="3.28515625" style="87" customWidth="1"/>
    <col min="7943" max="7943" width="12.85546875" style="87" customWidth="1"/>
    <col min="7944" max="8192" width="9.140625" style="87"/>
    <col min="8193" max="8193" width="58.28515625" style="87" customWidth="1"/>
    <col min="8194" max="8194" width="13.7109375" style="87" customWidth="1"/>
    <col min="8195" max="8195" width="12.5703125" style="87" customWidth="1"/>
    <col min="8196" max="8196" width="13.42578125" style="87" customWidth="1"/>
    <col min="8197" max="8197" width="13" style="87" customWidth="1"/>
    <col min="8198" max="8198" width="3.28515625" style="87" customWidth="1"/>
    <col min="8199" max="8199" width="12.85546875" style="87" customWidth="1"/>
    <col min="8200" max="8448" width="9.140625" style="87"/>
    <col min="8449" max="8449" width="58.28515625" style="87" customWidth="1"/>
    <col min="8450" max="8450" width="13.7109375" style="87" customWidth="1"/>
    <col min="8451" max="8451" width="12.5703125" style="87" customWidth="1"/>
    <col min="8452" max="8452" width="13.42578125" style="87" customWidth="1"/>
    <col min="8453" max="8453" width="13" style="87" customWidth="1"/>
    <col min="8454" max="8454" width="3.28515625" style="87" customWidth="1"/>
    <col min="8455" max="8455" width="12.85546875" style="87" customWidth="1"/>
    <col min="8456" max="8704" width="9.140625" style="87"/>
    <col min="8705" max="8705" width="58.28515625" style="87" customWidth="1"/>
    <col min="8706" max="8706" width="13.7109375" style="87" customWidth="1"/>
    <col min="8707" max="8707" width="12.5703125" style="87" customWidth="1"/>
    <col min="8708" max="8708" width="13.42578125" style="87" customWidth="1"/>
    <col min="8709" max="8709" width="13" style="87" customWidth="1"/>
    <col min="8710" max="8710" width="3.28515625" style="87" customWidth="1"/>
    <col min="8711" max="8711" width="12.85546875" style="87" customWidth="1"/>
    <col min="8712" max="8960" width="9.140625" style="87"/>
    <col min="8961" max="8961" width="58.28515625" style="87" customWidth="1"/>
    <col min="8962" max="8962" width="13.7109375" style="87" customWidth="1"/>
    <col min="8963" max="8963" width="12.5703125" style="87" customWidth="1"/>
    <col min="8964" max="8964" width="13.42578125" style="87" customWidth="1"/>
    <col min="8965" max="8965" width="13" style="87" customWidth="1"/>
    <col min="8966" max="8966" width="3.28515625" style="87" customWidth="1"/>
    <col min="8967" max="8967" width="12.85546875" style="87" customWidth="1"/>
    <col min="8968" max="9216" width="9.140625" style="87"/>
    <col min="9217" max="9217" width="58.28515625" style="87" customWidth="1"/>
    <col min="9218" max="9218" width="13.7109375" style="87" customWidth="1"/>
    <col min="9219" max="9219" width="12.5703125" style="87" customWidth="1"/>
    <col min="9220" max="9220" width="13.42578125" style="87" customWidth="1"/>
    <col min="9221" max="9221" width="13" style="87" customWidth="1"/>
    <col min="9222" max="9222" width="3.28515625" style="87" customWidth="1"/>
    <col min="9223" max="9223" width="12.85546875" style="87" customWidth="1"/>
    <col min="9224" max="9472" width="9.140625" style="87"/>
    <col min="9473" max="9473" width="58.28515625" style="87" customWidth="1"/>
    <col min="9474" max="9474" width="13.7109375" style="87" customWidth="1"/>
    <col min="9475" max="9475" width="12.5703125" style="87" customWidth="1"/>
    <col min="9476" max="9476" width="13.42578125" style="87" customWidth="1"/>
    <col min="9477" max="9477" width="13" style="87" customWidth="1"/>
    <col min="9478" max="9478" width="3.28515625" style="87" customWidth="1"/>
    <col min="9479" max="9479" width="12.85546875" style="87" customWidth="1"/>
    <col min="9480" max="9728" width="9.140625" style="87"/>
    <col min="9729" max="9729" width="58.28515625" style="87" customWidth="1"/>
    <col min="9730" max="9730" width="13.7109375" style="87" customWidth="1"/>
    <col min="9731" max="9731" width="12.5703125" style="87" customWidth="1"/>
    <col min="9732" max="9732" width="13.42578125" style="87" customWidth="1"/>
    <col min="9733" max="9733" width="13" style="87" customWidth="1"/>
    <col min="9734" max="9734" width="3.28515625" style="87" customWidth="1"/>
    <col min="9735" max="9735" width="12.85546875" style="87" customWidth="1"/>
    <col min="9736" max="9984" width="9.140625" style="87"/>
    <col min="9985" max="9985" width="58.28515625" style="87" customWidth="1"/>
    <col min="9986" max="9986" width="13.7109375" style="87" customWidth="1"/>
    <col min="9987" max="9987" width="12.5703125" style="87" customWidth="1"/>
    <col min="9988" max="9988" width="13.42578125" style="87" customWidth="1"/>
    <col min="9989" max="9989" width="13" style="87" customWidth="1"/>
    <col min="9990" max="9990" width="3.28515625" style="87" customWidth="1"/>
    <col min="9991" max="9991" width="12.85546875" style="87" customWidth="1"/>
    <col min="9992" max="10240" width="9.140625" style="87"/>
    <col min="10241" max="10241" width="58.28515625" style="87" customWidth="1"/>
    <col min="10242" max="10242" width="13.7109375" style="87" customWidth="1"/>
    <col min="10243" max="10243" width="12.5703125" style="87" customWidth="1"/>
    <col min="10244" max="10244" width="13.42578125" style="87" customWidth="1"/>
    <col min="10245" max="10245" width="13" style="87" customWidth="1"/>
    <col min="10246" max="10246" width="3.28515625" style="87" customWidth="1"/>
    <col min="10247" max="10247" width="12.85546875" style="87" customWidth="1"/>
    <col min="10248" max="10496" width="9.140625" style="87"/>
    <col min="10497" max="10497" width="58.28515625" style="87" customWidth="1"/>
    <col min="10498" max="10498" width="13.7109375" style="87" customWidth="1"/>
    <col min="10499" max="10499" width="12.5703125" style="87" customWidth="1"/>
    <col min="10500" max="10500" width="13.42578125" style="87" customWidth="1"/>
    <col min="10501" max="10501" width="13" style="87" customWidth="1"/>
    <col min="10502" max="10502" width="3.28515625" style="87" customWidth="1"/>
    <col min="10503" max="10503" width="12.85546875" style="87" customWidth="1"/>
    <col min="10504" max="10752" width="9.140625" style="87"/>
    <col min="10753" max="10753" width="58.28515625" style="87" customWidth="1"/>
    <col min="10754" max="10754" width="13.7109375" style="87" customWidth="1"/>
    <col min="10755" max="10755" width="12.5703125" style="87" customWidth="1"/>
    <col min="10756" max="10756" width="13.42578125" style="87" customWidth="1"/>
    <col min="10757" max="10757" width="13" style="87" customWidth="1"/>
    <col min="10758" max="10758" width="3.28515625" style="87" customWidth="1"/>
    <col min="10759" max="10759" width="12.85546875" style="87" customWidth="1"/>
    <col min="10760" max="11008" width="9.140625" style="87"/>
    <col min="11009" max="11009" width="58.28515625" style="87" customWidth="1"/>
    <col min="11010" max="11010" width="13.7109375" style="87" customWidth="1"/>
    <col min="11011" max="11011" width="12.5703125" style="87" customWidth="1"/>
    <col min="11012" max="11012" width="13.42578125" style="87" customWidth="1"/>
    <col min="11013" max="11013" width="13" style="87" customWidth="1"/>
    <col min="11014" max="11014" width="3.28515625" style="87" customWidth="1"/>
    <col min="11015" max="11015" width="12.85546875" style="87" customWidth="1"/>
    <col min="11016" max="11264" width="9.140625" style="87"/>
    <col min="11265" max="11265" width="58.28515625" style="87" customWidth="1"/>
    <col min="11266" max="11266" width="13.7109375" style="87" customWidth="1"/>
    <col min="11267" max="11267" width="12.5703125" style="87" customWidth="1"/>
    <col min="11268" max="11268" width="13.42578125" style="87" customWidth="1"/>
    <col min="11269" max="11269" width="13" style="87" customWidth="1"/>
    <col min="11270" max="11270" width="3.28515625" style="87" customWidth="1"/>
    <col min="11271" max="11271" width="12.85546875" style="87" customWidth="1"/>
    <col min="11272" max="11520" width="9.140625" style="87"/>
    <col min="11521" max="11521" width="58.28515625" style="87" customWidth="1"/>
    <col min="11522" max="11522" width="13.7109375" style="87" customWidth="1"/>
    <col min="11523" max="11523" width="12.5703125" style="87" customWidth="1"/>
    <col min="11524" max="11524" width="13.42578125" style="87" customWidth="1"/>
    <col min="11525" max="11525" width="13" style="87" customWidth="1"/>
    <col min="11526" max="11526" width="3.28515625" style="87" customWidth="1"/>
    <col min="11527" max="11527" width="12.85546875" style="87" customWidth="1"/>
    <col min="11528" max="11776" width="9.140625" style="87"/>
    <col min="11777" max="11777" width="58.28515625" style="87" customWidth="1"/>
    <col min="11778" max="11778" width="13.7109375" style="87" customWidth="1"/>
    <col min="11779" max="11779" width="12.5703125" style="87" customWidth="1"/>
    <col min="11780" max="11780" width="13.42578125" style="87" customWidth="1"/>
    <col min="11781" max="11781" width="13" style="87" customWidth="1"/>
    <col min="11782" max="11782" width="3.28515625" style="87" customWidth="1"/>
    <col min="11783" max="11783" width="12.85546875" style="87" customWidth="1"/>
    <col min="11784" max="12032" width="9.140625" style="87"/>
    <col min="12033" max="12033" width="58.28515625" style="87" customWidth="1"/>
    <col min="12034" max="12034" width="13.7109375" style="87" customWidth="1"/>
    <col min="12035" max="12035" width="12.5703125" style="87" customWidth="1"/>
    <col min="12036" max="12036" width="13.42578125" style="87" customWidth="1"/>
    <col min="12037" max="12037" width="13" style="87" customWidth="1"/>
    <col min="12038" max="12038" width="3.28515625" style="87" customWidth="1"/>
    <col min="12039" max="12039" width="12.85546875" style="87" customWidth="1"/>
    <col min="12040" max="12288" width="9.140625" style="87"/>
    <col min="12289" max="12289" width="58.28515625" style="87" customWidth="1"/>
    <col min="12290" max="12290" width="13.7109375" style="87" customWidth="1"/>
    <col min="12291" max="12291" width="12.5703125" style="87" customWidth="1"/>
    <col min="12292" max="12292" width="13.42578125" style="87" customWidth="1"/>
    <col min="12293" max="12293" width="13" style="87" customWidth="1"/>
    <col min="12294" max="12294" width="3.28515625" style="87" customWidth="1"/>
    <col min="12295" max="12295" width="12.85546875" style="87" customWidth="1"/>
    <col min="12296" max="12544" width="9.140625" style="87"/>
    <col min="12545" max="12545" width="58.28515625" style="87" customWidth="1"/>
    <col min="12546" max="12546" width="13.7109375" style="87" customWidth="1"/>
    <col min="12547" max="12547" width="12.5703125" style="87" customWidth="1"/>
    <col min="12548" max="12548" width="13.42578125" style="87" customWidth="1"/>
    <col min="12549" max="12549" width="13" style="87" customWidth="1"/>
    <col min="12550" max="12550" width="3.28515625" style="87" customWidth="1"/>
    <col min="12551" max="12551" width="12.85546875" style="87" customWidth="1"/>
    <col min="12552" max="12800" width="9.140625" style="87"/>
    <col min="12801" max="12801" width="58.28515625" style="87" customWidth="1"/>
    <col min="12802" max="12802" width="13.7109375" style="87" customWidth="1"/>
    <col min="12803" max="12803" width="12.5703125" style="87" customWidth="1"/>
    <col min="12804" max="12804" width="13.42578125" style="87" customWidth="1"/>
    <col min="12805" max="12805" width="13" style="87" customWidth="1"/>
    <col min="12806" max="12806" width="3.28515625" style="87" customWidth="1"/>
    <col min="12807" max="12807" width="12.85546875" style="87" customWidth="1"/>
    <col min="12808" max="13056" width="9.140625" style="87"/>
    <col min="13057" max="13057" width="58.28515625" style="87" customWidth="1"/>
    <col min="13058" max="13058" width="13.7109375" style="87" customWidth="1"/>
    <col min="13059" max="13059" width="12.5703125" style="87" customWidth="1"/>
    <col min="13060" max="13060" width="13.42578125" style="87" customWidth="1"/>
    <col min="13061" max="13061" width="13" style="87" customWidth="1"/>
    <col min="13062" max="13062" width="3.28515625" style="87" customWidth="1"/>
    <col min="13063" max="13063" width="12.85546875" style="87" customWidth="1"/>
    <col min="13064" max="13312" width="9.140625" style="87"/>
    <col min="13313" max="13313" width="58.28515625" style="87" customWidth="1"/>
    <col min="13314" max="13314" width="13.7109375" style="87" customWidth="1"/>
    <col min="13315" max="13315" width="12.5703125" style="87" customWidth="1"/>
    <col min="13316" max="13316" width="13.42578125" style="87" customWidth="1"/>
    <col min="13317" max="13317" width="13" style="87" customWidth="1"/>
    <col min="13318" max="13318" width="3.28515625" style="87" customWidth="1"/>
    <col min="13319" max="13319" width="12.85546875" style="87" customWidth="1"/>
    <col min="13320" max="13568" width="9.140625" style="87"/>
    <col min="13569" max="13569" width="58.28515625" style="87" customWidth="1"/>
    <col min="13570" max="13570" width="13.7109375" style="87" customWidth="1"/>
    <col min="13571" max="13571" width="12.5703125" style="87" customWidth="1"/>
    <col min="13572" max="13572" width="13.42578125" style="87" customWidth="1"/>
    <col min="13573" max="13573" width="13" style="87" customWidth="1"/>
    <col min="13574" max="13574" width="3.28515625" style="87" customWidth="1"/>
    <col min="13575" max="13575" width="12.85546875" style="87" customWidth="1"/>
    <col min="13576" max="13824" width="9.140625" style="87"/>
    <col min="13825" max="13825" width="58.28515625" style="87" customWidth="1"/>
    <col min="13826" max="13826" width="13.7109375" style="87" customWidth="1"/>
    <col min="13827" max="13827" width="12.5703125" style="87" customWidth="1"/>
    <col min="13828" max="13828" width="13.42578125" style="87" customWidth="1"/>
    <col min="13829" max="13829" width="13" style="87" customWidth="1"/>
    <col min="13830" max="13830" width="3.28515625" style="87" customWidth="1"/>
    <col min="13831" max="13831" width="12.85546875" style="87" customWidth="1"/>
    <col min="13832" max="14080" width="9.140625" style="87"/>
    <col min="14081" max="14081" width="58.28515625" style="87" customWidth="1"/>
    <col min="14082" max="14082" width="13.7109375" style="87" customWidth="1"/>
    <col min="14083" max="14083" width="12.5703125" style="87" customWidth="1"/>
    <col min="14084" max="14084" width="13.42578125" style="87" customWidth="1"/>
    <col min="14085" max="14085" width="13" style="87" customWidth="1"/>
    <col min="14086" max="14086" width="3.28515625" style="87" customWidth="1"/>
    <col min="14087" max="14087" width="12.85546875" style="87" customWidth="1"/>
    <col min="14088" max="14336" width="9.140625" style="87"/>
    <col min="14337" max="14337" width="58.28515625" style="87" customWidth="1"/>
    <col min="14338" max="14338" width="13.7109375" style="87" customWidth="1"/>
    <col min="14339" max="14339" width="12.5703125" style="87" customWidth="1"/>
    <col min="14340" max="14340" width="13.42578125" style="87" customWidth="1"/>
    <col min="14341" max="14341" width="13" style="87" customWidth="1"/>
    <col min="14342" max="14342" width="3.28515625" style="87" customWidth="1"/>
    <col min="14343" max="14343" width="12.85546875" style="87" customWidth="1"/>
    <col min="14344" max="14592" width="9.140625" style="87"/>
    <col min="14593" max="14593" width="58.28515625" style="87" customWidth="1"/>
    <col min="14594" max="14594" width="13.7109375" style="87" customWidth="1"/>
    <col min="14595" max="14595" width="12.5703125" style="87" customWidth="1"/>
    <col min="14596" max="14596" width="13.42578125" style="87" customWidth="1"/>
    <col min="14597" max="14597" width="13" style="87" customWidth="1"/>
    <col min="14598" max="14598" width="3.28515625" style="87" customWidth="1"/>
    <col min="14599" max="14599" width="12.85546875" style="87" customWidth="1"/>
    <col min="14600" max="14848" width="9.140625" style="87"/>
    <col min="14849" max="14849" width="58.28515625" style="87" customWidth="1"/>
    <col min="14850" max="14850" width="13.7109375" style="87" customWidth="1"/>
    <col min="14851" max="14851" width="12.5703125" style="87" customWidth="1"/>
    <col min="14852" max="14852" width="13.42578125" style="87" customWidth="1"/>
    <col min="14853" max="14853" width="13" style="87" customWidth="1"/>
    <col min="14854" max="14854" width="3.28515625" style="87" customWidth="1"/>
    <col min="14855" max="14855" width="12.85546875" style="87" customWidth="1"/>
    <col min="14856" max="15104" width="9.140625" style="87"/>
    <col min="15105" max="15105" width="58.28515625" style="87" customWidth="1"/>
    <col min="15106" max="15106" width="13.7109375" style="87" customWidth="1"/>
    <col min="15107" max="15107" width="12.5703125" style="87" customWidth="1"/>
    <col min="15108" max="15108" width="13.42578125" style="87" customWidth="1"/>
    <col min="15109" max="15109" width="13" style="87" customWidth="1"/>
    <col min="15110" max="15110" width="3.28515625" style="87" customWidth="1"/>
    <col min="15111" max="15111" width="12.85546875" style="87" customWidth="1"/>
    <col min="15112" max="15360" width="9.140625" style="87"/>
    <col min="15361" max="15361" width="58.28515625" style="87" customWidth="1"/>
    <col min="15362" max="15362" width="13.7109375" style="87" customWidth="1"/>
    <col min="15363" max="15363" width="12.5703125" style="87" customWidth="1"/>
    <col min="15364" max="15364" width="13.42578125" style="87" customWidth="1"/>
    <col min="15365" max="15365" width="13" style="87" customWidth="1"/>
    <col min="15366" max="15366" width="3.28515625" style="87" customWidth="1"/>
    <col min="15367" max="15367" width="12.85546875" style="87" customWidth="1"/>
    <col min="15368" max="15616" width="9.140625" style="87"/>
    <col min="15617" max="15617" width="58.28515625" style="87" customWidth="1"/>
    <col min="15618" max="15618" width="13.7109375" style="87" customWidth="1"/>
    <col min="15619" max="15619" width="12.5703125" style="87" customWidth="1"/>
    <col min="15620" max="15620" width="13.42578125" style="87" customWidth="1"/>
    <col min="15621" max="15621" width="13" style="87" customWidth="1"/>
    <col min="15622" max="15622" width="3.28515625" style="87" customWidth="1"/>
    <col min="15623" max="15623" width="12.85546875" style="87" customWidth="1"/>
    <col min="15624" max="15872" width="9.140625" style="87"/>
    <col min="15873" max="15873" width="58.28515625" style="87" customWidth="1"/>
    <col min="15874" max="15874" width="13.7109375" style="87" customWidth="1"/>
    <col min="15875" max="15875" width="12.5703125" style="87" customWidth="1"/>
    <col min="15876" max="15876" width="13.42578125" style="87" customWidth="1"/>
    <col min="15877" max="15877" width="13" style="87" customWidth="1"/>
    <col min="15878" max="15878" width="3.28515625" style="87" customWidth="1"/>
    <col min="15879" max="15879" width="12.85546875" style="87" customWidth="1"/>
    <col min="15880" max="16128" width="9.140625" style="87"/>
    <col min="16129" max="16129" width="58.28515625" style="87" customWidth="1"/>
    <col min="16130" max="16130" width="13.7109375" style="87" customWidth="1"/>
    <col min="16131" max="16131" width="12.5703125" style="87" customWidth="1"/>
    <col min="16132" max="16132" width="13.42578125" style="87" customWidth="1"/>
    <col min="16133" max="16133" width="13" style="87" customWidth="1"/>
    <col min="16134" max="16134" width="3.28515625" style="87" customWidth="1"/>
    <col min="16135" max="16135" width="12.85546875" style="87" customWidth="1"/>
    <col min="16136" max="16383" width="9.140625" style="87"/>
    <col min="16384" max="16384" width="9.140625" style="87" customWidth="1"/>
  </cols>
  <sheetData>
    <row r="1" spans="1:7" x14ac:dyDescent="0.2">
      <c r="A1" s="198"/>
      <c r="B1" s="198"/>
      <c r="C1" s="198"/>
      <c r="D1" s="198"/>
      <c r="E1" s="198"/>
      <c r="F1" s="198"/>
      <c r="G1" s="199"/>
    </row>
    <row r="2" spans="1:7" x14ac:dyDescent="0.2">
      <c r="A2" s="198" t="s">
        <v>247</v>
      </c>
      <c r="B2" s="198"/>
      <c r="C2" s="198"/>
      <c r="D2" s="198"/>
      <c r="E2" s="198"/>
      <c r="F2" s="198"/>
      <c r="G2" s="199"/>
    </row>
    <row r="3" spans="1:7" x14ac:dyDescent="0.2">
      <c r="A3" s="198" t="s">
        <v>240</v>
      </c>
      <c r="B3" s="198"/>
      <c r="C3" s="198"/>
      <c r="D3" s="198"/>
      <c r="E3" s="198"/>
      <c r="F3" s="198"/>
      <c r="G3" s="199"/>
    </row>
    <row r="4" spans="1:7" ht="15" x14ac:dyDescent="0.25">
      <c r="A4" s="88"/>
      <c r="B4" s="89"/>
      <c r="C4" s="89"/>
      <c r="D4" s="89"/>
      <c r="E4" s="89"/>
      <c r="F4" s="89"/>
    </row>
    <row r="5" spans="1:7" ht="60" x14ac:dyDescent="0.2">
      <c r="A5" s="90" t="s">
        <v>153</v>
      </c>
      <c r="B5" s="90" t="s">
        <v>154</v>
      </c>
      <c r="C5" s="90" t="s">
        <v>155</v>
      </c>
      <c r="D5" s="90" t="s">
        <v>156</v>
      </c>
      <c r="E5" s="90" t="s">
        <v>157</v>
      </c>
      <c r="F5" s="90" t="s">
        <v>158</v>
      </c>
    </row>
    <row r="6" spans="1:7" ht="37.5" customHeight="1" x14ac:dyDescent="0.2">
      <c r="A6" s="91" t="s">
        <v>86</v>
      </c>
      <c r="B6" s="200" t="s">
        <v>159</v>
      </c>
      <c r="C6" s="201"/>
      <c r="D6" s="201"/>
      <c r="E6" s="201"/>
      <c r="F6" s="202"/>
    </row>
    <row r="7" spans="1:7" ht="15" x14ac:dyDescent="0.2">
      <c r="A7" s="92" t="s">
        <v>97</v>
      </c>
      <c r="B7" s="140" t="s">
        <v>160</v>
      </c>
      <c r="C7" s="94" t="s">
        <v>161</v>
      </c>
      <c r="D7" s="95">
        <v>1</v>
      </c>
      <c r="E7" s="96">
        <v>400</v>
      </c>
      <c r="F7" s="97">
        <f>D7*E7</f>
        <v>400</v>
      </c>
    </row>
    <row r="8" spans="1:7" ht="15" x14ac:dyDescent="0.2">
      <c r="A8" s="92" t="s">
        <v>98</v>
      </c>
      <c r="B8" s="140" t="s">
        <v>162</v>
      </c>
      <c r="C8" s="94" t="s">
        <v>161</v>
      </c>
      <c r="D8" s="95">
        <v>1</v>
      </c>
      <c r="E8" s="96">
        <v>650</v>
      </c>
      <c r="F8" s="97">
        <f t="shared" ref="F8:F20" si="0">D8*E8</f>
        <v>650</v>
      </c>
    </row>
    <row r="9" spans="1:7" ht="15" x14ac:dyDescent="0.2">
      <c r="A9" s="92" t="s">
        <v>163</v>
      </c>
      <c r="B9" s="140" t="s">
        <v>164</v>
      </c>
      <c r="C9" s="94" t="s">
        <v>161</v>
      </c>
      <c r="D9" s="95">
        <v>1</v>
      </c>
      <c r="E9" s="96">
        <v>800</v>
      </c>
      <c r="F9" s="97">
        <f t="shared" si="0"/>
        <v>800</v>
      </c>
    </row>
    <row r="10" spans="1:7" ht="15" x14ac:dyDescent="0.2">
      <c r="A10" s="92" t="s">
        <v>165</v>
      </c>
      <c r="B10" s="140" t="s">
        <v>166</v>
      </c>
      <c r="C10" s="94" t="s">
        <v>161</v>
      </c>
      <c r="D10" s="95">
        <v>1</v>
      </c>
      <c r="E10" s="96">
        <v>600</v>
      </c>
      <c r="F10" s="97">
        <f t="shared" si="0"/>
        <v>600</v>
      </c>
    </row>
    <row r="11" spans="1:7" ht="15" x14ac:dyDescent="0.2">
      <c r="A11" s="92" t="s">
        <v>167</v>
      </c>
      <c r="B11" s="140" t="s">
        <v>168</v>
      </c>
      <c r="C11" s="94" t="s">
        <v>161</v>
      </c>
      <c r="D11" s="95">
        <v>1</v>
      </c>
      <c r="E11" s="96">
        <v>150</v>
      </c>
      <c r="F11" s="97">
        <f t="shared" si="0"/>
        <v>150</v>
      </c>
    </row>
    <row r="12" spans="1:7" ht="15" x14ac:dyDescent="0.2">
      <c r="A12" s="92" t="s">
        <v>169</v>
      </c>
      <c r="B12" s="140" t="s">
        <v>170</v>
      </c>
      <c r="C12" s="94" t="s">
        <v>161</v>
      </c>
      <c r="D12" s="95">
        <v>1</v>
      </c>
      <c r="E12" s="96">
        <v>60</v>
      </c>
      <c r="F12" s="97">
        <f t="shared" si="0"/>
        <v>60</v>
      </c>
    </row>
    <row r="13" spans="1:7" ht="15" x14ac:dyDescent="0.2">
      <c r="A13" s="98" t="s">
        <v>171</v>
      </c>
      <c r="B13" s="140" t="s">
        <v>172</v>
      </c>
      <c r="C13" s="94" t="s">
        <v>161</v>
      </c>
      <c r="D13" s="95">
        <v>1</v>
      </c>
      <c r="E13" s="96">
        <f>142.5+375</f>
        <v>517.5</v>
      </c>
      <c r="F13" s="97">
        <f t="shared" si="0"/>
        <v>517.5</v>
      </c>
    </row>
    <row r="14" spans="1:7" ht="15" x14ac:dyDescent="0.2">
      <c r="A14" s="92" t="s">
        <v>173</v>
      </c>
      <c r="B14" s="140" t="s">
        <v>174</v>
      </c>
      <c r="C14" s="94" t="s">
        <v>161</v>
      </c>
      <c r="D14" s="95">
        <v>1</v>
      </c>
      <c r="E14" s="96">
        <v>140</v>
      </c>
      <c r="F14" s="97">
        <f t="shared" si="0"/>
        <v>140</v>
      </c>
    </row>
    <row r="15" spans="1:7" ht="15" x14ac:dyDescent="0.2">
      <c r="A15" s="92" t="s">
        <v>175</v>
      </c>
      <c r="B15" s="140" t="s">
        <v>176</v>
      </c>
      <c r="C15" s="94" t="s">
        <v>161</v>
      </c>
      <c r="D15" s="95">
        <v>1</v>
      </c>
      <c r="E15" s="96">
        <v>102</v>
      </c>
      <c r="F15" s="97">
        <f t="shared" si="0"/>
        <v>102</v>
      </c>
    </row>
    <row r="16" spans="1:7" ht="15" x14ac:dyDescent="0.2">
      <c r="A16" s="92" t="s">
        <v>177</v>
      </c>
      <c r="B16" s="140" t="s">
        <v>178</v>
      </c>
      <c r="C16" s="94" t="s">
        <v>161</v>
      </c>
      <c r="D16" s="95">
        <v>1</v>
      </c>
      <c r="E16" s="96">
        <f>150+460</f>
        <v>610</v>
      </c>
      <c r="F16" s="97">
        <f t="shared" si="0"/>
        <v>610</v>
      </c>
    </row>
    <row r="17" spans="1:6" ht="15" x14ac:dyDescent="0.2">
      <c r="A17" s="92" t="s">
        <v>179</v>
      </c>
      <c r="B17" s="140" t="s">
        <v>180</v>
      </c>
      <c r="C17" s="94" t="s">
        <v>161</v>
      </c>
      <c r="D17" s="95">
        <v>1</v>
      </c>
      <c r="E17" s="96">
        <v>67.5</v>
      </c>
      <c r="F17" s="97">
        <f t="shared" si="0"/>
        <v>67.5</v>
      </c>
    </row>
    <row r="18" spans="1:6" ht="15" x14ac:dyDescent="0.2">
      <c r="A18" s="92" t="s">
        <v>181</v>
      </c>
      <c r="B18" s="140" t="s">
        <v>182</v>
      </c>
      <c r="C18" s="94" t="s">
        <v>161</v>
      </c>
      <c r="D18" s="95">
        <v>1</v>
      </c>
      <c r="E18" s="96">
        <v>90</v>
      </c>
      <c r="F18" s="97">
        <f t="shared" si="0"/>
        <v>90</v>
      </c>
    </row>
    <row r="19" spans="1:6" ht="15" x14ac:dyDescent="0.2">
      <c r="A19" s="92" t="s">
        <v>183</v>
      </c>
      <c r="B19" s="140" t="s">
        <v>184</v>
      </c>
      <c r="C19" s="94" t="s">
        <v>161</v>
      </c>
      <c r="D19" s="95">
        <v>1</v>
      </c>
      <c r="E19" s="96">
        <v>225</v>
      </c>
      <c r="F19" s="97">
        <f t="shared" si="0"/>
        <v>225</v>
      </c>
    </row>
    <row r="20" spans="1:6" ht="30" x14ac:dyDescent="0.2">
      <c r="A20" s="92" t="s">
        <v>185</v>
      </c>
      <c r="B20" s="140" t="s">
        <v>186</v>
      </c>
      <c r="C20" s="94" t="s">
        <v>161</v>
      </c>
      <c r="D20" s="95">
        <v>1</v>
      </c>
      <c r="E20" s="96">
        <f>79.5+1590</f>
        <v>1669.5</v>
      </c>
      <c r="F20" s="97">
        <f t="shared" si="0"/>
        <v>1669.5</v>
      </c>
    </row>
    <row r="21" spans="1:6" ht="15" x14ac:dyDescent="0.2">
      <c r="A21" s="92" t="s">
        <v>187</v>
      </c>
      <c r="B21" s="140" t="s">
        <v>188</v>
      </c>
      <c r="C21" s="94" t="s">
        <v>161</v>
      </c>
      <c r="D21" s="95">
        <v>1</v>
      </c>
      <c r="E21" s="96">
        <f>45.77+190</f>
        <v>235.77</v>
      </c>
      <c r="F21" s="97">
        <f>D21*E21</f>
        <v>235.77</v>
      </c>
    </row>
    <row r="22" spans="1:6" ht="30" x14ac:dyDescent="0.2">
      <c r="A22" s="92" t="s">
        <v>189</v>
      </c>
      <c r="B22" s="141" t="s">
        <v>190</v>
      </c>
      <c r="C22" s="94" t="s">
        <v>191</v>
      </c>
      <c r="D22" s="95">
        <v>24.09</v>
      </c>
      <c r="E22" s="100">
        <f>SUM(E7:E19)</f>
        <v>4412</v>
      </c>
      <c r="F22" s="97">
        <f>ROUND(E22*0.2409, 2)</f>
        <v>1062.8499999999999</v>
      </c>
    </row>
    <row r="23" spans="1:6" ht="15" x14ac:dyDescent="0.2">
      <c r="A23" s="191" t="s">
        <v>192</v>
      </c>
      <c r="B23" s="192"/>
      <c r="C23" s="192"/>
      <c r="D23" s="192"/>
      <c r="E23" s="193"/>
      <c r="F23" s="101">
        <f>SUM(F7:F22)</f>
        <v>7380.1200000000008</v>
      </c>
    </row>
    <row r="24" spans="1:6" ht="15" x14ac:dyDescent="0.2">
      <c r="A24" s="102"/>
      <c r="B24" s="102"/>
      <c r="C24" s="102"/>
      <c r="D24" s="102"/>
      <c r="E24" s="102"/>
      <c r="F24" s="103"/>
    </row>
    <row r="25" spans="1:6" ht="44.25" customHeight="1" x14ac:dyDescent="0.2">
      <c r="A25" s="91" t="s">
        <v>91</v>
      </c>
      <c r="B25" s="203" t="s">
        <v>193</v>
      </c>
      <c r="C25" s="204"/>
      <c r="D25" s="204"/>
      <c r="E25" s="204"/>
      <c r="F25" s="205"/>
    </row>
    <row r="26" spans="1:6" ht="15" x14ac:dyDescent="0.2">
      <c r="A26" s="92" t="s">
        <v>194</v>
      </c>
      <c r="B26" s="99" t="s">
        <v>195</v>
      </c>
      <c r="C26" s="94" t="s">
        <v>161</v>
      </c>
      <c r="D26" s="95">
        <v>1</v>
      </c>
      <c r="E26" s="96">
        <v>306</v>
      </c>
      <c r="F26" s="97">
        <f t="shared" ref="F26:F32" si="1">D26*E26</f>
        <v>306</v>
      </c>
    </row>
    <row r="27" spans="1:6" ht="15" x14ac:dyDescent="0.2">
      <c r="A27" s="92" t="s">
        <v>196</v>
      </c>
      <c r="B27" s="99" t="s">
        <v>197</v>
      </c>
      <c r="C27" s="94" t="s">
        <v>161</v>
      </c>
      <c r="D27" s="95">
        <v>1</v>
      </c>
      <c r="E27" s="96">
        <v>100</v>
      </c>
      <c r="F27" s="97">
        <f t="shared" si="1"/>
        <v>100</v>
      </c>
    </row>
    <row r="28" spans="1:6" ht="15" x14ac:dyDescent="0.2">
      <c r="A28" s="92" t="s">
        <v>198</v>
      </c>
      <c r="B28" s="99" t="s">
        <v>199</v>
      </c>
      <c r="C28" s="94" t="s">
        <v>161</v>
      </c>
      <c r="D28" s="95">
        <v>1</v>
      </c>
      <c r="E28" s="96">
        <v>15</v>
      </c>
      <c r="F28" s="97">
        <f t="shared" si="1"/>
        <v>15</v>
      </c>
    </row>
    <row r="29" spans="1:6" ht="15" x14ac:dyDescent="0.2">
      <c r="A29" s="92" t="s">
        <v>200</v>
      </c>
      <c r="B29" s="99" t="s">
        <v>201</v>
      </c>
      <c r="C29" s="94" t="s">
        <v>161</v>
      </c>
      <c r="D29" s="95">
        <v>1</v>
      </c>
      <c r="E29" s="96">
        <v>120</v>
      </c>
      <c r="F29" s="97">
        <f t="shared" si="1"/>
        <v>120</v>
      </c>
    </row>
    <row r="30" spans="1:6" ht="15" x14ac:dyDescent="0.2">
      <c r="A30" s="92" t="s">
        <v>202</v>
      </c>
      <c r="B30" s="99" t="s">
        <v>203</v>
      </c>
      <c r="C30" s="94" t="s">
        <v>161</v>
      </c>
      <c r="D30" s="95">
        <v>1</v>
      </c>
      <c r="E30" s="96">
        <v>1500</v>
      </c>
      <c r="F30" s="97">
        <f t="shared" si="1"/>
        <v>1500</v>
      </c>
    </row>
    <row r="31" spans="1:6" ht="15" x14ac:dyDescent="0.2">
      <c r="A31" s="92" t="s">
        <v>204</v>
      </c>
      <c r="B31" s="99" t="s">
        <v>205</v>
      </c>
      <c r="C31" s="94" t="s">
        <v>161</v>
      </c>
      <c r="D31" s="95">
        <v>1</v>
      </c>
      <c r="E31" s="96">
        <f>13.64+374.5+12.95</f>
        <v>401.09</v>
      </c>
      <c r="F31" s="97">
        <f t="shared" si="1"/>
        <v>401.09</v>
      </c>
    </row>
    <row r="32" spans="1:6" ht="15" x14ac:dyDescent="0.2">
      <c r="A32" s="92" t="s">
        <v>206</v>
      </c>
      <c r="B32" s="99" t="s">
        <v>207</v>
      </c>
      <c r="C32" s="94" t="s">
        <v>161</v>
      </c>
      <c r="D32" s="95">
        <v>1</v>
      </c>
      <c r="E32" s="96">
        <v>325</v>
      </c>
      <c r="F32" s="97">
        <f t="shared" si="1"/>
        <v>325</v>
      </c>
    </row>
    <row r="33" spans="1:7" ht="15" x14ac:dyDescent="0.2">
      <c r="A33" s="191" t="s">
        <v>208</v>
      </c>
      <c r="B33" s="192"/>
      <c r="C33" s="192"/>
      <c r="D33" s="192"/>
      <c r="E33" s="193"/>
      <c r="F33" s="97">
        <f>SUM(F26:F32)</f>
        <v>2767.09</v>
      </c>
    </row>
    <row r="34" spans="1:7" ht="15" x14ac:dyDescent="0.2">
      <c r="A34" s="104"/>
      <c r="B34" s="105" t="s">
        <v>209</v>
      </c>
      <c r="C34" s="106" t="s">
        <v>191</v>
      </c>
      <c r="D34" s="106">
        <v>21</v>
      </c>
      <c r="E34" s="107">
        <f>SUM(F26:F29)</f>
        <v>541</v>
      </c>
      <c r="F34" s="108">
        <f>E34*D34/100</f>
        <v>113.61</v>
      </c>
    </row>
    <row r="35" spans="1:7" ht="15" x14ac:dyDescent="0.2">
      <c r="A35" s="109"/>
      <c r="B35" s="110"/>
      <c r="C35" s="111"/>
      <c r="D35" s="112"/>
      <c r="E35" s="113"/>
      <c r="F35" s="114"/>
    </row>
    <row r="36" spans="1:7" x14ac:dyDescent="0.2">
      <c r="A36" s="194" t="s">
        <v>210</v>
      </c>
      <c r="B36" s="195"/>
      <c r="C36" s="195"/>
      <c r="D36" s="195"/>
      <c r="E36" s="196"/>
      <c r="F36" s="101">
        <f>F23+F33+F34</f>
        <v>10260.820000000002</v>
      </c>
      <c r="G36" s="115"/>
    </row>
    <row r="37" spans="1:7" x14ac:dyDescent="0.2">
      <c r="A37" s="116"/>
      <c r="B37" s="194" t="s">
        <v>211</v>
      </c>
      <c r="C37" s="195"/>
      <c r="D37" s="195"/>
      <c r="E37" s="196"/>
      <c r="F37" s="101">
        <f>F36</f>
        <v>10260.820000000002</v>
      </c>
      <c r="G37" s="117"/>
    </row>
    <row r="39" spans="1:7" ht="34.5" customHeight="1" x14ac:dyDescent="0.25">
      <c r="A39" s="197"/>
      <c r="B39" s="197"/>
      <c r="C39" s="197"/>
      <c r="D39" s="197"/>
      <c r="E39" s="197"/>
      <c r="F39" s="197"/>
      <c r="G39" s="197"/>
    </row>
    <row r="41" spans="1:7" x14ac:dyDescent="0.2">
      <c r="F41" s="118"/>
    </row>
    <row r="43" spans="1:7" x14ac:dyDescent="0.2">
      <c r="F43" s="118"/>
    </row>
    <row r="45" spans="1:7" x14ac:dyDescent="0.2">
      <c r="E45" s="118"/>
    </row>
  </sheetData>
  <mergeCells count="10">
    <mergeCell ref="A33:E33"/>
    <mergeCell ref="A36:E36"/>
    <mergeCell ref="B37:E37"/>
    <mergeCell ref="A39:G39"/>
    <mergeCell ref="A1:G1"/>
    <mergeCell ref="A2:G2"/>
    <mergeCell ref="A3:G3"/>
    <mergeCell ref="B6:F6"/>
    <mergeCell ref="A23:E23"/>
    <mergeCell ref="B25:F25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  <headerFooter>
    <oddHeader>&amp;C&amp;"Times New Roman,Parasts"&amp;P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F4A4-3C14-4384-A218-7EE6E714A268}">
  <dimension ref="A1:G34"/>
  <sheetViews>
    <sheetView topLeftCell="B2" zoomScaleNormal="100" zoomScaleSheetLayoutView="100" workbookViewId="0">
      <selection activeCell="B31" sqref="B31"/>
    </sheetView>
  </sheetViews>
  <sheetFormatPr defaultRowHeight="14.25" x14ac:dyDescent="0.2"/>
  <cols>
    <col min="1" max="1" width="9.140625" style="87"/>
    <col min="2" max="2" width="48.28515625" style="87" customWidth="1"/>
    <col min="3" max="3" width="13.7109375" style="87" customWidth="1"/>
    <col min="4" max="4" width="12.5703125" style="87" customWidth="1"/>
    <col min="5" max="5" width="13.42578125" style="87" customWidth="1"/>
    <col min="6" max="6" width="13" style="87" customWidth="1"/>
    <col min="7" max="7" width="1.7109375" style="87" customWidth="1"/>
    <col min="8" max="256" width="9.140625" style="87"/>
    <col min="257" max="257" width="58.28515625" style="87" customWidth="1"/>
    <col min="258" max="258" width="13.7109375" style="87" customWidth="1"/>
    <col min="259" max="259" width="12.5703125" style="87" customWidth="1"/>
    <col min="260" max="260" width="13.42578125" style="87" customWidth="1"/>
    <col min="261" max="261" width="13" style="87" customWidth="1"/>
    <col min="262" max="262" width="3.28515625" style="87" customWidth="1"/>
    <col min="263" max="263" width="12.85546875" style="87" customWidth="1"/>
    <col min="264" max="512" width="9.140625" style="87"/>
    <col min="513" max="513" width="58.28515625" style="87" customWidth="1"/>
    <col min="514" max="514" width="13.7109375" style="87" customWidth="1"/>
    <col min="515" max="515" width="12.5703125" style="87" customWidth="1"/>
    <col min="516" max="516" width="13.42578125" style="87" customWidth="1"/>
    <col min="517" max="517" width="13" style="87" customWidth="1"/>
    <col min="518" max="518" width="3.28515625" style="87" customWidth="1"/>
    <col min="519" max="519" width="12.85546875" style="87" customWidth="1"/>
    <col min="520" max="768" width="9.140625" style="87"/>
    <col min="769" max="769" width="58.28515625" style="87" customWidth="1"/>
    <col min="770" max="770" width="13.7109375" style="87" customWidth="1"/>
    <col min="771" max="771" width="12.5703125" style="87" customWidth="1"/>
    <col min="772" max="772" width="13.42578125" style="87" customWidth="1"/>
    <col min="773" max="773" width="13" style="87" customWidth="1"/>
    <col min="774" max="774" width="3.28515625" style="87" customWidth="1"/>
    <col min="775" max="775" width="12.85546875" style="87" customWidth="1"/>
    <col min="776" max="1024" width="9.140625" style="87"/>
    <col min="1025" max="1025" width="58.28515625" style="87" customWidth="1"/>
    <col min="1026" max="1026" width="13.7109375" style="87" customWidth="1"/>
    <col min="1027" max="1027" width="12.5703125" style="87" customWidth="1"/>
    <col min="1028" max="1028" width="13.42578125" style="87" customWidth="1"/>
    <col min="1029" max="1029" width="13" style="87" customWidth="1"/>
    <col min="1030" max="1030" width="3.28515625" style="87" customWidth="1"/>
    <col min="1031" max="1031" width="12.85546875" style="87" customWidth="1"/>
    <col min="1032" max="1280" width="9.140625" style="87"/>
    <col min="1281" max="1281" width="58.28515625" style="87" customWidth="1"/>
    <col min="1282" max="1282" width="13.7109375" style="87" customWidth="1"/>
    <col min="1283" max="1283" width="12.5703125" style="87" customWidth="1"/>
    <col min="1284" max="1284" width="13.42578125" style="87" customWidth="1"/>
    <col min="1285" max="1285" width="13" style="87" customWidth="1"/>
    <col min="1286" max="1286" width="3.28515625" style="87" customWidth="1"/>
    <col min="1287" max="1287" width="12.85546875" style="87" customWidth="1"/>
    <col min="1288" max="1536" width="9.140625" style="87"/>
    <col min="1537" max="1537" width="58.28515625" style="87" customWidth="1"/>
    <col min="1538" max="1538" width="13.7109375" style="87" customWidth="1"/>
    <col min="1539" max="1539" width="12.5703125" style="87" customWidth="1"/>
    <col min="1540" max="1540" width="13.42578125" style="87" customWidth="1"/>
    <col min="1541" max="1541" width="13" style="87" customWidth="1"/>
    <col min="1542" max="1542" width="3.28515625" style="87" customWidth="1"/>
    <col min="1543" max="1543" width="12.85546875" style="87" customWidth="1"/>
    <col min="1544" max="1792" width="9.140625" style="87"/>
    <col min="1793" max="1793" width="58.28515625" style="87" customWidth="1"/>
    <col min="1794" max="1794" width="13.7109375" style="87" customWidth="1"/>
    <col min="1795" max="1795" width="12.5703125" style="87" customWidth="1"/>
    <col min="1796" max="1796" width="13.42578125" style="87" customWidth="1"/>
    <col min="1797" max="1797" width="13" style="87" customWidth="1"/>
    <col min="1798" max="1798" width="3.28515625" style="87" customWidth="1"/>
    <col min="1799" max="1799" width="12.85546875" style="87" customWidth="1"/>
    <col min="1800" max="2048" width="9.140625" style="87"/>
    <col min="2049" max="2049" width="58.28515625" style="87" customWidth="1"/>
    <col min="2050" max="2050" width="13.7109375" style="87" customWidth="1"/>
    <col min="2051" max="2051" width="12.5703125" style="87" customWidth="1"/>
    <col min="2052" max="2052" width="13.42578125" style="87" customWidth="1"/>
    <col min="2053" max="2053" width="13" style="87" customWidth="1"/>
    <col min="2054" max="2054" width="3.28515625" style="87" customWidth="1"/>
    <col min="2055" max="2055" width="12.85546875" style="87" customWidth="1"/>
    <col min="2056" max="2304" width="9.140625" style="87"/>
    <col min="2305" max="2305" width="58.28515625" style="87" customWidth="1"/>
    <col min="2306" max="2306" width="13.7109375" style="87" customWidth="1"/>
    <col min="2307" max="2307" width="12.5703125" style="87" customWidth="1"/>
    <col min="2308" max="2308" width="13.42578125" style="87" customWidth="1"/>
    <col min="2309" max="2309" width="13" style="87" customWidth="1"/>
    <col min="2310" max="2310" width="3.28515625" style="87" customWidth="1"/>
    <col min="2311" max="2311" width="12.85546875" style="87" customWidth="1"/>
    <col min="2312" max="2560" width="9.140625" style="87"/>
    <col min="2561" max="2561" width="58.28515625" style="87" customWidth="1"/>
    <col min="2562" max="2562" width="13.7109375" style="87" customWidth="1"/>
    <col min="2563" max="2563" width="12.5703125" style="87" customWidth="1"/>
    <col min="2564" max="2564" width="13.42578125" style="87" customWidth="1"/>
    <col min="2565" max="2565" width="13" style="87" customWidth="1"/>
    <col min="2566" max="2566" width="3.28515625" style="87" customWidth="1"/>
    <col min="2567" max="2567" width="12.85546875" style="87" customWidth="1"/>
    <col min="2568" max="2816" width="9.140625" style="87"/>
    <col min="2817" max="2817" width="58.28515625" style="87" customWidth="1"/>
    <col min="2818" max="2818" width="13.7109375" style="87" customWidth="1"/>
    <col min="2819" max="2819" width="12.5703125" style="87" customWidth="1"/>
    <col min="2820" max="2820" width="13.42578125" style="87" customWidth="1"/>
    <col min="2821" max="2821" width="13" style="87" customWidth="1"/>
    <col min="2822" max="2822" width="3.28515625" style="87" customWidth="1"/>
    <col min="2823" max="2823" width="12.85546875" style="87" customWidth="1"/>
    <col min="2824" max="3072" width="9.140625" style="87"/>
    <col min="3073" max="3073" width="58.28515625" style="87" customWidth="1"/>
    <col min="3074" max="3074" width="13.7109375" style="87" customWidth="1"/>
    <col min="3075" max="3075" width="12.5703125" style="87" customWidth="1"/>
    <col min="3076" max="3076" width="13.42578125" style="87" customWidth="1"/>
    <col min="3077" max="3077" width="13" style="87" customWidth="1"/>
    <col min="3078" max="3078" width="3.28515625" style="87" customWidth="1"/>
    <col min="3079" max="3079" width="12.85546875" style="87" customWidth="1"/>
    <col min="3080" max="3328" width="9.140625" style="87"/>
    <col min="3329" max="3329" width="58.28515625" style="87" customWidth="1"/>
    <col min="3330" max="3330" width="13.7109375" style="87" customWidth="1"/>
    <col min="3331" max="3331" width="12.5703125" style="87" customWidth="1"/>
    <col min="3332" max="3332" width="13.42578125" style="87" customWidth="1"/>
    <col min="3333" max="3333" width="13" style="87" customWidth="1"/>
    <col min="3334" max="3334" width="3.28515625" style="87" customWidth="1"/>
    <col min="3335" max="3335" width="12.85546875" style="87" customWidth="1"/>
    <col min="3336" max="3584" width="9.140625" style="87"/>
    <col min="3585" max="3585" width="58.28515625" style="87" customWidth="1"/>
    <col min="3586" max="3586" width="13.7109375" style="87" customWidth="1"/>
    <col min="3587" max="3587" width="12.5703125" style="87" customWidth="1"/>
    <col min="3588" max="3588" width="13.42578125" style="87" customWidth="1"/>
    <col min="3589" max="3589" width="13" style="87" customWidth="1"/>
    <col min="3590" max="3590" width="3.28515625" style="87" customWidth="1"/>
    <col min="3591" max="3591" width="12.85546875" style="87" customWidth="1"/>
    <col min="3592" max="3840" width="9.140625" style="87"/>
    <col min="3841" max="3841" width="58.28515625" style="87" customWidth="1"/>
    <col min="3842" max="3842" width="13.7109375" style="87" customWidth="1"/>
    <col min="3843" max="3843" width="12.5703125" style="87" customWidth="1"/>
    <col min="3844" max="3844" width="13.42578125" style="87" customWidth="1"/>
    <col min="3845" max="3845" width="13" style="87" customWidth="1"/>
    <col min="3846" max="3846" width="3.28515625" style="87" customWidth="1"/>
    <col min="3847" max="3847" width="12.85546875" style="87" customWidth="1"/>
    <col min="3848" max="4096" width="9.140625" style="87"/>
    <col min="4097" max="4097" width="58.28515625" style="87" customWidth="1"/>
    <col min="4098" max="4098" width="13.7109375" style="87" customWidth="1"/>
    <col min="4099" max="4099" width="12.5703125" style="87" customWidth="1"/>
    <col min="4100" max="4100" width="13.42578125" style="87" customWidth="1"/>
    <col min="4101" max="4101" width="13" style="87" customWidth="1"/>
    <col min="4102" max="4102" width="3.28515625" style="87" customWidth="1"/>
    <col min="4103" max="4103" width="12.85546875" style="87" customWidth="1"/>
    <col min="4104" max="4352" width="9.140625" style="87"/>
    <col min="4353" max="4353" width="58.28515625" style="87" customWidth="1"/>
    <col min="4354" max="4354" width="13.7109375" style="87" customWidth="1"/>
    <col min="4355" max="4355" width="12.5703125" style="87" customWidth="1"/>
    <col min="4356" max="4356" width="13.42578125" style="87" customWidth="1"/>
    <col min="4357" max="4357" width="13" style="87" customWidth="1"/>
    <col min="4358" max="4358" width="3.28515625" style="87" customWidth="1"/>
    <col min="4359" max="4359" width="12.85546875" style="87" customWidth="1"/>
    <col min="4360" max="4608" width="9.140625" style="87"/>
    <col min="4609" max="4609" width="58.28515625" style="87" customWidth="1"/>
    <col min="4610" max="4610" width="13.7109375" style="87" customWidth="1"/>
    <col min="4611" max="4611" width="12.5703125" style="87" customWidth="1"/>
    <col min="4612" max="4612" width="13.42578125" style="87" customWidth="1"/>
    <col min="4613" max="4613" width="13" style="87" customWidth="1"/>
    <col min="4614" max="4614" width="3.28515625" style="87" customWidth="1"/>
    <col min="4615" max="4615" width="12.85546875" style="87" customWidth="1"/>
    <col min="4616" max="4864" width="9.140625" style="87"/>
    <col min="4865" max="4865" width="58.28515625" style="87" customWidth="1"/>
    <col min="4866" max="4866" width="13.7109375" style="87" customWidth="1"/>
    <col min="4867" max="4867" width="12.5703125" style="87" customWidth="1"/>
    <col min="4868" max="4868" width="13.42578125" style="87" customWidth="1"/>
    <col min="4869" max="4869" width="13" style="87" customWidth="1"/>
    <col min="4870" max="4870" width="3.28515625" style="87" customWidth="1"/>
    <col min="4871" max="4871" width="12.85546875" style="87" customWidth="1"/>
    <col min="4872" max="5120" width="9.140625" style="87"/>
    <col min="5121" max="5121" width="58.28515625" style="87" customWidth="1"/>
    <col min="5122" max="5122" width="13.7109375" style="87" customWidth="1"/>
    <col min="5123" max="5123" width="12.5703125" style="87" customWidth="1"/>
    <col min="5124" max="5124" width="13.42578125" style="87" customWidth="1"/>
    <col min="5125" max="5125" width="13" style="87" customWidth="1"/>
    <col min="5126" max="5126" width="3.28515625" style="87" customWidth="1"/>
    <col min="5127" max="5127" width="12.85546875" style="87" customWidth="1"/>
    <col min="5128" max="5376" width="9.140625" style="87"/>
    <col min="5377" max="5377" width="58.28515625" style="87" customWidth="1"/>
    <col min="5378" max="5378" width="13.7109375" style="87" customWidth="1"/>
    <col min="5379" max="5379" width="12.5703125" style="87" customWidth="1"/>
    <col min="5380" max="5380" width="13.42578125" style="87" customWidth="1"/>
    <col min="5381" max="5381" width="13" style="87" customWidth="1"/>
    <col min="5382" max="5382" width="3.28515625" style="87" customWidth="1"/>
    <col min="5383" max="5383" width="12.85546875" style="87" customWidth="1"/>
    <col min="5384" max="5632" width="9.140625" style="87"/>
    <col min="5633" max="5633" width="58.28515625" style="87" customWidth="1"/>
    <col min="5634" max="5634" width="13.7109375" style="87" customWidth="1"/>
    <col min="5635" max="5635" width="12.5703125" style="87" customWidth="1"/>
    <col min="5636" max="5636" width="13.42578125" style="87" customWidth="1"/>
    <col min="5637" max="5637" width="13" style="87" customWidth="1"/>
    <col min="5638" max="5638" width="3.28515625" style="87" customWidth="1"/>
    <col min="5639" max="5639" width="12.85546875" style="87" customWidth="1"/>
    <col min="5640" max="5888" width="9.140625" style="87"/>
    <col min="5889" max="5889" width="58.28515625" style="87" customWidth="1"/>
    <col min="5890" max="5890" width="13.7109375" style="87" customWidth="1"/>
    <col min="5891" max="5891" width="12.5703125" style="87" customWidth="1"/>
    <col min="5892" max="5892" width="13.42578125" style="87" customWidth="1"/>
    <col min="5893" max="5893" width="13" style="87" customWidth="1"/>
    <col min="5894" max="5894" width="3.28515625" style="87" customWidth="1"/>
    <col min="5895" max="5895" width="12.85546875" style="87" customWidth="1"/>
    <col min="5896" max="6144" width="9.140625" style="87"/>
    <col min="6145" max="6145" width="58.28515625" style="87" customWidth="1"/>
    <col min="6146" max="6146" width="13.7109375" style="87" customWidth="1"/>
    <col min="6147" max="6147" width="12.5703125" style="87" customWidth="1"/>
    <col min="6148" max="6148" width="13.42578125" style="87" customWidth="1"/>
    <col min="6149" max="6149" width="13" style="87" customWidth="1"/>
    <col min="6150" max="6150" width="3.28515625" style="87" customWidth="1"/>
    <col min="6151" max="6151" width="12.85546875" style="87" customWidth="1"/>
    <col min="6152" max="6400" width="9.140625" style="87"/>
    <col min="6401" max="6401" width="58.28515625" style="87" customWidth="1"/>
    <col min="6402" max="6402" width="13.7109375" style="87" customWidth="1"/>
    <col min="6403" max="6403" width="12.5703125" style="87" customWidth="1"/>
    <col min="6404" max="6404" width="13.42578125" style="87" customWidth="1"/>
    <col min="6405" max="6405" width="13" style="87" customWidth="1"/>
    <col min="6406" max="6406" width="3.28515625" style="87" customWidth="1"/>
    <col min="6407" max="6407" width="12.85546875" style="87" customWidth="1"/>
    <col min="6408" max="6656" width="9.140625" style="87"/>
    <col min="6657" max="6657" width="58.28515625" style="87" customWidth="1"/>
    <col min="6658" max="6658" width="13.7109375" style="87" customWidth="1"/>
    <col min="6659" max="6659" width="12.5703125" style="87" customWidth="1"/>
    <col min="6660" max="6660" width="13.42578125" style="87" customWidth="1"/>
    <col min="6661" max="6661" width="13" style="87" customWidth="1"/>
    <col min="6662" max="6662" width="3.28515625" style="87" customWidth="1"/>
    <col min="6663" max="6663" width="12.85546875" style="87" customWidth="1"/>
    <col min="6664" max="6912" width="9.140625" style="87"/>
    <col min="6913" max="6913" width="58.28515625" style="87" customWidth="1"/>
    <col min="6914" max="6914" width="13.7109375" style="87" customWidth="1"/>
    <col min="6915" max="6915" width="12.5703125" style="87" customWidth="1"/>
    <col min="6916" max="6916" width="13.42578125" style="87" customWidth="1"/>
    <col min="6917" max="6917" width="13" style="87" customWidth="1"/>
    <col min="6918" max="6918" width="3.28515625" style="87" customWidth="1"/>
    <col min="6919" max="6919" width="12.85546875" style="87" customWidth="1"/>
    <col min="6920" max="7168" width="9.140625" style="87"/>
    <col min="7169" max="7169" width="58.28515625" style="87" customWidth="1"/>
    <col min="7170" max="7170" width="13.7109375" style="87" customWidth="1"/>
    <col min="7171" max="7171" width="12.5703125" style="87" customWidth="1"/>
    <col min="7172" max="7172" width="13.42578125" style="87" customWidth="1"/>
    <col min="7173" max="7173" width="13" style="87" customWidth="1"/>
    <col min="7174" max="7174" width="3.28515625" style="87" customWidth="1"/>
    <col min="7175" max="7175" width="12.85546875" style="87" customWidth="1"/>
    <col min="7176" max="7424" width="9.140625" style="87"/>
    <col min="7425" max="7425" width="58.28515625" style="87" customWidth="1"/>
    <col min="7426" max="7426" width="13.7109375" style="87" customWidth="1"/>
    <col min="7427" max="7427" width="12.5703125" style="87" customWidth="1"/>
    <col min="7428" max="7428" width="13.42578125" style="87" customWidth="1"/>
    <col min="7429" max="7429" width="13" style="87" customWidth="1"/>
    <col min="7430" max="7430" width="3.28515625" style="87" customWidth="1"/>
    <col min="7431" max="7431" width="12.85546875" style="87" customWidth="1"/>
    <col min="7432" max="7680" width="9.140625" style="87"/>
    <col min="7681" max="7681" width="58.28515625" style="87" customWidth="1"/>
    <col min="7682" max="7682" width="13.7109375" style="87" customWidth="1"/>
    <col min="7683" max="7683" width="12.5703125" style="87" customWidth="1"/>
    <col min="7684" max="7684" width="13.42578125" style="87" customWidth="1"/>
    <col min="7685" max="7685" width="13" style="87" customWidth="1"/>
    <col min="7686" max="7686" width="3.28515625" style="87" customWidth="1"/>
    <col min="7687" max="7687" width="12.85546875" style="87" customWidth="1"/>
    <col min="7688" max="7936" width="9.140625" style="87"/>
    <col min="7937" max="7937" width="58.28515625" style="87" customWidth="1"/>
    <col min="7938" max="7938" width="13.7109375" style="87" customWidth="1"/>
    <col min="7939" max="7939" width="12.5703125" style="87" customWidth="1"/>
    <col min="7940" max="7940" width="13.42578125" style="87" customWidth="1"/>
    <col min="7941" max="7941" width="13" style="87" customWidth="1"/>
    <col min="7942" max="7942" width="3.28515625" style="87" customWidth="1"/>
    <col min="7943" max="7943" width="12.85546875" style="87" customWidth="1"/>
    <col min="7944" max="8192" width="9.140625" style="87"/>
    <col min="8193" max="8193" width="58.28515625" style="87" customWidth="1"/>
    <col min="8194" max="8194" width="13.7109375" style="87" customWidth="1"/>
    <col min="8195" max="8195" width="12.5703125" style="87" customWidth="1"/>
    <col min="8196" max="8196" width="13.42578125" style="87" customWidth="1"/>
    <col min="8197" max="8197" width="13" style="87" customWidth="1"/>
    <col min="8198" max="8198" width="3.28515625" style="87" customWidth="1"/>
    <col min="8199" max="8199" width="12.85546875" style="87" customWidth="1"/>
    <col min="8200" max="8448" width="9.140625" style="87"/>
    <col min="8449" max="8449" width="58.28515625" style="87" customWidth="1"/>
    <col min="8450" max="8450" width="13.7109375" style="87" customWidth="1"/>
    <col min="8451" max="8451" width="12.5703125" style="87" customWidth="1"/>
    <col min="8452" max="8452" width="13.42578125" style="87" customWidth="1"/>
    <col min="8453" max="8453" width="13" style="87" customWidth="1"/>
    <col min="8454" max="8454" width="3.28515625" style="87" customWidth="1"/>
    <col min="8455" max="8455" width="12.85546875" style="87" customWidth="1"/>
    <col min="8456" max="8704" width="9.140625" style="87"/>
    <col min="8705" max="8705" width="58.28515625" style="87" customWidth="1"/>
    <col min="8706" max="8706" width="13.7109375" style="87" customWidth="1"/>
    <col min="8707" max="8707" width="12.5703125" style="87" customWidth="1"/>
    <col min="8708" max="8708" width="13.42578125" style="87" customWidth="1"/>
    <col min="8709" max="8709" width="13" style="87" customWidth="1"/>
    <col min="8710" max="8710" width="3.28515625" style="87" customWidth="1"/>
    <col min="8711" max="8711" width="12.85546875" style="87" customWidth="1"/>
    <col min="8712" max="8960" width="9.140625" style="87"/>
    <col min="8961" max="8961" width="58.28515625" style="87" customWidth="1"/>
    <col min="8962" max="8962" width="13.7109375" style="87" customWidth="1"/>
    <col min="8963" max="8963" width="12.5703125" style="87" customWidth="1"/>
    <col min="8964" max="8964" width="13.42578125" style="87" customWidth="1"/>
    <col min="8965" max="8965" width="13" style="87" customWidth="1"/>
    <col min="8966" max="8966" width="3.28515625" style="87" customWidth="1"/>
    <col min="8967" max="8967" width="12.85546875" style="87" customWidth="1"/>
    <col min="8968" max="9216" width="9.140625" style="87"/>
    <col min="9217" max="9217" width="58.28515625" style="87" customWidth="1"/>
    <col min="9218" max="9218" width="13.7109375" style="87" customWidth="1"/>
    <col min="9219" max="9219" width="12.5703125" style="87" customWidth="1"/>
    <col min="9220" max="9220" width="13.42578125" style="87" customWidth="1"/>
    <col min="9221" max="9221" width="13" style="87" customWidth="1"/>
    <col min="9222" max="9222" width="3.28515625" style="87" customWidth="1"/>
    <col min="9223" max="9223" width="12.85546875" style="87" customWidth="1"/>
    <col min="9224" max="9472" width="9.140625" style="87"/>
    <col min="9473" max="9473" width="58.28515625" style="87" customWidth="1"/>
    <col min="9474" max="9474" width="13.7109375" style="87" customWidth="1"/>
    <col min="9475" max="9475" width="12.5703125" style="87" customWidth="1"/>
    <col min="9476" max="9476" width="13.42578125" style="87" customWidth="1"/>
    <col min="9477" max="9477" width="13" style="87" customWidth="1"/>
    <col min="9478" max="9478" width="3.28515625" style="87" customWidth="1"/>
    <col min="9479" max="9479" width="12.85546875" style="87" customWidth="1"/>
    <col min="9480" max="9728" width="9.140625" style="87"/>
    <col min="9729" max="9729" width="58.28515625" style="87" customWidth="1"/>
    <col min="9730" max="9730" width="13.7109375" style="87" customWidth="1"/>
    <col min="9731" max="9731" width="12.5703125" style="87" customWidth="1"/>
    <col min="9732" max="9732" width="13.42578125" style="87" customWidth="1"/>
    <col min="9733" max="9733" width="13" style="87" customWidth="1"/>
    <col min="9734" max="9734" width="3.28515625" style="87" customWidth="1"/>
    <col min="9735" max="9735" width="12.85546875" style="87" customWidth="1"/>
    <col min="9736" max="9984" width="9.140625" style="87"/>
    <col min="9985" max="9985" width="58.28515625" style="87" customWidth="1"/>
    <col min="9986" max="9986" width="13.7109375" style="87" customWidth="1"/>
    <col min="9987" max="9987" width="12.5703125" style="87" customWidth="1"/>
    <col min="9988" max="9988" width="13.42578125" style="87" customWidth="1"/>
    <col min="9989" max="9989" width="13" style="87" customWidth="1"/>
    <col min="9990" max="9990" width="3.28515625" style="87" customWidth="1"/>
    <col min="9991" max="9991" width="12.85546875" style="87" customWidth="1"/>
    <col min="9992" max="10240" width="9.140625" style="87"/>
    <col min="10241" max="10241" width="58.28515625" style="87" customWidth="1"/>
    <col min="10242" max="10242" width="13.7109375" style="87" customWidth="1"/>
    <col min="10243" max="10243" width="12.5703125" style="87" customWidth="1"/>
    <col min="10244" max="10244" width="13.42578125" style="87" customWidth="1"/>
    <col min="10245" max="10245" width="13" style="87" customWidth="1"/>
    <col min="10246" max="10246" width="3.28515625" style="87" customWidth="1"/>
    <col min="10247" max="10247" width="12.85546875" style="87" customWidth="1"/>
    <col min="10248" max="10496" width="9.140625" style="87"/>
    <col min="10497" max="10497" width="58.28515625" style="87" customWidth="1"/>
    <col min="10498" max="10498" width="13.7109375" style="87" customWidth="1"/>
    <col min="10499" max="10499" width="12.5703125" style="87" customWidth="1"/>
    <col min="10500" max="10500" width="13.42578125" style="87" customWidth="1"/>
    <col min="10501" max="10501" width="13" style="87" customWidth="1"/>
    <col min="10502" max="10502" width="3.28515625" style="87" customWidth="1"/>
    <col min="10503" max="10503" width="12.85546875" style="87" customWidth="1"/>
    <col min="10504" max="10752" width="9.140625" style="87"/>
    <col min="10753" max="10753" width="58.28515625" style="87" customWidth="1"/>
    <col min="10754" max="10754" width="13.7109375" style="87" customWidth="1"/>
    <col min="10755" max="10755" width="12.5703125" style="87" customWidth="1"/>
    <col min="10756" max="10756" width="13.42578125" style="87" customWidth="1"/>
    <col min="10757" max="10757" width="13" style="87" customWidth="1"/>
    <col min="10758" max="10758" width="3.28515625" style="87" customWidth="1"/>
    <col min="10759" max="10759" width="12.85546875" style="87" customWidth="1"/>
    <col min="10760" max="11008" width="9.140625" style="87"/>
    <col min="11009" max="11009" width="58.28515625" style="87" customWidth="1"/>
    <col min="11010" max="11010" width="13.7109375" style="87" customWidth="1"/>
    <col min="11011" max="11011" width="12.5703125" style="87" customWidth="1"/>
    <col min="11012" max="11012" width="13.42578125" style="87" customWidth="1"/>
    <col min="11013" max="11013" width="13" style="87" customWidth="1"/>
    <col min="11014" max="11014" width="3.28515625" style="87" customWidth="1"/>
    <col min="11015" max="11015" width="12.85546875" style="87" customWidth="1"/>
    <col min="11016" max="11264" width="9.140625" style="87"/>
    <col min="11265" max="11265" width="58.28515625" style="87" customWidth="1"/>
    <col min="11266" max="11266" width="13.7109375" style="87" customWidth="1"/>
    <col min="11267" max="11267" width="12.5703125" style="87" customWidth="1"/>
    <col min="11268" max="11268" width="13.42578125" style="87" customWidth="1"/>
    <col min="11269" max="11269" width="13" style="87" customWidth="1"/>
    <col min="11270" max="11270" width="3.28515625" style="87" customWidth="1"/>
    <col min="11271" max="11271" width="12.85546875" style="87" customWidth="1"/>
    <col min="11272" max="11520" width="9.140625" style="87"/>
    <col min="11521" max="11521" width="58.28515625" style="87" customWidth="1"/>
    <col min="11522" max="11522" width="13.7109375" style="87" customWidth="1"/>
    <col min="11523" max="11523" width="12.5703125" style="87" customWidth="1"/>
    <col min="11524" max="11524" width="13.42578125" style="87" customWidth="1"/>
    <col min="11525" max="11525" width="13" style="87" customWidth="1"/>
    <col min="11526" max="11526" width="3.28515625" style="87" customWidth="1"/>
    <col min="11527" max="11527" width="12.85546875" style="87" customWidth="1"/>
    <col min="11528" max="11776" width="9.140625" style="87"/>
    <col min="11777" max="11777" width="58.28515625" style="87" customWidth="1"/>
    <col min="11778" max="11778" width="13.7109375" style="87" customWidth="1"/>
    <col min="11779" max="11779" width="12.5703125" style="87" customWidth="1"/>
    <col min="11780" max="11780" width="13.42578125" style="87" customWidth="1"/>
    <col min="11781" max="11781" width="13" style="87" customWidth="1"/>
    <col min="11782" max="11782" width="3.28515625" style="87" customWidth="1"/>
    <col min="11783" max="11783" width="12.85546875" style="87" customWidth="1"/>
    <col min="11784" max="12032" width="9.140625" style="87"/>
    <col min="12033" max="12033" width="58.28515625" style="87" customWidth="1"/>
    <col min="12034" max="12034" width="13.7109375" style="87" customWidth="1"/>
    <col min="12035" max="12035" width="12.5703125" style="87" customWidth="1"/>
    <col min="12036" max="12036" width="13.42578125" style="87" customWidth="1"/>
    <col min="12037" max="12037" width="13" style="87" customWidth="1"/>
    <col min="12038" max="12038" width="3.28515625" style="87" customWidth="1"/>
    <col min="12039" max="12039" width="12.85546875" style="87" customWidth="1"/>
    <col min="12040" max="12288" width="9.140625" style="87"/>
    <col min="12289" max="12289" width="58.28515625" style="87" customWidth="1"/>
    <col min="12290" max="12290" width="13.7109375" style="87" customWidth="1"/>
    <col min="12291" max="12291" width="12.5703125" style="87" customWidth="1"/>
    <col min="12292" max="12292" width="13.42578125" style="87" customWidth="1"/>
    <col min="12293" max="12293" width="13" style="87" customWidth="1"/>
    <col min="12294" max="12294" width="3.28515625" style="87" customWidth="1"/>
    <col min="12295" max="12295" width="12.85546875" style="87" customWidth="1"/>
    <col min="12296" max="12544" width="9.140625" style="87"/>
    <col min="12545" max="12545" width="58.28515625" style="87" customWidth="1"/>
    <col min="12546" max="12546" width="13.7109375" style="87" customWidth="1"/>
    <col min="12547" max="12547" width="12.5703125" style="87" customWidth="1"/>
    <col min="12548" max="12548" width="13.42578125" style="87" customWidth="1"/>
    <col min="12549" max="12549" width="13" style="87" customWidth="1"/>
    <col min="12550" max="12550" width="3.28515625" style="87" customWidth="1"/>
    <col min="12551" max="12551" width="12.85546875" style="87" customWidth="1"/>
    <col min="12552" max="12800" width="9.140625" style="87"/>
    <col min="12801" max="12801" width="58.28515625" style="87" customWidth="1"/>
    <col min="12802" max="12802" width="13.7109375" style="87" customWidth="1"/>
    <col min="12803" max="12803" width="12.5703125" style="87" customWidth="1"/>
    <col min="12804" max="12804" width="13.42578125" style="87" customWidth="1"/>
    <col min="12805" max="12805" width="13" style="87" customWidth="1"/>
    <col min="12806" max="12806" width="3.28515625" style="87" customWidth="1"/>
    <col min="12807" max="12807" width="12.85546875" style="87" customWidth="1"/>
    <col min="12808" max="13056" width="9.140625" style="87"/>
    <col min="13057" max="13057" width="58.28515625" style="87" customWidth="1"/>
    <col min="13058" max="13058" width="13.7109375" style="87" customWidth="1"/>
    <col min="13059" max="13059" width="12.5703125" style="87" customWidth="1"/>
    <col min="13060" max="13060" width="13.42578125" style="87" customWidth="1"/>
    <col min="13061" max="13061" width="13" style="87" customWidth="1"/>
    <col min="13062" max="13062" width="3.28515625" style="87" customWidth="1"/>
    <col min="13063" max="13063" width="12.85546875" style="87" customWidth="1"/>
    <col min="13064" max="13312" width="9.140625" style="87"/>
    <col min="13313" max="13313" width="58.28515625" style="87" customWidth="1"/>
    <col min="13314" max="13314" width="13.7109375" style="87" customWidth="1"/>
    <col min="13315" max="13315" width="12.5703125" style="87" customWidth="1"/>
    <col min="13316" max="13316" width="13.42578125" style="87" customWidth="1"/>
    <col min="13317" max="13317" width="13" style="87" customWidth="1"/>
    <col min="13318" max="13318" width="3.28515625" style="87" customWidth="1"/>
    <col min="13319" max="13319" width="12.85546875" style="87" customWidth="1"/>
    <col min="13320" max="13568" width="9.140625" style="87"/>
    <col min="13569" max="13569" width="58.28515625" style="87" customWidth="1"/>
    <col min="13570" max="13570" width="13.7109375" style="87" customWidth="1"/>
    <col min="13571" max="13571" width="12.5703125" style="87" customWidth="1"/>
    <col min="13572" max="13572" width="13.42578125" style="87" customWidth="1"/>
    <col min="13573" max="13573" width="13" style="87" customWidth="1"/>
    <col min="13574" max="13574" width="3.28515625" style="87" customWidth="1"/>
    <col min="13575" max="13575" width="12.85546875" style="87" customWidth="1"/>
    <col min="13576" max="13824" width="9.140625" style="87"/>
    <col min="13825" max="13825" width="58.28515625" style="87" customWidth="1"/>
    <col min="13826" max="13826" width="13.7109375" style="87" customWidth="1"/>
    <col min="13827" max="13827" width="12.5703125" style="87" customWidth="1"/>
    <col min="13828" max="13828" width="13.42578125" style="87" customWidth="1"/>
    <col min="13829" max="13829" width="13" style="87" customWidth="1"/>
    <col min="13830" max="13830" width="3.28515625" style="87" customWidth="1"/>
    <col min="13831" max="13831" width="12.85546875" style="87" customWidth="1"/>
    <col min="13832" max="14080" width="9.140625" style="87"/>
    <col min="14081" max="14081" width="58.28515625" style="87" customWidth="1"/>
    <col min="14082" max="14082" width="13.7109375" style="87" customWidth="1"/>
    <col min="14083" max="14083" width="12.5703125" style="87" customWidth="1"/>
    <col min="14084" max="14084" width="13.42578125" style="87" customWidth="1"/>
    <col min="14085" max="14085" width="13" style="87" customWidth="1"/>
    <col min="14086" max="14086" width="3.28515625" style="87" customWidth="1"/>
    <col min="14087" max="14087" width="12.85546875" style="87" customWidth="1"/>
    <col min="14088" max="14336" width="9.140625" style="87"/>
    <col min="14337" max="14337" width="58.28515625" style="87" customWidth="1"/>
    <col min="14338" max="14338" width="13.7109375" style="87" customWidth="1"/>
    <col min="14339" max="14339" width="12.5703125" style="87" customWidth="1"/>
    <col min="14340" max="14340" width="13.42578125" style="87" customWidth="1"/>
    <col min="14341" max="14341" width="13" style="87" customWidth="1"/>
    <col min="14342" max="14342" width="3.28515625" style="87" customWidth="1"/>
    <col min="14343" max="14343" width="12.85546875" style="87" customWidth="1"/>
    <col min="14344" max="14592" width="9.140625" style="87"/>
    <col min="14593" max="14593" width="58.28515625" style="87" customWidth="1"/>
    <col min="14594" max="14594" width="13.7109375" style="87" customWidth="1"/>
    <col min="14595" max="14595" width="12.5703125" style="87" customWidth="1"/>
    <col min="14596" max="14596" width="13.42578125" style="87" customWidth="1"/>
    <col min="14597" max="14597" width="13" style="87" customWidth="1"/>
    <col min="14598" max="14598" width="3.28515625" style="87" customWidth="1"/>
    <col min="14599" max="14599" width="12.85546875" style="87" customWidth="1"/>
    <col min="14600" max="14848" width="9.140625" style="87"/>
    <col min="14849" max="14849" width="58.28515625" style="87" customWidth="1"/>
    <col min="14850" max="14850" width="13.7109375" style="87" customWidth="1"/>
    <col min="14851" max="14851" width="12.5703125" style="87" customWidth="1"/>
    <col min="14852" max="14852" width="13.42578125" style="87" customWidth="1"/>
    <col min="14853" max="14853" width="13" style="87" customWidth="1"/>
    <col min="14854" max="14854" width="3.28515625" style="87" customWidth="1"/>
    <col min="14855" max="14855" width="12.85546875" style="87" customWidth="1"/>
    <col min="14856" max="15104" width="9.140625" style="87"/>
    <col min="15105" max="15105" width="58.28515625" style="87" customWidth="1"/>
    <col min="15106" max="15106" width="13.7109375" style="87" customWidth="1"/>
    <col min="15107" max="15107" width="12.5703125" style="87" customWidth="1"/>
    <col min="15108" max="15108" width="13.42578125" style="87" customWidth="1"/>
    <col min="15109" max="15109" width="13" style="87" customWidth="1"/>
    <col min="15110" max="15110" width="3.28515625" style="87" customWidth="1"/>
    <col min="15111" max="15111" width="12.85546875" style="87" customWidth="1"/>
    <col min="15112" max="15360" width="9.140625" style="87"/>
    <col min="15361" max="15361" width="58.28515625" style="87" customWidth="1"/>
    <col min="15362" max="15362" width="13.7109375" style="87" customWidth="1"/>
    <col min="15363" max="15363" width="12.5703125" style="87" customWidth="1"/>
    <col min="15364" max="15364" width="13.42578125" style="87" customWidth="1"/>
    <col min="15365" max="15365" width="13" style="87" customWidth="1"/>
    <col min="15366" max="15366" width="3.28515625" style="87" customWidth="1"/>
    <col min="15367" max="15367" width="12.85546875" style="87" customWidth="1"/>
    <col min="15368" max="15616" width="9.140625" style="87"/>
    <col min="15617" max="15617" width="58.28515625" style="87" customWidth="1"/>
    <col min="15618" max="15618" width="13.7109375" style="87" customWidth="1"/>
    <col min="15619" max="15619" width="12.5703125" style="87" customWidth="1"/>
    <col min="15620" max="15620" width="13.42578125" style="87" customWidth="1"/>
    <col min="15621" max="15621" width="13" style="87" customWidth="1"/>
    <col min="15622" max="15622" width="3.28515625" style="87" customWidth="1"/>
    <col min="15623" max="15623" width="12.85546875" style="87" customWidth="1"/>
    <col min="15624" max="15872" width="9.140625" style="87"/>
    <col min="15873" max="15873" width="58.28515625" style="87" customWidth="1"/>
    <col min="15874" max="15874" width="13.7109375" style="87" customWidth="1"/>
    <col min="15875" max="15875" width="12.5703125" style="87" customWidth="1"/>
    <col min="15876" max="15876" width="13.42578125" style="87" customWidth="1"/>
    <col min="15877" max="15877" width="13" style="87" customWidth="1"/>
    <col min="15878" max="15878" width="3.28515625" style="87" customWidth="1"/>
    <col min="15879" max="15879" width="12.85546875" style="87" customWidth="1"/>
    <col min="15880" max="16128" width="9.140625" style="87"/>
    <col min="16129" max="16129" width="58.28515625" style="87" customWidth="1"/>
    <col min="16130" max="16130" width="13.7109375" style="87" customWidth="1"/>
    <col min="16131" max="16131" width="12.5703125" style="87" customWidth="1"/>
    <col min="16132" max="16132" width="13.42578125" style="87" customWidth="1"/>
    <col min="16133" max="16133" width="13" style="87" customWidth="1"/>
    <col min="16134" max="16134" width="3.28515625" style="87" customWidth="1"/>
    <col min="16135" max="16135" width="12.85546875" style="87" customWidth="1"/>
    <col min="16136" max="16383" width="9.140625" style="87"/>
    <col min="16384" max="16384" width="9.140625" style="87" customWidth="1"/>
  </cols>
  <sheetData>
    <row r="1" spans="1:7" x14ac:dyDescent="0.2">
      <c r="A1" s="198"/>
      <c r="B1" s="198"/>
      <c r="C1" s="198"/>
      <c r="D1" s="198"/>
      <c r="E1" s="198"/>
      <c r="F1" s="198"/>
      <c r="G1" s="199"/>
    </row>
    <row r="2" spans="1:7" x14ac:dyDescent="0.2">
      <c r="A2" s="198" t="s">
        <v>247</v>
      </c>
      <c r="B2" s="198"/>
      <c r="C2" s="198"/>
      <c r="D2" s="198"/>
      <c r="E2" s="198"/>
      <c r="F2" s="198"/>
      <c r="G2" s="199"/>
    </row>
    <row r="3" spans="1:7" x14ac:dyDescent="0.2">
      <c r="A3" s="198" t="s">
        <v>240</v>
      </c>
      <c r="B3" s="198"/>
      <c r="C3" s="198"/>
      <c r="D3" s="198"/>
      <c r="E3" s="198"/>
      <c r="F3" s="198"/>
      <c r="G3" s="199"/>
    </row>
    <row r="4" spans="1:7" ht="15" x14ac:dyDescent="0.25">
      <c r="A4" s="88"/>
      <c r="B4" s="89"/>
      <c r="C4" s="89"/>
      <c r="D4" s="89"/>
      <c r="E4" s="89"/>
      <c r="F4" s="89"/>
    </row>
    <row r="5" spans="1:7" ht="60" x14ac:dyDescent="0.2">
      <c r="A5" s="90" t="s">
        <v>153</v>
      </c>
      <c r="B5" s="90" t="s">
        <v>154</v>
      </c>
      <c r="C5" s="90" t="s">
        <v>155</v>
      </c>
      <c r="D5" s="90" t="s">
        <v>156</v>
      </c>
      <c r="E5" s="90" t="s">
        <v>157</v>
      </c>
      <c r="F5" s="90" t="s">
        <v>158</v>
      </c>
    </row>
    <row r="6" spans="1:7" ht="37.5" customHeight="1" x14ac:dyDescent="0.2">
      <c r="A6" s="91" t="s">
        <v>86</v>
      </c>
      <c r="B6" s="200" t="s">
        <v>159</v>
      </c>
      <c r="C6" s="201"/>
      <c r="D6" s="201"/>
      <c r="E6" s="201"/>
      <c r="F6" s="202"/>
    </row>
    <row r="7" spans="1:7" ht="15" x14ac:dyDescent="0.2">
      <c r="A7" s="92" t="s">
        <v>97</v>
      </c>
      <c r="B7" s="93" t="s">
        <v>162</v>
      </c>
      <c r="C7" s="94" t="s">
        <v>212</v>
      </c>
      <c r="D7" s="95">
        <v>1</v>
      </c>
      <c r="E7" s="96">
        <v>650</v>
      </c>
      <c r="F7" s="97">
        <f t="shared" ref="F7:F14" si="0">D7*E7</f>
        <v>650</v>
      </c>
    </row>
    <row r="8" spans="1:7" ht="15" x14ac:dyDescent="0.2">
      <c r="A8" s="92" t="s">
        <v>98</v>
      </c>
      <c r="B8" s="93" t="s">
        <v>164</v>
      </c>
      <c r="C8" s="94" t="s">
        <v>212</v>
      </c>
      <c r="D8" s="95">
        <v>1</v>
      </c>
      <c r="E8" s="96">
        <v>120</v>
      </c>
      <c r="F8" s="97">
        <f t="shared" si="0"/>
        <v>120</v>
      </c>
    </row>
    <row r="9" spans="1:7" ht="15" x14ac:dyDescent="0.2">
      <c r="A9" s="92" t="s">
        <v>163</v>
      </c>
      <c r="B9" s="93" t="s">
        <v>166</v>
      </c>
      <c r="C9" s="94" t="s">
        <v>212</v>
      </c>
      <c r="D9" s="95">
        <v>1</v>
      </c>
      <c r="E9" s="96">
        <v>600</v>
      </c>
      <c r="F9" s="97">
        <f t="shared" si="0"/>
        <v>600</v>
      </c>
    </row>
    <row r="10" spans="1:7" ht="15" x14ac:dyDescent="0.2">
      <c r="A10" s="92" t="s">
        <v>165</v>
      </c>
      <c r="B10" s="93" t="s">
        <v>168</v>
      </c>
      <c r="C10" s="94" t="s">
        <v>212</v>
      </c>
      <c r="D10" s="95">
        <v>1</v>
      </c>
      <c r="E10" s="96">
        <v>150</v>
      </c>
      <c r="F10" s="97">
        <f t="shared" si="0"/>
        <v>150</v>
      </c>
    </row>
    <row r="11" spans="1:7" ht="15" x14ac:dyDescent="0.2">
      <c r="A11" s="92" t="s">
        <v>167</v>
      </c>
      <c r="B11" s="93" t="s">
        <v>170</v>
      </c>
      <c r="C11" s="94" t="s">
        <v>212</v>
      </c>
      <c r="D11" s="95">
        <v>1</v>
      </c>
      <c r="E11" s="96">
        <v>60</v>
      </c>
      <c r="F11" s="97">
        <f t="shared" si="0"/>
        <v>60</v>
      </c>
    </row>
    <row r="12" spans="1:7" ht="15" x14ac:dyDescent="0.2">
      <c r="A12" s="92" t="s">
        <v>169</v>
      </c>
      <c r="B12" s="93" t="s">
        <v>174</v>
      </c>
      <c r="C12" s="94" t="s">
        <v>212</v>
      </c>
      <c r="D12" s="95">
        <v>1</v>
      </c>
      <c r="E12" s="96">
        <v>87.5</v>
      </c>
      <c r="F12" s="97">
        <f t="shared" si="0"/>
        <v>87.5</v>
      </c>
    </row>
    <row r="13" spans="1:7" ht="15" x14ac:dyDescent="0.2">
      <c r="A13" s="98" t="s">
        <v>171</v>
      </c>
      <c r="B13" s="93" t="s">
        <v>176</v>
      </c>
      <c r="C13" s="94" t="s">
        <v>212</v>
      </c>
      <c r="D13" s="95">
        <v>1</v>
      </c>
      <c r="E13" s="96">
        <v>102</v>
      </c>
      <c r="F13" s="97">
        <f t="shared" si="0"/>
        <v>102</v>
      </c>
    </row>
    <row r="14" spans="1:7" ht="15" x14ac:dyDescent="0.2">
      <c r="A14" s="92" t="s">
        <v>173</v>
      </c>
      <c r="B14" s="93" t="s">
        <v>184</v>
      </c>
      <c r="C14" s="94" t="s">
        <v>212</v>
      </c>
      <c r="D14" s="95">
        <v>1</v>
      </c>
      <c r="E14" s="96">
        <v>37.5</v>
      </c>
      <c r="F14" s="97">
        <f t="shared" si="0"/>
        <v>37.5</v>
      </c>
    </row>
    <row r="15" spans="1:7" ht="15" x14ac:dyDescent="0.2">
      <c r="A15" s="92" t="s">
        <v>175</v>
      </c>
      <c r="B15" s="99" t="s">
        <v>213</v>
      </c>
      <c r="C15" s="94" t="s">
        <v>191</v>
      </c>
      <c r="D15" s="95">
        <v>24.09</v>
      </c>
      <c r="E15" s="100">
        <f>SUM(E7:E14)</f>
        <v>1807</v>
      </c>
      <c r="F15" s="97">
        <f>ROUND(E15*0.2409, 2)</f>
        <v>435.31</v>
      </c>
    </row>
    <row r="16" spans="1:7" ht="15" x14ac:dyDescent="0.2">
      <c r="A16" s="191" t="s">
        <v>192</v>
      </c>
      <c r="B16" s="192"/>
      <c r="C16" s="192"/>
      <c r="D16" s="192"/>
      <c r="E16" s="193"/>
      <c r="F16" s="101">
        <f>SUM(F7:F15)</f>
        <v>2242.31</v>
      </c>
    </row>
    <row r="17" spans="1:7" ht="15" x14ac:dyDescent="0.2">
      <c r="A17" s="102"/>
      <c r="B17" s="102"/>
      <c r="C17" s="102"/>
      <c r="D17" s="102"/>
      <c r="E17" s="102"/>
      <c r="F17" s="103"/>
    </row>
    <row r="18" spans="1:7" x14ac:dyDescent="0.2">
      <c r="A18" s="91" t="s">
        <v>91</v>
      </c>
      <c r="B18" s="206" t="s">
        <v>214</v>
      </c>
      <c r="C18" s="207"/>
      <c r="D18" s="207"/>
      <c r="E18" s="207"/>
      <c r="F18" s="208"/>
    </row>
    <row r="19" spans="1:7" ht="15" x14ac:dyDescent="0.2">
      <c r="A19" s="92" t="s">
        <v>194</v>
      </c>
      <c r="B19" s="99" t="s">
        <v>96</v>
      </c>
      <c r="C19" s="94" t="s">
        <v>212</v>
      </c>
      <c r="D19" s="95">
        <v>1</v>
      </c>
      <c r="E19" s="96">
        <v>800</v>
      </c>
      <c r="F19" s="97">
        <f>D19*E19</f>
        <v>800</v>
      </c>
    </row>
    <row r="20" spans="1:7" ht="15" x14ac:dyDescent="0.2">
      <c r="A20" s="92" t="s">
        <v>196</v>
      </c>
      <c r="B20" s="99" t="s">
        <v>215</v>
      </c>
      <c r="C20" s="94" t="s">
        <v>5</v>
      </c>
      <c r="D20" s="95">
        <v>1</v>
      </c>
      <c r="E20" s="96">
        <v>450</v>
      </c>
      <c r="F20" s="97">
        <f>D20*E20</f>
        <v>450</v>
      </c>
    </row>
    <row r="21" spans="1:7" ht="15" x14ac:dyDescent="0.2">
      <c r="A21" s="92" t="s">
        <v>198</v>
      </c>
      <c r="B21" s="99" t="s">
        <v>205</v>
      </c>
      <c r="C21" s="94" t="s">
        <v>212</v>
      </c>
      <c r="D21" s="95">
        <v>1</v>
      </c>
      <c r="E21" s="96">
        <v>164.27</v>
      </c>
      <c r="F21" s="97">
        <f>D21*E21</f>
        <v>164.27</v>
      </c>
    </row>
    <row r="22" spans="1:7" ht="15" x14ac:dyDescent="0.2">
      <c r="A22" s="191" t="s">
        <v>208</v>
      </c>
      <c r="B22" s="192"/>
      <c r="C22" s="192"/>
      <c r="D22" s="192"/>
      <c r="E22" s="193"/>
      <c r="F22" s="97">
        <f>SUM(F19:F21)</f>
        <v>1414.27</v>
      </c>
    </row>
    <row r="23" spans="1:7" ht="15" x14ac:dyDescent="0.2">
      <c r="A23" s="104"/>
      <c r="B23" s="105" t="s">
        <v>216</v>
      </c>
      <c r="C23" s="106" t="s">
        <v>191</v>
      </c>
      <c r="D23" s="106">
        <v>21</v>
      </c>
      <c r="E23" s="107">
        <v>0</v>
      </c>
      <c r="F23" s="108">
        <f>E23*D23/100</f>
        <v>0</v>
      </c>
    </row>
    <row r="24" spans="1:7" ht="15" x14ac:dyDescent="0.2">
      <c r="A24" s="109"/>
      <c r="B24" s="110"/>
      <c r="C24" s="111"/>
      <c r="D24" s="112"/>
      <c r="E24" s="113"/>
      <c r="F24" s="114"/>
    </row>
    <row r="25" spans="1:7" x14ac:dyDescent="0.2">
      <c r="A25" s="194" t="s">
        <v>210</v>
      </c>
      <c r="B25" s="195"/>
      <c r="C25" s="195"/>
      <c r="D25" s="195"/>
      <c r="E25" s="196"/>
      <c r="F25" s="101">
        <f>F16+F22+F23</f>
        <v>3656.58</v>
      </c>
      <c r="G25" s="115"/>
    </row>
    <row r="26" spans="1:7" x14ac:dyDescent="0.2">
      <c r="A26" s="116"/>
      <c r="B26" s="194" t="s">
        <v>211</v>
      </c>
      <c r="C26" s="195"/>
      <c r="D26" s="195"/>
      <c r="E26" s="196"/>
      <c r="F26" s="101">
        <f>F25</f>
        <v>3656.58</v>
      </c>
      <c r="G26" s="117"/>
    </row>
    <row r="28" spans="1:7" ht="33" customHeight="1" x14ac:dyDescent="0.25">
      <c r="A28" s="197"/>
      <c r="B28" s="197"/>
      <c r="C28" s="197"/>
      <c r="D28" s="197"/>
      <c r="E28" s="197"/>
      <c r="F28" s="197"/>
      <c r="G28" s="197"/>
    </row>
    <row r="30" spans="1:7" x14ac:dyDescent="0.2">
      <c r="F30" s="118"/>
    </row>
    <row r="32" spans="1:7" x14ac:dyDescent="0.2">
      <c r="F32" s="118"/>
    </row>
    <row r="34" spans="5:5" x14ac:dyDescent="0.2">
      <c r="E34" s="118"/>
    </row>
  </sheetData>
  <mergeCells count="10">
    <mergeCell ref="A22:E22"/>
    <mergeCell ref="A25:E25"/>
    <mergeCell ref="B26:E26"/>
    <mergeCell ref="A28:G28"/>
    <mergeCell ref="A1:G1"/>
    <mergeCell ref="A2:G2"/>
    <mergeCell ref="A3:G3"/>
    <mergeCell ref="B6:F6"/>
    <mergeCell ref="A16:E16"/>
    <mergeCell ref="B18:F18"/>
  </mergeCells>
  <pageMargins left="0.78740157480314965" right="0.98425196850393704" top="1.1811023622047245" bottom="0.78740157480314965" header="0.31496062992125984" footer="0.31496062992125984"/>
  <pageSetup paperSize="9" orientation="landscape" r:id="rId1"/>
  <headerFooter>
    <oddHeader>&amp;C&amp;"Times New Roman,Parasts"&amp;P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7DDD8-9B51-4FD2-9EEA-E0531C6291DF}">
  <dimension ref="A1:G29"/>
  <sheetViews>
    <sheetView topLeftCell="B1" zoomScaleNormal="100" zoomScaleSheetLayoutView="100" workbookViewId="0">
      <selection activeCell="B27" sqref="B27"/>
    </sheetView>
  </sheetViews>
  <sheetFormatPr defaultRowHeight="12.75" x14ac:dyDescent="0.2"/>
  <cols>
    <col min="1" max="1" width="9.140625" style="7"/>
    <col min="2" max="2" width="45.85546875" style="7" customWidth="1"/>
    <col min="3" max="3" width="13.7109375" style="7" customWidth="1"/>
    <col min="4" max="4" width="12.5703125" style="7" customWidth="1"/>
    <col min="5" max="5" width="13.42578125" style="7" customWidth="1"/>
    <col min="6" max="6" width="15.42578125" style="7" customWidth="1"/>
    <col min="7" max="7" width="1.7109375" style="7" customWidth="1"/>
    <col min="8" max="256" width="9.140625" style="7"/>
    <col min="257" max="257" width="71.5703125" style="7" customWidth="1"/>
    <col min="258" max="258" width="13.7109375" style="7" customWidth="1"/>
    <col min="259" max="259" width="12.5703125" style="7" customWidth="1"/>
    <col min="260" max="260" width="13.42578125" style="7" customWidth="1"/>
    <col min="261" max="261" width="15.42578125" style="7" customWidth="1"/>
    <col min="262" max="262" width="3.28515625" style="7" customWidth="1"/>
    <col min="263" max="263" width="12.85546875" style="7" customWidth="1"/>
    <col min="264" max="512" width="9.140625" style="7"/>
    <col min="513" max="513" width="71.5703125" style="7" customWidth="1"/>
    <col min="514" max="514" width="13.7109375" style="7" customWidth="1"/>
    <col min="515" max="515" width="12.5703125" style="7" customWidth="1"/>
    <col min="516" max="516" width="13.42578125" style="7" customWidth="1"/>
    <col min="517" max="517" width="15.42578125" style="7" customWidth="1"/>
    <col min="518" max="518" width="3.28515625" style="7" customWidth="1"/>
    <col min="519" max="519" width="12.85546875" style="7" customWidth="1"/>
    <col min="520" max="768" width="9.140625" style="7"/>
    <col min="769" max="769" width="71.5703125" style="7" customWidth="1"/>
    <col min="770" max="770" width="13.7109375" style="7" customWidth="1"/>
    <col min="771" max="771" width="12.5703125" style="7" customWidth="1"/>
    <col min="772" max="772" width="13.42578125" style="7" customWidth="1"/>
    <col min="773" max="773" width="15.42578125" style="7" customWidth="1"/>
    <col min="774" max="774" width="3.28515625" style="7" customWidth="1"/>
    <col min="775" max="775" width="12.85546875" style="7" customWidth="1"/>
    <col min="776" max="1024" width="9.140625" style="7"/>
    <col min="1025" max="1025" width="71.5703125" style="7" customWidth="1"/>
    <col min="1026" max="1026" width="13.7109375" style="7" customWidth="1"/>
    <col min="1027" max="1027" width="12.5703125" style="7" customWidth="1"/>
    <col min="1028" max="1028" width="13.42578125" style="7" customWidth="1"/>
    <col min="1029" max="1029" width="15.42578125" style="7" customWidth="1"/>
    <col min="1030" max="1030" width="3.28515625" style="7" customWidth="1"/>
    <col min="1031" max="1031" width="12.85546875" style="7" customWidth="1"/>
    <col min="1032" max="1280" width="9.140625" style="7"/>
    <col min="1281" max="1281" width="71.5703125" style="7" customWidth="1"/>
    <col min="1282" max="1282" width="13.7109375" style="7" customWidth="1"/>
    <col min="1283" max="1283" width="12.5703125" style="7" customWidth="1"/>
    <col min="1284" max="1284" width="13.42578125" style="7" customWidth="1"/>
    <col min="1285" max="1285" width="15.42578125" style="7" customWidth="1"/>
    <col min="1286" max="1286" width="3.28515625" style="7" customWidth="1"/>
    <col min="1287" max="1287" width="12.85546875" style="7" customWidth="1"/>
    <col min="1288" max="1536" width="9.140625" style="7"/>
    <col min="1537" max="1537" width="71.5703125" style="7" customWidth="1"/>
    <col min="1538" max="1538" width="13.7109375" style="7" customWidth="1"/>
    <col min="1539" max="1539" width="12.5703125" style="7" customWidth="1"/>
    <col min="1540" max="1540" width="13.42578125" style="7" customWidth="1"/>
    <col min="1541" max="1541" width="15.42578125" style="7" customWidth="1"/>
    <col min="1542" max="1542" width="3.28515625" style="7" customWidth="1"/>
    <col min="1543" max="1543" width="12.85546875" style="7" customWidth="1"/>
    <col min="1544" max="1792" width="9.140625" style="7"/>
    <col min="1793" max="1793" width="71.5703125" style="7" customWidth="1"/>
    <col min="1794" max="1794" width="13.7109375" style="7" customWidth="1"/>
    <col min="1795" max="1795" width="12.5703125" style="7" customWidth="1"/>
    <col min="1796" max="1796" width="13.42578125" style="7" customWidth="1"/>
    <col min="1797" max="1797" width="15.42578125" style="7" customWidth="1"/>
    <col min="1798" max="1798" width="3.28515625" style="7" customWidth="1"/>
    <col min="1799" max="1799" width="12.85546875" style="7" customWidth="1"/>
    <col min="1800" max="2048" width="9.140625" style="7"/>
    <col min="2049" max="2049" width="71.5703125" style="7" customWidth="1"/>
    <col min="2050" max="2050" width="13.7109375" style="7" customWidth="1"/>
    <col min="2051" max="2051" width="12.5703125" style="7" customWidth="1"/>
    <col min="2052" max="2052" width="13.42578125" style="7" customWidth="1"/>
    <col min="2053" max="2053" width="15.42578125" style="7" customWidth="1"/>
    <col min="2054" max="2054" width="3.28515625" style="7" customWidth="1"/>
    <col min="2055" max="2055" width="12.85546875" style="7" customWidth="1"/>
    <col min="2056" max="2304" width="9.140625" style="7"/>
    <col min="2305" max="2305" width="71.5703125" style="7" customWidth="1"/>
    <col min="2306" max="2306" width="13.7109375" style="7" customWidth="1"/>
    <col min="2307" max="2307" width="12.5703125" style="7" customWidth="1"/>
    <col min="2308" max="2308" width="13.42578125" style="7" customWidth="1"/>
    <col min="2309" max="2309" width="15.42578125" style="7" customWidth="1"/>
    <col min="2310" max="2310" width="3.28515625" style="7" customWidth="1"/>
    <col min="2311" max="2311" width="12.85546875" style="7" customWidth="1"/>
    <col min="2312" max="2560" width="9.140625" style="7"/>
    <col min="2561" max="2561" width="71.5703125" style="7" customWidth="1"/>
    <col min="2562" max="2562" width="13.7109375" style="7" customWidth="1"/>
    <col min="2563" max="2563" width="12.5703125" style="7" customWidth="1"/>
    <col min="2564" max="2564" width="13.42578125" style="7" customWidth="1"/>
    <col min="2565" max="2565" width="15.42578125" style="7" customWidth="1"/>
    <col min="2566" max="2566" width="3.28515625" style="7" customWidth="1"/>
    <col min="2567" max="2567" width="12.85546875" style="7" customWidth="1"/>
    <col min="2568" max="2816" width="9.140625" style="7"/>
    <col min="2817" max="2817" width="71.5703125" style="7" customWidth="1"/>
    <col min="2818" max="2818" width="13.7109375" style="7" customWidth="1"/>
    <col min="2819" max="2819" width="12.5703125" style="7" customWidth="1"/>
    <col min="2820" max="2820" width="13.42578125" style="7" customWidth="1"/>
    <col min="2821" max="2821" width="15.42578125" style="7" customWidth="1"/>
    <col min="2822" max="2822" width="3.28515625" style="7" customWidth="1"/>
    <col min="2823" max="2823" width="12.85546875" style="7" customWidth="1"/>
    <col min="2824" max="3072" width="9.140625" style="7"/>
    <col min="3073" max="3073" width="71.5703125" style="7" customWidth="1"/>
    <col min="3074" max="3074" width="13.7109375" style="7" customWidth="1"/>
    <col min="3075" max="3075" width="12.5703125" style="7" customWidth="1"/>
    <col min="3076" max="3076" width="13.42578125" style="7" customWidth="1"/>
    <col min="3077" max="3077" width="15.42578125" style="7" customWidth="1"/>
    <col min="3078" max="3078" width="3.28515625" style="7" customWidth="1"/>
    <col min="3079" max="3079" width="12.85546875" style="7" customWidth="1"/>
    <col min="3080" max="3328" width="9.140625" style="7"/>
    <col min="3329" max="3329" width="71.5703125" style="7" customWidth="1"/>
    <col min="3330" max="3330" width="13.7109375" style="7" customWidth="1"/>
    <col min="3331" max="3331" width="12.5703125" style="7" customWidth="1"/>
    <col min="3332" max="3332" width="13.42578125" style="7" customWidth="1"/>
    <col min="3333" max="3333" width="15.42578125" style="7" customWidth="1"/>
    <col min="3334" max="3334" width="3.28515625" style="7" customWidth="1"/>
    <col min="3335" max="3335" width="12.85546875" style="7" customWidth="1"/>
    <col min="3336" max="3584" width="9.140625" style="7"/>
    <col min="3585" max="3585" width="71.5703125" style="7" customWidth="1"/>
    <col min="3586" max="3586" width="13.7109375" style="7" customWidth="1"/>
    <col min="3587" max="3587" width="12.5703125" style="7" customWidth="1"/>
    <col min="3588" max="3588" width="13.42578125" style="7" customWidth="1"/>
    <col min="3589" max="3589" width="15.42578125" style="7" customWidth="1"/>
    <col min="3590" max="3590" width="3.28515625" style="7" customWidth="1"/>
    <col min="3591" max="3591" width="12.85546875" style="7" customWidth="1"/>
    <col min="3592" max="3840" width="9.140625" style="7"/>
    <col min="3841" max="3841" width="71.5703125" style="7" customWidth="1"/>
    <col min="3842" max="3842" width="13.7109375" style="7" customWidth="1"/>
    <col min="3843" max="3843" width="12.5703125" style="7" customWidth="1"/>
    <col min="3844" max="3844" width="13.42578125" style="7" customWidth="1"/>
    <col min="3845" max="3845" width="15.42578125" style="7" customWidth="1"/>
    <col min="3846" max="3846" width="3.28515625" style="7" customWidth="1"/>
    <col min="3847" max="3847" width="12.85546875" style="7" customWidth="1"/>
    <col min="3848" max="4096" width="9.140625" style="7"/>
    <col min="4097" max="4097" width="71.5703125" style="7" customWidth="1"/>
    <col min="4098" max="4098" width="13.7109375" style="7" customWidth="1"/>
    <col min="4099" max="4099" width="12.5703125" style="7" customWidth="1"/>
    <col min="4100" max="4100" width="13.42578125" style="7" customWidth="1"/>
    <col min="4101" max="4101" width="15.42578125" style="7" customWidth="1"/>
    <col min="4102" max="4102" width="3.28515625" style="7" customWidth="1"/>
    <col min="4103" max="4103" width="12.85546875" style="7" customWidth="1"/>
    <col min="4104" max="4352" width="9.140625" style="7"/>
    <col min="4353" max="4353" width="71.5703125" style="7" customWidth="1"/>
    <col min="4354" max="4354" width="13.7109375" style="7" customWidth="1"/>
    <col min="4355" max="4355" width="12.5703125" style="7" customWidth="1"/>
    <col min="4356" max="4356" width="13.42578125" style="7" customWidth="1"/>
    <col min="4357" max="4357" width="15.42578125" style="7" customWidth="1"/>
    <col min="4358" max="4358" width="3.28515625" style="7" customWidth="1"/>
    <col min="4359" max="4359" width="12.85546875" style="7" customWidth="1"/>
    <col min="4360" max="4608" width="9.140625" style="7"/>
    <col min="4609" max="4609" width="71.5703125" style="7" customWidth="1"/>
    <col min="4610" max="4610" width="13.7109375" style="7" customWidth="1"/>
    <col min="4611" max="4611" width="12.5703125" style="7" customWidth="1"/>
    <col min="4612" max="4612" width="13.42578125" style="7" customWidth="1"/>
    <col min="4613" max="4613" width="15.42578125" style="7" customWidth="1"/>
    <col min="4614" max="4614" width="3.28515625" style="7" customWidth="1"/>
    <col min="4615" max="4615" width="12.85546875" style="7" customWidth="1"/>
    <col min="4616" max="4864" width="9.140625" style="7"/>
    <col min="4865" max="4865" width="71.5703125" style="7" customWidth="1"/>
    <col min="4866" max="4866" width="13.7109375" style="7" customWidth="1"/>
    <col min="4867" max="4867" width="12.5703125" style="7" customWidth="1"/>
    <col min="4868" max="4868" width="13.42578125" style="7" customWidth="1"/>
    <col min="4869" max="4869" width="15.42578125" style="7" customWidth="1"/>
    <col min="4870" max="4870" width="3.28515625" style="7" customWidth="1"/>
    <col min="4871" max="4871" width="12.85546875" style="7" customWidth="1"/>
    <col min="4872" max="5120" width="9.140625" style="7"/>
    <col min="5121" max="5121" width="71.5703125" style="7" customWidth="1"/>
    <col min="5122" max="5122" width="13.7109375" style="7" customWidth="1"/>
    <col min="5123" max="5123" width="12.5703125" style="7" customWidth="1"/>
    <col min="5124" max="5124" width="13.42578125" style="7" customWidth="1"/>
    <col min="5125" max="5125" width="15.42578125" style="7" customWidth="1"/>
    <col min="5126" max="5126" width="3.28515625" style="7" customWidth="1"/>
    <col min="5127" max="5127" width="12.85546875" style="7" customWidth="1"/>
    <col min="5128" max="5376" width="9.140625" style="7"/>
    <col min="5377" max="5377" width="71.5703125" style="7" customWidth="1"/>
    <col min="5378" max="5378" width="13.7109375" style="7" customWidth="1"/>
    <col min="5379" max="5379" width="12.5703125" style="7" customWidth="1"/>
    <col min="5380" max="5380" width="13.42578125" style="7" customWidth="1"/>
    <col min="5381" max="5381" width="15.42578125" style="7" customWidth="1"/>
    <col min="5382" max="5382" width="3.28515625" style="7" customWidth="1"/>
    <col min="5383" max="5383" width="12.85546875" style="7" customWidth="1"/>
    <col min="5384" max="5632" width="9.140625" style="7"/>
    <col min="5633" max="5633" width="71.5703125" style="7" customWidth="1"/>
    <col min="5634" max="5634" width="13.7109375" style="7" customWidth="1"/>
    <col min="5635" max="5635" width="12.5703125" style="7" customWidth="1"/>
    <col min="5636" max="5636" width="13.42578125" style="7" customWidth="1"/>
    <col min="5637" max="5637" width="15.42578125" style="7" customWidth="1"/>
    <col min="5638" max="5638" width="3.28515625" style="7" customWidth="1"/>
    <col min="5639" max="5639" width="12.85546875" style="7" customWidth="1"/>
    <col min="5640" max="5888" width="9.140625" style="7"/>
    <col min="5889" max="5889" width="71.5703125" style="7" customWidth="1"/>
    <col min="5890" max="5890" width="13.7109375" style="7" customWidth="1"/>
    <col min="5891" max="5891" width="12.5703125" style="7" customWidth="1"/>
    <col min="5892" max="5892" width="13.42578125" style="7" customWidth="1"/>
    <col min="5893" max="5893" width="15.42578125" style="7" customWidth="1"/>
    <col min="5894" max="5894" width="3.28515625" style="7" customWidth="1"/>
    <col min="5895" max="5895" width="12.85546875" style="7" customWidth="1"/>
    <col min="5896" max="6144" width="9.140625" style="7"/>
    <col min="6145" max="6145" width="71.5703125" style="7" customWidth="1"/>
    <col min="6146" max="6146" width="13.7109375" style="7" customWidth="1"/>
    <col min="6147" max="6147" width="12.5703125" style="7" customWidth="1"/>
    <col min="6148" max="6148" width="13.42578125" style="7" customWidth="1"/>
    <col min="6149" max="6149" width="15.42578125" style="7" customWidth="1"/>
    <col min="6150" max="6150" width="3.28515625" style="7" customWidth="1"/>
    <col min="6151" max="6151" width="12.85546875" style="7" customWidth="1"/>
    <col min="6152" max="6400" width="9.140625" style="7"/>
    <col min="6401" max="6401" width="71.5703125" style="7" customWidth="1"/>
    <col min="6402" max="6402" width="13.7109375" style="7" customWidth="1"/>
    <col min="6403" max="6403" width="12.5703125" style="7" customWidth="1"/>
    <col min="6404" max="6404" width="13.42578125" style="7" customWidth="1"/>
    <col min="6405" max="6405" width="15.42578125" style="7" customWidth="1"/>
    <col min="6406" max="6406" width="3.28515625" style="7" customWidth="1"/>
    <col min="6407" max="6407" width="12.85546875" style="7" customWidth="1"/>
    <col min="6408" max="6656" width="9.140625" style="7"/>
    <col min="6657" max="6657" width="71.5703125" style="7" customWidth="1"/>
    <col min="6658" max="6658" width="13.7109375" style="7" customWidth="1"/>
    <col min="6659" max="6659" width="12.5703125" style="7" customWidth="1"/>
    <col min="6660" max="6660" width="13.42578125" style="7" customWidth="1"/>
    <col min="6661" max="6661" width="15.42578125" style="7" customWidth="1"/>
    <col min="6662" max="6662" width="3.28515625" style="7" customWidth="1"/>
    <col min="6663" max="6663" width="12.85546875" style="7" customWidth="1"/>
    <col min="6664" max="6912" width="9.140625" style="7"/>
    <col min="6913" max="6913" width="71.5703125" style="7" customWidth="1"/>
    <col min="6914" max="6914" width="13.7109375" style="7" customWidth="1"/>
    <col min="6915" max="6915" width="12.5703125" style="7" customWidth="1"/>
    <col min="6916" max="6916" width="13.42578125" style="7" customWidth="1"/>
    <col min="6917" max="6917" width="15.42578125" style="7" customWidth="1"/>
    <col min="6918" max="6918" width="3.28515625" style="7" customWidth="1"/>
    <col min="6919" max="6919" width="12.85546875" style="7" customWidth="1"/>
    <col min="6920" max="7168" width="9.140625" style="7"/>
    <col min="7169" max="7169" width="71.5703125" style="7" customWidth="1"/>
    <col min="7170" max="7170" width="13.7109375" style="7" customWidth="1"/>
    <col min="7171" max="7171" width="12.5703125" style="7" customWidth="1"/>
    <col min="7172" max="7172" width="13.42578125" style="7" customWidth="1"/>
    <col min="7173" max="7173" width="15.42578125" style="7" customWidth="1"/>
    <col min="7174" max="7174" width="3.28515625" style="7" customWidth="1"/>
    <col min="7175" max="7175" width="12.85546875" style="7" customWidth="1"/>
    <col min="7176" max="7424" width="9.140625" style="7"/>
    <col min="7425" max="7425" width="71.5703125" style="7" customWidth="1"/>
    <col min="7426" max="7426" width="13.7109375" style="7" customWidth="1"/>
    <col min="7427" max="7427" width="12.5703125" style="7" customWidth="1"/>
    <col min="7428" max="7428" width="13.42578125" style="7" customWidth="1"/>
    <col min="7429" max="7429" width="15.42578125" style="7" customWidth="1"/>
    <col min="7430" max="7430" width="3.28515625" style="7" customWidth="1"/>
    <col min="7431" max="7431" width="12.85546875" style="7" customWidth="1"/>
    <col min="7432" max="7680" width="9.140625" style="7"/>
    <col min="7681" max="7681" width="71.5703125" style="7" customWidth="1"/>
    <col min="7682" max="7682" width="13.7109375" style="7" customWidth="1"/>
    <col min="7683" max="7683" width="12.5703125" style="7" customWidth="1"/>
    <col min="7684" max="7684" width="13.42578125" style="7" customWidth="1"/>
    <col min="7685" max="7685" width="15.42578125" style="7" customWidth="1"/>
    <col min="7686" max="7686" width="3.28515625" style="7" customWidth="1"/>
    <col min="7687" max="7687" width="12.85546875" style="7" customWidth="1"/>
    <col min="7688" max="7936" width="9.140625" style="7"/>
    <col min="7937" max="7937" width="71.5703125" style="7" customWidth="1"/>
    <col min="7938" max="7938" width="13.7109375" style="7" customWidth="1"/>
    <col min="7939" max="7939" width="12.5703125" style="7" customWidth="1"/>
    <col min="7940" max="7940" width="13.42578125" style="7" customWidth="1"/>
    <col min="7941" max="7941" width="15.42578125" style="7" customWidth="1"/>
    <col min="7942" max="7942" width="3.28515625" style="7" customWidth="1"/>
    <col min="7943" max="7943" width="12.85546875" style="7" customWidth="1"/>
    <col min="7944" max="8192" width="9.140625" style="7"/>
    <col min="8193" max="8193" width="71.5703125" style="7" customWidth="1"/>
    <col min="8194" max="8194" width="13.7109375" style="7" customWidth="1"/>
    <col min="8195" max="8195" width="12.5703125" style="7" customWidth="1"/>
    <col min="8196" max="8196" width="13.42578125" style="7" customWidth="1"/>
    <col min="8197" max="8197" width="15.42578125" style="7" customWidth="1"/>
    <col min="8198" max="8198" width="3.28515625" style="7" customWidth="1"/>
    <col min="8199" max="8199" width="12.85546875" style="7" customWidth="1"/>
    <col min="8200" max="8448" width="9.140625" style="7"/>
    <col min="8449" max="8449" width="71.5703125" style="7" customWidth="1"/>
    <col min="8450" max="8450" width="13.7109375" style="7" customWidth="1"/>
    <col min="8451" max="8451" width="12.5703125" style="7" customWidth="1"/>
    <col min="8452" max="8452" width="13.42578125" style="7" customWidth="1"/>
    <col min="8453" max="8453" width="15.42578125" style="7" customWidth="1"/>
    <col min="8454" max="8454" width="3.28515625" style="7" customWidth="1"/>
    <col min="8455" max="8455" width="12.85546875" style="7" customWidth="1"/>
    <col min="8456" max="8704" width="9.140625" style="7"/>
    <col min="8705" max="8705" width="71.5703125" style="7" customWidth="1"/>
    <col min="8706" max="8706" width="13.7109375" style="7" customWidth="1"/>
    <col min="8707" max="8707" width="12.5703125" style="7" customWidth="1"/>
    <col min="8708" max="8708" width="13.42578125" style="7" customWidth="1"/>
    <col min="8709" max="8709" width="15.42578125" style="7" customWidth="1"/>
    <col min="8710" max="8710" width="3.28515625" style="7" customWidth="1"/>
    <col min="8711" max="8711" width="12.85546875" style="7" customWidth="1"/>
    <col min="8712" max="8960" width="9.140625" style="7"/>
    <col min="8961" max="8961" width="71.5703125" style="7" customWidth="1"/>
    <col min="8962" max="8962" width="13.7109375" style="7" customWidth="1"/>
    <col min="8963" max="8963" width="12.5703125" style="7" customWidth="1"/>
    <col min="8964" max="8964" width="13.42578125" style="7" customWidth="1"/>
    <col min="8965" max="8965" width="15.42578125" style="7" customWidth="1"/>
    <col min="8966" max="8966" width="3.28515625" style="7" customWidth="1"/>
    <col min="8967" max="8967" width="12.85546875" style="7" customWidth="1"/>
    <col min="8968" max="9216" width="9.140625" style="7"/>
    <col min="9217" max="9217" width="71.5703125" style="7" customWidth="1"/>
    <col min="9218" max="9218" width="13.7109375" style="7" customWidth="1"/>
    <col min="9219" max="9219" width="12.5703125" style="7" customWidth="1"/>
    <col min="9220" max="9220" width="13.42578125" style="7" customWidth="1"/>
    <col min="9221" max="9221" width="15.42578125" style="7" customWidth="1"/>
    <col min="9222" max="9222" width="3.28515625" style="7" customWidth="1"/>
    <col min="9223" max="9223" width="12.85546875" style="7" customWidth="1"/>
    <col min="9224" max="9472" width="9.140625" style="7"/>
    <col min="9473" max="9473" width="71.5703125" style="7" customWidth="1"/>
    <col min="9474" max="9474" width="13.7109375" style="7" customWidth="1"/>
    <col min="9475" max="9475" width="12.5703125" style="7" customWidth="1"/>
    <col min="9476" max="9476" width="13.42578125" style="7" customWidth="1"/>
    <col min="9477" max="9477" width="15.42578125" style="7" customWidth="1"/>
    <col min="9478" max="9478" width="3.28515625" style="7" customWidth="1"/>
    <col min="9479" max="9479" width="12.85546875" style="7" customWidth="1"/>
    <col min="9480" max="9728" width="9.140625" style="7"/>
    <col min="9729" max="9729" width="71.5703125" style="7" customWidth="1"/>
    <col min="9730" max="9730" width="13.7109375" style="7" customWidth="1"/>
    <col min="9731" max="9731" width="12.5703125" style="7" customWidth="1"/>
    <col min="9732" max="9732" width="13.42578125" style="7" customWidth="1"/>
    <col min="9733" max="9733" width="15.42578125" style="7" customWidth="1"/>
    <col min="9734" max="9734" width="3.28515625" style="7" customWidth="1"/>
    <col min="9735" max="9735" width="12.85546875" style="7" customWidth="1"/>
    <col min="9736" max="9984" width="9.140625" style="7"/>
    <col min="9985" max="9985" width="71.5703125" style="7" customWidth="1"/>
    <col min="9986" max="9986" width="13.7109375" style="7" customWidth="1"/>
    <col min="9987" max="9987" width="12.5703125" style="7" customWidth="1"/>
    <col min="9988" max="9988" width="13.42578125" style="7" customWidth="1"/>
    <col min="9989" max="9989" width="15.42578125" style="7" customWidth="1"/>
    <col min="9990" max="9990" width="3.28515625" style="7" customWidth="1"/>
    <col min="9991" max="9991" width="12.85546875" style="7" customWidth="1"/>
    <col min="9992" max="10240" width="9.140625" style="7"/>
    <col min="10241" max="10241" width="71.5703125" style="7" customWidth="1"/>
    <col min="10242" max="10242" width="13.7109375" style="7" customWidth="1"/>
    <col min="10243" max="10243" width="12.5703125" style="7" customWidth="1"/>
    <col min="10244" max="10244" width="13.42578125" style="7" customWidth="1"/>
    <col min="10245" max="10245" width="15.42578125" style="7" customWidth="1"/>
    <col min="10246" max="10246" width="3.28515625" style="7" customWidth="1"/>
    <col min="10247" max="10247" width="12.85546875" style="7" customWidth="1"/>
    <col min="10248" max="10496" width="9.140625" style="7"/>
    <col min="10497" max="10497" width="71.5703125" style="7" customWidth="1"/>
    <col min="10498" max="10498" width="13.7109375" style="7" customWidth="1"/>
    <col min="10499" max="10499" width="12.5703125" style="7" customWidth="1"/>
    <col min="10500" max="10500" width="13.42578125" style="7" customWidth="1"/>
    <col min="10501" max="10501" width="15.42578125" style="7" customWidth="1"/>
    <col min="10502" max="10502" width="3.28515625" style="7" customWidth="1"/>
    <col min="10503" max="10503" width="12.85546875" style="7" customWidth="1"/>
    <col min="10504" max="10752" width="9.140625" style="7"/>
    <col min="10753" max="10753" width="71.5703125" style="7" customWidth="1"/>
    <col min="10754" max="10754" width="13.7109375" style="7" customWidth="1"/>
    <col min="10755" max="10755" width="12.5703125" style="7" customWidth="1"/>
    <col min="10756" max="10756" width="13.42578125" style="7" customWidth="1"/>
    <col min="10757" max="10757" width="15.42578125" style="7" customWidth="1"/>
    <col min="10758" max="10758" width="3.28515625" style="7" customWidth="1"/>
    <col min="10759" max="10759" width="12.85546875" style="7" customWidth="1"/>
    <col min="10760" max="11008" width="9.140625" style="7"/>
    <col min="11009" max="11009" width="71.5703125" style="7" customWidth="1"/>
    <col min="11010" max="11010" width="13.7109375" style="7" customWidth="1"/>
    <col min="11011" max="11011" width="12.5703125" style="7" customWidth="1"/>
    <col min="11012" max="11012" width="13.42578125" style="7" customWidth="1"/>
    <col min="11013" max="11013" width="15.42578125" style="7" customWidth="1"/>
    <col min="11014" max="11014" width="3.28515625" style="7" customWidth="1"/>
    <col min="11015" max="11015" width="12.85546875" style="7" customWidth="1"/>
    <col min="11016" max="11264" width="9.140625" style="7"/>
    <col min="11265" max="11265" width="71.5703125" style="7" customWidth="1"/>
    <col min="11266" max="11266" width="13.7109375" style="7" customWidth="1"/>
    <col min="11267" max="11267" width="12.5703125" style="7" customWidth="1"/>
    <col min="11268" max="11268" width="13.42578125" style="7" customWidth="1"/>
    <col min="11269" max="11269" width="15.42578125" style="7" customWidth="1"/>
    <col min="11270" max="11270" width="3.28515625" style="7" customWidth="1"/>
    <col min="11271" max="11271" width="12.85546875" style="7" customWidth="1"/>
    <col min="11272" max="11520" width="9.140625" style="7"/>
    <col min="11521" max="11521" width="71.5703125" style="7" customWidth="1"/>
    <col min="11522" max="11522" width="13.7109375" style="7" customWidth="1"/>
    <col min="11523" max="11523" width="12.5703125" style="7" customWidth="1"/>
    <col min="11524" max="11524" width="13.42578125" style="7" customWidth="1"/>
    <col min="11525" max="11525" width="15.42578125" style="7" customWidth="1"/>
    <col min="11526" max="11526" width="3.28515625" style="7" customWidth="1"/>
    <col min="11527" max="11527" width="12.85546875" style="7" customWidth="1"/>
    <col min="11528" max="11776" width="9.140625" style="7"/>
    <col min="11777" max="11777" width="71.5703125" style="7" customWidth="1"/>
    <col min="11778" max="11778" width="13.7109375" style="7" customWidth="1"/>
    <col min="11779" max="11779" width="12.5703125" style="7" customWidth="1"/>
    <col min="11780" max="11780" width="13.42578125" style="7" customWidth="1"/>
    <col min="11781" max="11781" width="15.42578125" style="7" customWidth="1"/>
    <col min="11782" max="11782" width="3.28515625" style="7" customWidth="1"/>
    <col min="11783" max="11783" width="12.85546875" style="7" customWidth="1"/>
    <col min="11784" max="12032" width="9.140625" style="7"/>
    <col min="12033" max="12033" width="71.5703125" style="7" customWidth="1"/>
    <col min="12034" max="12034" width="13.7109375" style="7" customWidth="1"/>
    <col min="12035" max="12035" width="12.5703125" style="7" customWidth="1"/>
    <col min="12036" max="12036" width="13.42578125" style="7" customWidth="1"/>
    <col min="12037" max="12037" width="15.42578125" style="7" customWidth="1"/>
    <col min="12038" max="12038" width="3.28515625" style="7" customWidth="1"/>
    <col min="12039" max="12039" width="12.85546875" style="7" customWidth="1"/>
    <col min="12040" max="12288" width="9.140625" style="7"/>
    <col min="12289" max="12289" width="71.5703125" style="7" customWidth="1"/>
    <col min="12290" max="12290" width="13.7109375" style="7" customWidth="1"/>
    <col min="12291" max="12291" width="12.5703125" style="7" customWidth="1"/>
    <col min="12292" max="12292" width="13.42578125" style="7" customWidth="1"/>
    <col min="12293" max="12293" width="15.42578125" style="7" customWidth="1"/>
    <col min="12294" max="12294" width="3.28515625" style="7" customWidth="1"/>
    <col min="12295" max="12295" width="12.85546875" style="7" customWidth="1"/>
    <col min="12296" max="12544" width="9.140625" style="7"/>
    <col min="12545" max="12545" width="71.5703125" style="7" customWidth="1"/>
    <col min="12546" max="12546" width="13.7109375" style="7" customWidth="1"/>
    <col min="12547" max="12547" width="12.5703125" style="7" customWidth="1"/>
    <col min="12548" max="12548" width="13.42578125" style="7" customWidth="1"/>
    <col min="12549" max="12549" width="15.42578125" style="7" customWidth="1"/>
    <col min="12550" max="12550" width="3.28515625" style="7" customWidth="1"/>
    <col min="12551" max="12551" width="12.85546875" style="7" customWidth="1"/>
    <col min="12552" max="12800" width="9.140625" style="7"/>
    <col min="12801" max="12801" width="71.5703125" style="7" customWidth="1"/>
    <col min="12802" max="12802" width="13.7109375" style="7" customWidth="1"/>
    <col min="12803" max="12803" width="12.5703125" style="7" customWidth="1"/>
    <col min="12804" max="12804" width="13.42578125" style="7" customWidth="1"/>
    <col min="12805" max="12805" width="15.42578125" style="7" customWidth="1"/>
    <col min="12806" max="12806" width="3.28515625" style="7" customWidth="1"/>
    <col min="12807" max="12807" width="12.85546875" style="7" customWidth="1"/>
    <col min="12808" max="13056" width="9.140625" style="7"/>
    <col min="13057" max="13057" width="71.5703125" style="7" customWidth="1"/>
    <col min="13058" max="13058" width="13.7109375" style="7" customWidth="1"/>
    <col min="13059" max="13059" width="12.5703125" style="7" customWidth="1"/>
    <col min="13060" max="13060" width="13.42578125" style="7" customWidth="1"/>
    <col min="13061" max="13061" width="15.42578125" style="7" customWidth="1"/>
    <col min="13062" max="13062" width="3.28515625" style="7" customWidth="1"/>
    <col min="13063" max="13063" width="12.85546875" style="7" customWidth="1"/>
    <col min="13064" max="13312" width="9.140625" style="7"/>
    <col min="13313" max="13313" width="71.5703125" style="7" customWidth="1"/>
    <col min="13314" max="13314" width="13.7109375" style="7" customWidth="1"/>
    <col min="13315" max="13315" width="12.5703125" style="7" customWidth="1"/>
    <col min="13316" max="13316" width="13.42578125" style="7" customWidth="1"/>
    <col min="13317" max="13317" width="15.42578125" style="7" customWidth="1"/>
    <col min="13318" max="13318" width="3.28515625" style="7" customWidth="1"/>
    <col min="13319" max="13319" width="12.85546875" style="7" customWidth="1"/>
    <col min="13320" max="13568" width="9.140625" style="7"/>
    <col min="13569" max="13569" width="71.5703125" style="7" customWidth="1"/>
    <col min="13570" max="13570" width="13.7109375" style="7" customWidth="1"/>
    <col min="13571" max="13571" width="12.5703125" style="7" customWidth="1"/>
    <col min="13572" max="13572" width="13.42578125" style="7" customWidth="1"/>
    <col min="13573" max="13573" width="15.42578125" style="7" customWidth="1"/>
    <col min="13574" max="13574" width="3.28515625" style="7" customWidth="1"/>
    <col min="13575" max="13575" width="12.85546875" style="7" customWidth="1"/>
    <col min="13576" max="13824" width="9.140625" style="7"/>
    <col min="13825" max="13825" width="71.5703125" style="7" customWidth="1"/>
    <col min="13826" max="13826" width="13.7109375" style="7" customWidth="1"/>
    <col min="13827" max="13827" width="12.5703125" style="7" customWidth="1"/>
    <col min="13828" max="13828" width="13.42578125" style="7" customWidth="1"/>
    <col min="13829" max="13829" width="15.42578125" style="7" customWidth="1"/>
    <col min="13830" max="13830" width="3.28515625" style="7" customWidth="1"/>
    <col min="13831" max="13831" width="12.85546875" style="7" customWidth="1"/>
    <col min="13832" max="14080" width="9.140625" style="7"/>
    <col min="14081" max="14081" width="71.5703125" style="7" customWidth="1"/>
    <col min="14082" max="14082" width="13.7109375" style="7" customWidth="1"/>
    <col min="14083" max="14083" width="12.5703125" style="7" customWidth="1"/>
    <col min="14084" max="14084" width="13.42578125" style="7" customWidth="1"/>
    <col min="14085" max="14085" width="15.42578125" style="7" customWidth="1"/>
    <col min="14086" max="14086" width="3.28515625" style="7" customWidth="1"/>
    <col min="14087" max="14087" width="12.85546875" style="7" customWidth="1"/>
    <col min="14088" max="14336" width="9.140625" style="7"/>
    <col min="14337" max="14337" width="71.5703125" style="7" customWidth="1"/>
    <col min="14338" max="14338" width="13.7109375" style="7" customWidth="1"/>
    <col min="14339" max="14339" width="12.5703125" style="7" customWidth="1"/>
    <col min="14340" max="14340" width="13.42578125" style="7" customWidth="1"/>
    <col min="14341" max="14341" width="15.42578125" style="7" customWidth="1"/>
    <col min="14342" max="14342" width="3.28515625" style="7" customWidth="1"/>
    <col min="14343" max="14343" width="12.85546875" style="7" customWidth="1"/>
    <col min="14344" max="14592" width="9.140625" style="7"/>
    <col min="14593" max="14593" width="71.5703125" style="7" customWidth="1"/>
    <col min="14594" max="14594" width="13.7109375" style="7" customWidth="1"/>
    <col min="14595" max="14595" width="12.5703125" style="7" customWidth="1"/>
    <col min="14596" max="14596" width="13.42578125" style="7" customWidth="1"/>
    <col min="14597" max="14597" width="15.42578125" style="7" customWidth="1"/>
    <col min="14598" max="14598" width="3.28515625" style="7" customWidth="1"/>
    <col min="14599" max="14599" width="12.85546875" style="7" customWidth="1"/>
    <col min="14600" max="14848" width="9.140625" style="7"/>
    <col min="14849" max="14849" width="71.5703125" style="7" customWidth="1"/>
    <col min="14850" max="14850" width="13.7109375" style="7" customWidth="1"/>
    <col min="14851" max="14851" width="12.5703125" style="7" customWidth="1"/>
    <col min="14852" max="14852" width="13.42578125" style="7" customWidth="1"/>
    <col min="14853" max="14853" width="15.42578125" style="7" customWidth="1"/>
    <col min="14854" max="14854" width="3.28515625" style="7" customWidth="1"/>
    <col min="14855" max="14855" width="12.85546875" style="7" customWidth="1"/>
    <col min="14856" max="15104" width="9.140625" style="7"/>
    <col min="15105" max="15105" width="71.5703125" style="7" customWidth="1"/>
    <col min="15106" max="15106" width="13.7109375" style="7" customWidth="1"/>
    <col min="15107" max="15107" width="12.5703125" style="7" customWidth="1"/>
    <col min="15108" max="15108" width="13.42578125" style="7" customWidth="1"/>
    <col min="15109" max="15109" width="15.42578125" style="7" customWidth="1"/>
    <col min="15110" max="15110" width="3.28515625" style="7" customWidth="1"/>
    <col min="15111" max="15111" width="12.85546875" style="7" customWidth="1"/>
    <col min="15112" max="15360" width="9.140625" style="7"/>
    <col min="15361" max="15361" width="71.5703125" style="7" customWidth="1"/>
    <col min="15362" max="15362" width="13.7109375" style="7" customWidth="1"/>
    <col min="15363" max="15363" width="12.5703125" style="7" customWidth="1"/>
    <col min="15364" max="15364" width="13.42578125" style="7" customWidth="1"/>
    <col min="15365" max="15365" width="15.42578125" style="7" customWidth="1"/>
    <col min="15366" max="15366" width="3.28515625" style="7" customWidth="1"/>
    <col min="15367" max="15367" width="12.85546875" style="7" customWidth="1"/>
    <col min="15368" max="15616" width="9.140625" style="7"/>
    <col min="15617" max="15617" width="71.5703125" style="7" customWidth="1"/>
    <col min="15618" max="15618" width="13.7109375" style="7" customWidth="1"/>
    <col min="15619" max="15619" width="12.5703125" style="7" customWidth="1"/>
    <col min="15620" max="15620" width="13.42578125" style="7" customWidth="1"/>
    <col min="15621" max="15621" width="15.42578125" style="7" customWidth="1"/>
    <col min="15622" max="15622" width="3.28515625" style="7" customWidth="1"/>
    <col min="15623" max="15623" width="12.85546875" style="7" customWidth="1"/>
    <col min="15624" max="15872" width="9.140625" style="7"/>
    <col min="15873" max="15873" width="71.5703125" style="7" customWidth="1"/>
    <col min="15874" max="15874" width="13.7109375" style="7" customWidth="1"/>
    <col min="15875" max="15875" width="12.5703125" style="7" customWidth="1"/>
    <col min="15876" max="15876" width="13.42578125" style="7" customWidth="1"/>
    <col min="15877" max="15877" width="15.42578125" style="7" customWidth="1"/>
    <col min="15878" max="15878" width="3.28515625" style="7" customWidth="1"/>
    <col min="15879" max="15879" width="12.85546875" style="7" customWidth="1"/>
    <col min="15880" max="16128" width="9.140625" style="7"/>
    <col min="16129" max="16129" width="71.5703125" style="7" customWidth="1"/>
    <col min="16130" max="16130" width="13.7109375" style="7" customWidth="1"/>
    <col min="16131" max="16131" width="12.5703125" style="7" customWidth="1"/>
    <col min="16132" max="16132" width="13.42578125" style="7" customWidth="1"/>
    <col min="16133" max="16133" width="15.42578125" style="7" customWidth="1"/>
    <col min="16134" max="16134" width="3.28515625" style="7" customWidth="1"/>
    <col min="16135" max="16135" width="12.85546875" style="7" customWidth="1"/>
    <col min="16136" max="16383" width="9.140625" style="7"/>
    <col min="16384" max="16384" width="9.140625" style="7" customWidth="1"/>
  </cols>
  <sheetData>
    <row r="1" spans="1:7" ht="15.75" x14ac:dyDescent="0.2">
      <c r="A1" s="215"/>
      <c r="B1" s="215"/>
      <c r="C1" s="215"/>
      <c r="D1" s="215"/>
      <c r="E1" s="215"/>
      <c r="F1" s="215"/>
      <c r="G1" s="216"/>
    </row>
    <row r="2" spans="1:7" ht="15.75" x14ac:dyDescent="0.2">
      <c r="A2" s="215" t="s">
        <v>246</v>
      </c>
      <c r="B2" s="215"/>
      <c r="C2" s="215"/>
      <c r="D2" s="215"/>
      <c r="E2" s="215"/>
      <c r="F2" s="215"/>
      <c r="G2" s="216"/>
    </row>
    <row r="3" spans="1:7" ht="15.75" x14ac:dyDescent="0.2">
      <c r="A3" s="215" t="s">
        <v>240</v>
      </c>
      <c r="B3" s="215"/>
      <c r="C3" s="215"/>
      <c r="D3" s="215"/>
      <c r="E3" s="215"/>
      <c r="F3" s="215"/>
      <c r="G3" s="216"/>
    </row>
    <row r="4" spans="1:7" ht="16.5" x14ac:dyDescent="0.25">
      <c r="A4" s="8"/>
      <c r="B4" s="9"/>
      <c r="C4" s="9"/>
      <c r="D4" s="9"/>
      <c r="E4" s="9"/>
      <c r="F4" s="9"/>
      <c r="G4" s="6"/>
    </row>
    <row r="5" spans="1:7" ht="63" x14ac:dyDescent="0.2">
      <c r="A5" s="10" t="s">
        <v>153</v>
      </c>
      <c r="B5" s="10" t="s">
        <v>154</v>
      </c>
      <c r="C5" s="10" t="s">
        <v>155</v>
      </c>
      <c r="D5" s="10" t="s">
        <v>156</v>
      </c>
      <c r="E5" s="10" t="s">
        <v>157</v>
      </c>
      <c r="F5" s="10" t="s">
        <v>158</v>
      </c>
      <c r="G5" s="6"/>
    </row>
    <row r="6" spans="1:7" ht="37.5" customHeight="1" x14ac:dyDescent="0.2">
      <c r="A6" s="11" t="s">
        <v>86</v>
      </c>
      <c r="B6" s="217" t="s">
        <v>159</v>
      </c>
      <c r="C6" s="218"/>
      <c r="D6" s="218"/>
      <c r="E6" s="218"/>
      <c r="F6" s="219"/>
      <c r="G6" s="6"/>
    </row>
    <row r="7" spans="1:7" ht="15.75" x14ac:dyDescent="0.2">
      <c r="A7" s="12" t="s">
        <v>97</v>
      </c>
      <c r="B7" s="38" t="s">
        <v>229</v>
      </c>
      <c r="C7" s="13" t="s">
        <v>230</v>
      </c>
      <c r="D7" s="14">
        <v>90</v>
      </c>
      <c r="E7" s="14">
        <v>1.45</v>
      </c>
      <c r="F7" s="16">
        <f>D7*E7</f>
        <v>130.5</v>
      </c>
      <c r="G7" s="6"/>
    </row>
    <row r="8" spans="1:7" ht="15.75" x14ac:dyDescent="0.2">
      <c r="A8" s="12" t="s">
        <v>98</v>
      </c>
      <c r="B8" s="38" t="s">
        <v>231</v>
      </c>
      <c r="C8" s="13" t="s">
        <v>232</v>
      </c>
      <c r="D8" s="14">
        <v>4</v>
      </c>
      <c r="E8" s="14">
        <v>24.67</v>
      </c>
      <c r="F8" s="16">
        <f>D8*E8</f>
        <v>98.68</v>
      </c>
      <c r="G8" s="6"/>
    </row>
    <row r="9" spans="1:7" ht="15.75" x14ac:dyDescent="0.2">
      <c r="A9" s="12" t="s">
        <v>163</v>
      </c>
      <c r="B9" s="18" t="s">
        <v>233</v>
      </c>
      <c r="C9" s="13">
        <v>2021</v>
      </c>
      <c r="D9" s="14">
        <v>1</v>
      </c>
      <c r="E9" s="14">
        <f>87.5*2</f>
        <v>175</v>
      </c>
      <c r="F9" s="16">
        <f>D9*E9</f>
        <v>175</v>
      </c>
      <c r="G9" s="6"/>
    </row>
    <row r="10" spans="1:7" ht="15.75" x14ac:dyDescent="0.2">
      <c r="A10" s="12" t="s">
        <v>165</v>
      </c>
      <c r="B10" s="18" t="s">
        <v>223</v>
      </c>
      <c r="C10" s="13" t="s">
        <v>191</v>
      </c>
      <c r="D10" s="39">
        <v>24.09</v>
      </c>
      <c r="E10" s="15">
        <f>F10</f>
        <v>43.58</v>
      </c>
      <c r="F10" s="16">
        <f>ROUND(E9*0.249,2)</f>
        <v>43.58</v>
      </c>
      <c r="G10" s="6"/>
    </row>
    <row r="11" spans="1:7" ht="15.75" x14ac:dyDescent="0.2">
      <c r="A11" s="209" t="s">
        <v>192</v>
      </c>
      <c r="B11" s="210"/>
      <c r="C11" s="210"/>
      <c r="D11" s="210"/>
      <c r="E11" s="211"/>
      <c r="F11" s="19">
        <f>SUM(F7:F10)</f>
        <v>447.76</v>
      </c>
      <c r="G11" s="6"/>
    </row>
    <row r="12" spans="1:7" ht="15.75" x14ac:dyDescent="0.2">
      <c r="A12" s="20"/>
      <c r="B12" s="20"/>
      <c r="C12" s="20"/>
      <c r="D12" s="20"/>
      <c r="E12" s="20"/>
      <c r="F12" s="21"/>
      <c r="G12" s="6"/>
    </row>
    <row r="13" spans="1:7" ht="15.75" x14ac:dyDescent="0.2">
      <c r="A13" s="11" t="s">
        <v>91</v>
      </c>
      <c r="B13" s="220" t="s">
        <v>214</v>
      </c>
      <c r="C13" s="221"/>
      <c r="D13" s="221"/>
      <c r="E13" s="221"/>
      <c r="F13" s="222"/>
      <c r="G13" s="6"/>
    </row>
    <row r="14" spans="1:7" ht="15.75" x14ac:dyDescent="0.2">
      <c r="A14" s="12" t="s">
        <v>194</v>
      </c>
      <c r="B14" s="18" t="s">
        <v>224</v>
      </c>
      <c r="C14" s="13"/>
      <c r="D14" s="14"/>
      <c r="E14" s="15"/>
      <c r="F14" s="16">
        <f>D14*E14</f>
        <v>0</v>
      </c>
      <c r="G14" s="6"/>
    </row>
    <row r="15" spans="1:7" ht="15.75" x14ac:dyDescent="0.2">
      <c r="A15" s="17" t="s">
        <v>196</v>
      </c>
      <c r="B15" s="18" t="s">
        <v>225</v>
      </c>
      <c r="C15" s="13"/>
      <c r="D15" s="14"/>
      <c r="E15" s="15"/>
      <c r="F15" s="16">
        <f>D15*E15</f>
        <v>0</v>
      </c>
      <c r="G15" s="6"/>
    </row>
    <row r="16" spans="1:7" ht="15.75" x14ac:dyDescent="0.2">
      <c r="A16" s="12"/>
      <c r="B16" s="18"/>
      <c r="C16" s="13"/>
      <c r="D16" s="14"/>
      <c r="E16" s="15"/>
      <c r="F16" s="16">
        <f>D16*E16</f>
        <v>0</v>
      </c>
      <c r="G16" s="6"/>
    </row>
    <row r="17" spans="1:7" ht="15.75" x14ac:dyDescent="0.2">
      <c r="A17" s="209" t="s">
        <v>208</v>
      </c>
      <c r="B17" s="210"/>
      <c r="C17" s="210"/>
      <c r="D17" s="210"/>
      <c r="E17" s="211"/>
      <c r="F17" s="16">
        <f>SUM(F14:F16)</f>
        <v>0</v>
      </c>
      <c r="G17" s="6"/>
    </row>
    <row r="18" spans="1:7" ht="15.75" x14ac:dyDescent="0.2">
      <c r="A18" s="22"/>
      <c r="B18" s="23" t="s">
        <v>223</v>
      </c>
      <c r="C18" s="24"/>
      <c r="D18" s="25"/>
      <c r="E18" s="26"/>
      <c r="F18" s="27"/>
      <c r="G18" s="6"/>
    </row>
    <row r="19" spans="1:7" ht="15.75" x14ac:dyDescent="0.2">
      <c r="A19" s="28"/>
      <c r="B19" s="29"/>
      <c r="C19" s="30"/>
      <c r="D19" s="31"/>
      <c r="E19" s="32"/>
      <c r="F19" s="33"/>
      <c r="G19" s="6"/>
    </row>
    <row r="20" spans="1:7" ht="15.75" x14ac:dyDescent="0.2">
      <c r="A20" s="212" t="s">
        <v>210</v>
      </c>
      <c r="B20" s="213"/>
      <c r="C20" s="213"/>
      <c r="D20" s="213"/>
      <c r="E20" s="214"/>
      <c r="F20" s="19">
        <f>F11+F17+F18</f>
        <v>447.76</v>
      </c>
      <c r="G20" s="34"/>
    </row>
    <row r="21" spans="1:7" ht="15.75" x14ac:dyDescent="0.2">
      <c r="A21" s="35"/>
      <c r="B21" s="212" t="s">
        <v>211</v>
      </c>
      <c r="C21" s="213"/>
      <c r="D21" s="213"/>
      <c r="E21" s="214"/>
      <c r="F21" s="19">
        <f>F7+F8+F9+F10+F14+F15</f>
        <v>447.76</v>
      </c>
      <c r="G21" s="36"/>
    </row>
    <row r="23" spans="1:7" ht="29.25" customHeight="1" x14ac:dyDescent="0.25">
      <c r="A23" s="197"/>
      <c r="B23" s="197"/>
      <c r="C23" s="197"/>
      <c r="D23" s="197"/>
      <c r="E23" s="197"/>
      <c r="F23" s="197"/>
      <c r="G23" s="197"/>
    </row>
    <row r="24" spans="1:7" x14ac:dyDescent="0.2">
      <c r="F24" s="37"/>
    </row>
    <row r="25" spans="1:7" x14ac:dyDescent="0.2">
      <c r="F25" s="37"/>
    </row>
    <row r="26" spans="1:7" x14ac:dyDescent="0.2">
      <c r="F26" s="37"/>
    </row>
    <row r="27" spans="1:7" x14ac:dyDescent="0.2">
      <c r="F27" s="37"/>
    </row>
    <row r="28" spans="1:7" x14ac:dyDescent="0.2">
      <c r="F28" s="37"/>
    </row>
    <row r="29" spans="1:7" x14ac:dyDescent="0.2">
      <c r="E29" s="37"/>
    </row>
  </sheetData>
  <mergeCells count="10">
    <mergeCell ref="A17:E17"/>
    <mergeCell ref="A20:E20"/>
    <mergeCell ref="B21:E21"/>
    <mergeCell ref="A23:G23"/>
    <mergeCell ref="A1:G1"/>
    <mergeCell ref="A2:G2"/>
    <mergeCell ref="A3:G3"/>
    <mergeCell ref="B6:F6"/>
    <mergeCell ref="A11:E11"/>
    <mergeCell ref="B13:F13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E96C2-1368-4B20-98DB-788F344DE4A4}">
  <dimension ref="A1:G35"/>
  <sheetViews>
    <sheetView zoomScaleNormal="100" zoomScaleSheetLayoutView="100" workbookViewId="0">
      <selection activeCell="L30" sqref="L30"/>
    </sheetView>
  </sheetViews>
  <sheetFormatPr defaultRowHeight="14.25" x14ac:dyDescent="0.2"/>
  <cols>
    <col min="1" max="1" width="9.140625" style="87"/>
    <col min="2" max="2" width="48.28515625" style="87" customWidth="1"/>
    <col min="3" max="3" width="13.7109375" style="87" customWidth="1"/>
    <col min="4" max="4" width="12.5703125" style="87" customWidth="1"/>
    <col min="5" max="5" width="13.42578125" style="87" customWidth="1"/>
    <col min="6" max="6" width="13" style="87" customWidth="1"/>
    <col min="7" max="7" width="1.5703125" style="87" customWidth="1"/>
    <col min="8" max="256" width="9.140625" style="87"/>
    <col min="257" max="257" width="58.28515625" style="87" customWidth="1"/>
    <col min="258" max="258" width="13.7109375" style="87" customWidth="1"/>
    <col min="259" max="259" width="12.5703125" style="87" customWidth="1"/>
    <col min="260" max="260" width="13.42578125" style="87" customWidth="1"/>
    <col min="261" max="261" width="13" style="87" customWidth="1"/>
    <col min="262" max="262" width="3.28515625" style="87" customWidth="1"/>
    <col min="263" max="263" width="12.85546875" style="87" customWidth="1"/>
    <col min="264" max="512" width="9.140625" style="87"/>
    <col min="513" max="513" width="58.28515625" style="87" customWidth="1"/>
    <col min="514" max="514" width="13.7109375" style="87" customWidth="1"/>
    <col min="515" max="515" width="12.5703125" style="87" customWidth="1"/>
    <col min="516" max="516" width="13.42578125" style="87" customWidth="1"/>
    <col min="517" max="517" width="13" style="87" customWidth="1"/>
    <col min="518" max="518" width="3.28515625" style="87" customWidth="1"/>
    <col min="519" max="519" width="12.85546875" style="87" customWidth="1"/>
    <col min="520" max="768" width="9.140625" style="87"/>
    <col min="769" max="769" width="58.28515625" style="87" customWidth="1"/>
    <col min="770" max="770" width="13.7109375" style="87" customWidth="1"/>
    <col min="771" max="771" width="12.5703125" style="87" customWidth="1"/>
    <col min="772" max="772" width="13.42578125" style="87" customWidth="1"/>
    <col min="773" max="773" width="13" style="87" customWidth="1"/>
    <col min="774" max="774" width="3.28515625" style="87" customWidth="1"/>
    <col min="775" max="775" width="12.85546875" style="87" customWidth="1"/>
    <col min="776" max="1024" width="9.140625" style="87"/>
    <col min="1025" max="1025" width="58.28515625" style="87" customWidth="1"/>
    <col min="1026" max="1026" width="13.7109375" style="87" customWidth="1"/>
    <col min="1027" max="1027" width="12.5703125" style="87" customWidth="1"/>
    <col min="1028" max="1028" width="13.42578125" style="87" customWidth="1"/>
    <col min="1029" max="1029" width="13" style="87" customWidth="1"/>
    <col min="1030" max="1030" width="3.28515625" style="87" customWidth="1"/>
    <col min="1031" max="1031" width="12.85546875" style="87" customWidth="1"/>
    <col min="1032" max="1280" width="9.140625" style="87"/>
    <col min="1281" max="1281" width="58.28515625" style="87" customWidth="1"/>
    <col min="1282" max="1282" width="13.7109375" style="87" customWidth="1"/>
    <col min="1283" max="1283" width="12.5703125" style="87" customWidth="1"/>
    <col min="1284" max="1284" width="13.42578125" style="87" customWidth="1"/>
    <col min="1285" max="1285" width="13" style="87" customWidth="1"/>
    <col min="1286" max="1286" width="3.28515625" style="87" customWidth="1"/>
    <col min="1287" max="1287" width="12.85546875" style="87" customWidth="1"/>
    <col min="1288" max="1536" width="9.140625" style="87"/>
    <col min="1537" max="1537" width="58.28515625" style="87" customWidth="1"/>
    <col min="1538" max="1538" width="13.7109375" style="87" customWidth="1"/>
    <col min="1539" max="1539" width="12.5703125" style="87" customWidth="1"/>
    <col min="1540" max="1540" width="13.42578125" style="87" customWidth="1"/>
    <col min="1541" max="1541" width="13" style="87" customWidth="1"/>
    <col min="1542" max="1542" width="3.28515625" style="87" customWidth="1"/>
    <col min="1543" max="1543" width="12.85546875" style="87" customWidth="1"/>
    <col min="1544" max="1792" width="9.140625" style="87"/>
    <col min="1793" max="1793" width="58.28515625" style="87" customWidth="1"/>
    <col min="1794" max="1794" width="13.7109375" style="87" customWidth="1"/>
    <col min="1795" max="1795" width="12.5703125" style="87" customWidth="1"/>
    <col min="1796" max="1796" width="13.42578125" style="87" customWidth="1"/>
    <col min="1797" max="1797" width="13" style="87" customWidth="1"/>
    <col min="1798" max="1798" width="3.28515625" style="87" customWidth="1"/>
    <col min="1799" max="1799" width="12.85546875" style="87" customWidth="1"/>
    <col min="1800" max="2048" width="9.140625" style="87"/>
    <col min="2049" max="2049" width="58.28515625" style="87" customWidth="1"/>
    <col min="2050" max="2050" width="13.7109375" style="87" customWidth="1"/>
    <col min="2051" max="2051" width="12.5703125" style="87" customWidth="1"/>
    <col min="2052" max="2052" width="13.42578125" style="87" customWidth="1"/>
    <col min="2053" max="2053" width="13" style="87" customWidth="1"/>
    <col min="2054" max="2054" width="3.28515625" style="87" customWidth="1"/>
    <col min="2055" max="2055" width="12.85546875" style="87" customWidth="1"/>
    <col min="2056" max="2304" width="9.140625" style="87"/>
    <col min="2305" max="2305" width="58.28515625" style="87" customWidth="1"/>
    <col min="2306" max="2306" width="13.7109375" style="87" customWidth="1"/>
    <col min="2307" max="2307" width="12.5703125" style="87" customWidth="1"/>
    <col min="2308" max="2308" width="13.42578125" style="87" customWidth="1"/>
    <col min="2309" max="2309" width="13" style="87" customWidth="1"/>
    <col min="2310" max="2310" width="3.28515625" style="87" customWidth="1"/>
    <col min="2311" max="2311" width="12.85546875" style="87" customWidth="1"/>
    <col min="2312" max="2560" width="9.140625" style="87"/>
    <col min="2561" max="2561" width="58.28515625" style="87" customWidth="1"/>
    <col min="2562" max="2562" width="13.7109375" style="87" customWidth="1"/>
    <col min="2563" max="2563" width="12.5703125" style="87" customWidth="1"/>
    <col min="2564" max="2564" width="13.42578125" style="87" customWidth="1"/>
    <col min="2565" max="2565" width="13" style="87" customWidth="1"/>
    <col min="2566" max="2566" width="3.28515625" style="87" customWidth="1"/>
    <col min="2567" max="2567" width="12.85546875" style="87" customWidth="1"/>
    <col min="2568" max="2816" width="9.140625" style="87"/>
    <col min="2817" max="2817" width="58.28515625" style="87" customWidth="1"/>
    <col min="2818" max="2818" width="13.7109375" style="87" customWidth="1"/>
    <col min="2819" max="2819" width="12.5703125" style="87" customWidth="1"/>
    <col min="2820" max="2820" width="13.42578125" style="87" customWidth="1"/>
    <col min="2821" max="2821" width="13" style="87" customWidth="1"/>
    <col min="2822" max="2822" width="3.28515625" style="87" customWidth="1"/>
    <col min="2823" max="2823" width="12.85546875" style="87" customWidth="1"/>
    <col min="2824" max="3072" width="9.140625" style="87"/>
    <col min="3073" max="3073" width="58.28515625" style="87" customWidth="1"/>
    <col min="3074" max="3074" width="13.7109375" style="87" customWidth="1"/>
    <col min="3075" max="3075" width="12.5703125" style="87" customWidth="1"/>
    <col min="3076" max="3076" width="13.42578125" style="87" customWidth="1"/>
    <col min="3077" max="3077" width="13" style="87" customWidth="1"/>
    <col min="3078" max="3078" width="3.28515625" style="87" customWidth="1"/>
    <col min="3079" max="3079" width="12.85546875" style="87" customWidth="1"/>
    <col min="3080" max="3328" width="9.140625" style="87"/>
    <col min="3329" max="3329" width="58.28515625" style="87" customWidth="1"/>
    <col min="3330" max="3330" width="13.7109375" style="87" customWidth="1"/>
    <col min="3331" max="3331" width="12.5703125" style="87" customWidth="1"/>
    <col min="3332" max="3332" width="13.42578125" style="87" customWidth="1"/>
    <col min="3333" max="3333" width="13" style="87" customWidth="1"/>
    <col min="3334" max="3334" width="3.28515625" style="87" customWidth="1"/>
    <col min="3335" max="3335" width="12.85546875" style="87" customWidth="1"/>
    <col min="3336" max="3584" width="9.140625" style="87"/>
    <col min="3585" max="3585" width="58.28515625" style="87" customWidth="1"/>
    <col min="3586" max="3586" width="13.7109375" style="87" customWidth="1"/>
    <col min="3587" max="3587" width="12.5703125" style="87" customWidth="1"/>
    <col min="3588" max="3588" width="13.42578125" style="87" customWidth="1"/>
    <col min="3589" max="3589" width="13" style="87" customWidth="1"/>
    <col min="3590" max="3590" width="3.28515625" style="87" customWidth="1"/>
    <col min="3591" max="3591" width="12.85546875" style="87" customWidth="1"/>
    <col min="3592" max="3840" width="9.140625" style="87"/>
    <col min="3841" max="3841" width="58.28515625" style="87" customWidth="1"/>
    <col min="3842" max="3842" width="13.7109375" style="87" customWidth="1"/>
    <col min="3843" max="3843" width="12.5703125" style="87" customWidth="1"/>
    <col min="3844" max="3844" width="13.42578125" style="87" customWidth="1"/>
    <col min="3845" max="3845" width="13" style="87" customWidth="1"/>
    <col min="3846" max="3846" width="3.28515625" style="87" customWidth="1"/>
    <col min="3847" max="3847" width="12.85546875" style="87" customWidth="1"/>
    <col min="3848" max="4096" width="9.140625" style="87"/>
    <col min="4097" max="4097" width="58.28515625" style="87" customWidth="1"/>
    <col min="4098" max="4098" width="13.7109375" style="87" customWidth="1"/>
    <col min="4099" max="4099" width="12.5703125" style="87" customWidth="1"/>
    <col min="4100" max="4100" width="13.42578125" style="87" customWidth="1"/>
    <col min="4101" max="4101" width="13" style="87" customWidth="1"/>
    <col min="4102" max="4102" width="3.28515625" style="87" customWidth="1"/>
    <col min="4103" max="4103" width="12.85546875" style="87" customWidth="1"/>
    <col min="4104" max="4352" width="9.140625" style="87"/>
    <col min="4353" max="4353" width="58.28515625" style="87" customWidth="1"/>
    <col min="4354" max="4354" width="13.7109375" style="87" customWidth="1"/>
    <col min="4355" max="4355" width="12.5703125" style="87" customWidth="1"/>
    <col min="4356" max="4356" width="13.42578125" style="87" customWidth="1"/>
    <col min="4357" max="4357" width="13" style="87" customWidth="1"/>
    <col min="4358" max="4358" width="3.28515625" style="87" customWidth="1"/>
    <col min="4359" max="4359" width="12.85546875" style="87" customWidth="1"/>
    <col min="4360" max="4608" width="9.140625" style="87"/>
    <col min="4609" max="4609" width="58.28515625" style="87" customWidth="1"/>
    <col min="4610" max="4610" width="13.7109375" style="87" customWidth="1"/>
    <col min="4611" max="4611" width="12.5703125" style="87" customWidth="1"/>
    <col min="4612" max="4612" width="13.42578125" style="87" customWidth="1"/>
    <col min="4613" max="4613" width="13" style="87" customWidth="1"/>
    <col min="4614" max="4614" width="3.28515625" style="87" customWidth="1"/>
    <col min="4615" max="4615" width="12.85546875" style="87" customWidth="1"/>
    <col min="4616" max="4864" width="9.140625" style="87"/>
    <col min="4865" max="4865" width="58.28515625" style="87" customWidth="1"/>
    <col min="4866" max="4866" width="13.7109375" style="87" customWidth="1"/>
    <col min="4867" max="4867" width="12.5703125" style="87" customWidth="1"/>
    <col min="4868" max="4868" width="13.42578125" style="87" customWidth="1"/>
    <col min="4869" max="4869" width="13" style="87" customWidth="1"/>
    <col min="4870" max="4870" width="3.28515625" style="87" customWidth="1"/>
    <col min="4871" max="4871" width="12.85546875" style="87" customWidth="1"/>
    <col min="4872" max="5120" width="9.140625" style="87"/>
    <col min="5121" max="5121" width="58.28515625" style="87" customWidth="1"/>
    <col min="5122" max="5122" width="13.7109375" style="87" customWidth="1"/>
    <col min="5123" max="5123" width="12.5703125" style="87" customWidth="1"/>
    <col min="5124" max="5124" width="13.42578125" style="87" customWidth="1"/>
    <col min="5125" max="5125" width="13" style="87" customWidth="1"/>
    <col min="5126" max="5126" width="3.28515625" style="87" customWidth="1"/>
    <col min="5127" max="5127" width="12.85546875" style="87" customWidth="1"/>
    <col min="5128" max="5376" width="9.140625" style="87"/>
    <col min="5377" max="5377" width="58.28515625" style="87" customWidth="1"/>
    <col min="5378" max="5378" width="13.7109375" style="87" customWidth="1"/>
    <col min="5379" max="5379" width="12.5703125" style="87" customWidth="1"/>
    <col min="5380" max="5380" width="13.42578125" style="87" customWidth="1"/>
    <col min="5381" max="5381" width="13" style="87" customWidth="1"/>
    <col min="5382" max="5382" width="3.28515625" style="87" customWidth="1"/>
    <col min="5383" max="5383" width="12.85546875" style="87" customWidth="1"/>
    <col min="5384" max="5632" width="9.140625" style="87"/>
    <col min="5633" max="5633" width="58.28515625" style="87" customWidth="1"/>
    <col min="5634" max="5634" width="13.7109375" style="87" customWidth="1"/>
    <col min="5635" max="5635" width="12.5703125" style="87" customWidth="1"/>
    <col min="5636" max="5636" width="13.42578125" style="87" customWidth="1"/>
    <col min="5637" max="5637" width="13" style="87" customWidth="1"/>
    <col min="5638" max="5638" width="3.28515625" style="87" customWidth="1"/>
    <col min="5639" max="5639" width="12.85546875" style="87" customWidth="1"/>
    <col min="5640" max="5888" width="9.140625" style="87"/>
    <col min="5889" max="5889" width="58.28515625" style="87" customWidth="1"/>
    <col min="5890" max="5890" width="13.7109375" style="87" customWidth="1"/>
    <col min="5891" max="5891" width="12.5703125" style="87" customWidth="1"/>
    <col min="5892" max="5892" width="13.42578125" style="87" customWidth="1"/>
    <col min="5893" max="5893" width="13" style="87" customWidth="1"/>
    <col min="5894" max="5894" width="3.28515625" style="87" customWidth="1"/>
    <col min="5895" max="5895" width="12.85546875" style="87" customWidth="1"/>
    <col min="5896" max="6144" width="9.140625" style="87"/>
    <col min="6145" max="6145" width="58.28515625" style="87" customWidth="1"/>
    <col min="6146" max="6146" width="13.7109375" style="87" customWidth="1"/>
    <col min="6147" max="6147" width="12.5703125" style="87" customWidth="1"/>
    <col min="6148" max="6148" width="13.42578125" style="87" customWidth="1"/>
    <col min="6149" max="6149" width="13" style="87" customWidth="1"/>
    <col min="6150" max="6150" width="3.28515625" style="87" customWidth="1"/>
    <col min="6151" max="6151" width="12.85546875" style="87" customWidth="1"/>
    <col min="6152" max="6400" width="9.140625" style="87"/>
    <col min="6401" max="6401" width="58.28515625" style="87" customWidth="1"/>
    <col min="6402" max="6402" width="13.7109375" style="87" customWidth="1"/>
    <col min="6403" max="6403" width="12.5703125" style="87" customWidth="1"/>
    <col min="6404" max="6404" width="13.42578125" style="87" customWidth="1"/>
    <col min="6405" max="6405" width="13" style="87" customWidth="1"/>
    <col min="6406" max="6406" width="3.28515625" style="87" customWidth="1"/>
    <col min="6407" max="6407" width="12.85546875" style="87" customWidth="1"/>
    <col min="6408" max="6656" width="9.140625" style="87"/>
    <col min="6657" max="6657" width="58.28515625" style="87" customWidth="1"/>
    <col min="6658" max="6658" width="13.7109375" style="87" customWidth="1"/>
    <col min="6659" max="6659" width="12.5703125" style="87" customWidth="1"/>
    <col min="6660" max="6660" width="13.42578125" style="87" customWidth="1"/>
    <col min="6661" max="6661" width="13" style="87" customWidth="1"/>
    <col min="6662" max="6662" width="3.28515625" style="87" customWidth="1"/>
    <col min="6663" max="6663" width="12.85546875" style="87" customWidth="1"/>
    <col min="6664" max="6912" width="9.140625" style="87"/>
    <col min="6913" max="6913" width="58.28515625" style="87" customWidth="1"/>
    <col min="6914" max="6914" width="13.7109375" style="87" customWidth="1"/>
    <col min="6915" max="6915" width="12.5703125" style="87" customWidth="1"/>
    <col min="6916" max="6916" width="13.42578125" style="87" customWidth="1"/>
    <col min="6917" max="6917" width="13" style="87" customWidth="1"/>
    <col min="6918" max="6918" width="3.28515625" style="87" customWidth="1"/>
    <col min="6919" max="6919" width="12.85546875" style="87" customWidth="1"/>
    <col min="6920" max="7168" width="9.140625" style="87"/>
    <col min="7169" max="7169" width="58.28515625" style="87" customWidth="1"/>
    <col min="7170" max="7170" width="13.7109375" style="87" customWidth="1"/>
    <col min="7171" max="7171" width="12.5703125" style="87" customWidth="1"/>
    <col min="7172" max="7172" width="13.42578125" style="87" customWidth="1"/>
    <col min="7173" max="7173" width="13" style="87" customWidth="1"/>
    <col min="7174" max="7174" width="3.28515625" style="87" customWidth="1"/>
    <col min="7175" max="7175" width="12.85546875" style="87" customWidth="1"/>
    <col min="7176" max="7424" width="9.140625" style="87"/>
    <col min="7425" max="7425" width="58.28515625" style="87" customWidth="1"/>
    <col min="7426" max="7426" width="13.7109375" style="87" customWidth="1"/>
    <col min="7427" max="7427" width="12.5703125" style="87" customWidth="1"/>
    <col min="7428" max="7428" width="13.42578125" style="87" customWidth="1"/>
    <col min="7429" max="7429" width="13" style="87" customWidth="1"/>
    <col min="7430" max="7430" width="3.28515625" style="87" customWidth="1"/>
    <col min="7431" max="7431" width="12.85546875" style="87" customWidth="1"/>
    <col min="7432" max="7680" width="9.140625" style="87"/>
    <col min="7681" max="7681" width="58.28515625" style="87" customWidth="1"/>
    <col min="7682" max="7682" width="13.7109375" style="87" customWidth="1"/>
    <col min="7683" max="7683" width="12.5703125" style="87" customWidth="1"/>
    <col min="7684" max="7684" width="13.42578125" style="87" customWidth="1"/>
    <col min="7685" max="7685" width="13" style="87" customWidth="1"/>
    <col min="7686" max="7686" width="3.28515625" style="87" customWidth="1"/>
    <col min="7687" max="7687" width="12.85546875" style="87" customWidth="1"/>
    <col min="7688" max="7936" width="9.140625" style="87"/>
    <col min="7937" max="7937" width="58.28515625" style="87" customWidth="1"/>
    <col min="7938" max="7938" width="13.7109375" style="87" customWidth="1"/>
    <col min="7939" max="7939" width="12.5703125" style="87" customWidth="1"/>
    <col min="7940" max="7940" width="13.42578125" style="87" customWidth="1"/>
    <col min="7941" max="7941" width="13" style="87" customWidth="1"/>
    <col min="7942" max="7942" width="3.28515625" style="87" customWidth="1"/>
    <col min="7943" max="7943" width="12.85546875" style="87" customWidth="1"/>
    <col min="7944" max="8192" width="9.140625" style="87"/>
    <col min="8193" max="8193" width="58.28515625" style="87" customWidth="1"/>
    <col min="8194" max="8194" width="13.7109375" style="87" customWidth="1"/>
    <col min="8195" max="8195" width="12.5703125" style="87" customWidth="1"/>
    <col min="8196" max="8196" width="13.42578125" style="87" customWidth="1"/>
    <col min="8197" max="8197" width="13" style="87" customWidth="1"/>
    <col min="8198" max="8198" width="3.28515625" style="87" customWidth="1"/>
    <col min="8199" max="8199" width="12.85546875" style="87" customWidth="1"/>
    <col min="8200" max="8448" width="9.140625" style="87"/>
    <col min="8449" max="8449" width="58.28515625" style="87" customWidth="1"/>
    <col min="8450" max="8450" width="13.7109375" style="87" customWidth="1"/>
    <col min="8451" max="8451" width="12.5703125" style="87" customWidth="1"/>
    <col min="8452" max="8452" width="13.42578125" style="87" customWidth="1"/>
    <col min="8453" max="8453" width="13" style="87" customWidth="1"/>
    <col min="8454" max="8454" width="3.28515625" style="87" customWidth="1"/>
    <col min="8455" max="8455" width="12.85546875" style="87" customWidth="1"/>
    <col min="8456" max="8704" width="9.140625" style="87"/>
    <col min="8705" max="8705" width="58.28515625" style="87" customWidth="1"/>
    <col min="8706" max="8706" width="13.7109375" style="87" customWidth="1"/>
    <col min="8707" max="8707" width="12.5703125" style="87" customWidth="1"/>
    <col min="8708" max="8708" width="13.42578125" style="87" customWidth="1"/>
    <col min="8709" max="8709" width="13" style="87" customWidth="1"/>
    <col min="8710" max="8710" width="3.28515625" style="87" customWidth="1"/>
    <col min="8711" max="8711" width="12.85546875" style="87" customWidth="1"/>
    <col min="8712" max="8960" width="9.140625" style="87"/>
    <col min="8961" max="8961" width="58.28515625" style="87" customWidth="1"/>
    <col min="8962" max="8962" width="13.7109375" style="87" customWidth="1"/>
    <col min="8963" max="8963" width="12.5703125" style="87" customWidth="1"/>
    <col min="8964" max="8964" width="13.42578125" style="87" customWidth="1"/>
    <col min="8965" max="8965" width="13" style="87" customWidth="1"/>
    <col min="8966" max="8966" width="3.28515625" style="87" customWidth="1"/>
    <col min="8967" max="8967" width="12.85546875" style="87" customWidth="1"/>
    <col min="8968" max="9216" width="9.140625" style="87"/>
    <col min="9217" max="9217" width="58.28515625" style="87" customWidth="1"/>
    <col min="9218" max="9218" width="13.7109375" style="87" customWidth="1"/>
    <col min="9219" max="9219" width="12.5703125" style="87" customWidth="1"/>
    <col min="9220" max="9220" width="13.42578125" style="87" customWidth="1"/>
    <col min="9221" max="9221" width="13" style="87" customWidth="1"/>
    <col min="9222" max="9222" width="3.28515625" style="87" customWidth="1"/>
    <col min="9223" max="9223" width="12.85546875" style="87" customWidth="1"/>
    <col min="9224" max="9472" width="9.140625" style="87"/>
    <col min="9473" max="9473" width="58.28515625" style="87" customWidth="1"/>
    <col min="9474" max="9474" width="13.7109375" style="87" customWidth="1"/>
    <col min="9475" max="9475" width="12.5703125" style="87" customWidth="1"/>
    <col min="9476" max="9476" width="13.42578125" style="87" customWidth="1"/>
    <col min="9477" max="9477" width="13" style="87" customWidth="1"/>
    <col min="9478" max="9478" width="3.28515625" style="87" customWidth="1"/>
    <col min="9479" max="9479" width="12.85546875" style="87" customWidth="1"/>
    <col min="9480" max="9728" width="9.140625" style="87"/>
    <col min="9729" max="9729" width="58.28515625" style="87" customWidth="1"/>
    <col min="9730" max="9730" width="13.7109375" style="87" customWidth="1"/>
    <col min="9731" max="9731" width="12.5703125" style="87" customWidth="1"/>
    <col min="9732" max="9732" width="13.42578125" style="87" customWidth="1"/>
    <col min="9733" max="9733" width="13" style="87" customWidth="1"/>
    <col min="9734" max="9734" width="3.28515625" style="87" customWidth="1"/>
    <col min="9735" max="9735" width="12.85546875" style="87" customWidth="1"/>
    <col min="9736" max="9984" width="9.140625" style="87"/>
    <col min="9985" max="9985" width="58.28515625" style="87" customWidth="1"/>
    <col min="9986" max="9986" width="13.7109375" style="87" customWidth="1"/>
    <col min="9987" max="9987" width="12.5703125" style="87" customWidth="1"/>
    <col min="9988" max="9988" width="13.42578125" style="87" customWidth="1"/>
    <col min="9989" max="9989" width="13" style="87" customWidth="1"/>
    <col min="9990" max="9990" width="3.28515625" style="87" customWidth="1"/>
    <col min="9991" max="9991" width="12.85546875" style="87" customWidth="1"/>
    <col min="9992" max="10240" width="9.140625" style="87"/>
    <col min="10241" max="10241" width="58.28515625" style="87" customWidth="1"/>
    <col min="10242" max="10242" width="13.7109375" style="87" customWidth="1"/>
    <col min="10243" max="10243" width="12.5703125" style="87" customWidth="1"/>
    <col min="10244" max="10244" width="13.42578125" style="87" customWidth="1"/>
    <col min="10245" max="10245" width="13" style="87" customWidth="1"/>
    <col min="10246" max="10246" width="3.28515625" style="87" customWidth="1"/>
    <col min="10247" max="10247" width="12.85546875" style="87" customWidth="1"/>
    <col min="10248" max="10496" width="9.140625" style="87"/>
    <col min="10497" max="10497" width="58.28515625" style="87" customWidth="1"/>
    <col min="10498" max="10498" width="13.7109375" style="87" customWidth="1"/>
    <col min="10499" max="10499" width="12.5703125" style="87" customWidth="1"/>
    <col min="10500" max="10500" width="13.42578125" style="87" customWidth="1"/>
    <col min="10501" max="10501" width="13" style="87" customWidth="1"/>
    <col min="10502" max="10502" width="3.28515625" style="87" customWidth="1"/>
    <col min="10503" max="10503" width="12.85546875" style="87" customWidth="1"/>
    <col min="10504" max="10752" width="9.140625" style="87"/>
    <col min="10753" max="10753" width="58.28515625" style="87" customWidth="1"/>
    <col min="10754" max="10754" width="13.7109375" style="87" customWidth="1"/>
    <col min="10755" max="10755" width="12.5703125" style="87" customWidth="1"/>
    <col min="10756" max="10756" width="13.42578125" style="87" customWidth="1"/>
    <col min="10757" max="10757" width="13" style="87" customWidth="1"/>
    <col min="10758" max="10758" width="3.28515625" style="87" customWidth="1"/>
    <col min="10759" max="10759" width="12.85546875" style="87" customWidth="1"/>
    <col min="10760" max="11008" width="9.140625" style="87"/>
    <col min="11009" max="11009" width="58.28515625" style="87" customWidth="1"/>
    <col min="11010" max="11010" width="13.7109375" style="87" customWidth="1"/>
    <col min="11011" max="11011" width="12.5703125" style="87" customWidth="1"/>
    <col min="11012" max="11012" width="13.42578125" style="87" customWidth="1"/>
    <col min="11013" max="11013" width="13" style="87" customWidth="1"/>
    <col min="11014" max="11014" width="3.28515625" style="87" customWidth="1"/>
    <col min="11015" max="11015" width="12.85546875" style="87" customWidth="1"/>
    <col min="11016" max="11264" width="9.140625" style="87"/>
    <col min="11265" max="11265" width="58.28515625" style="87" customWidth="1"/>
    <col min="11266" max="11266" width="13.7109375" style="87" customWidth="1"/>
    <col min="11267" max="11267" width="12.5703125" style="87" customWidth="1"/>
    <col min="11268" max="11268" width="13.42578125" style="87" customWidth="1"/>
    <col min="11269" max="11269" width="13" style="87" customWidth="1"/>
    <col min="11270" max="11270" width="3.28515625" style="87" customWidth="1"/>
    <col min="11271" max="11271" width="12.85546875" style="87" customWidth="1"/>
    <col min="11272" max="11520" width="9.140625" style="87"/>
    <col min="11521" max="11521" width="58.28515625" style="87" customWidth="1"/>
    <col min="11522" max="11522" width="13.7109375" style="87" customWidth="1"/>
    <col min="11523" max="11523" width="12.5703125" style="87" customWidth="1"/>
    <col min="11524" max="11524" width="13.42578125" style="87" customWidth="1"/>
    <col min="11525" max="11525" width="13" style="87" customWidth="1"/>
    <col min="11526" max="11526" width="3.28515625" style="87" customWidth="1"/>
    <col min="11527" max="11527" width="12.85546875" style="87" customWidth="1"/>
    <col min="11528" max="11776" width="9.140625" style="87"/>
    <col min="11777" max="11777" width="58.28515625" style="87" customWidth="1"/>
    <col min="11778" max="11778" width="13.7109375" style="87" customWidth="1"/>
    <col min="11779" max="11779" width="12.5703125" style="87" customWidth="1"/>
    <col min="11780" max="11780" width="13.42578125" style="87" customWidth="1"/>
    <col min="11781" max="11781" width="13" style="87" customWidth="1"/>
    <col min="11782" max="11782" width="3.28515625" style="87" customWidth="1"/>
    <col min="11783" max="11783" width="12.85546875" style="87" customWidth="1"/>
    <col min="11784" max="12032" width="9.140625" style="87"/>
    <col min="12033" max="12033" width="58.28515625" style="87" customWidth="1"/>
    <col min="12034" max="12034" width="13.7109375" style="87" customWidth="1"/>
    <col min="12035" max="12035" width="12.5703125" style="87" customWidth="1"/>
    <col min="12036" max="12036" width="13.42578125" style="87" customWidth="1"/>
    <col min="12037" max="12037" width="13" style="87" customWidth="1"/>
    <col min="12038" max="12038" width="3.28515625" style="87" customWidth="1"/>
    <col min="12039" max="12039" width="12.85546875" style="87" customWidth="1"/>
    <col min="12040" max="12288" width="9.140625" style="87"/>
    <col min="12289" max="12289" width="58.28515625" style="87" customWidth="1"/>
    <col min="12290" max="12290" width="13.7109375" style="87" customWidth="1"/>
    <col min="12291" max="12291" width="12.5703125" style="87" customWidth="1"/>
    <col min="12292" max="12292" width="13.42578125" style="87" customWidth="1"/>
    <col min="12293" max="12293" width="13" style="87" customWidth="1"/>
    <col min="12294" max="12294" width="3.28515625" style="87" customWidth="1"/>
    <col min="12295" max="12295" width="12.85546875" style="87" customWidth="1"/>
    <col min="12296" max="12544" width="9.140625" style="87"/>
    <col min="12545" max="12545" width="58.28515625" style="87" customWidth="1"/>
    <col min="12546" max="12546" width="13.7109375" style="87" customWidth="1"/>
    <col min="12547" max="12547" width="12.5703125" style="87" customWidth="1"/>
    <col min="12548" max="12548" width="13.42578125" style="87" customWidth="1"/>
    <col min="12549" max="12549" width="13" style="87" customWidth="1"/>
    <col min="12550" max="12550" width="3.28515625" style="87" customWidth="1"/>
    <col min="12551" max="12551" width="12.85546875" style="87" customWidth="1"/>
    <col min="12552" max="12800" width="9.140625" style="87"/>
    <col min="12801" max="12801" width="58.28515625" style="87" customWidth="1"/>
    <col min="12802" max="12802" width="13.7109375" style="87" customWidth="1"/>
    <col min="12803" max="12803" width="12.5703125" style="87" customWidth="1"/>
    <col min="12804" max="12804" width="13.42578125" style="87" customWidth="1"/>
    <col min="12805" max="12805" width="13" style="87" customWidth="1"/>
    <col min="12806" max="12806" width="3.28515625" style="87" customWidth="1"/>
    <col min="12807" max="12807" width="12.85546875" style="87" customWidth="1"/>
    <col min="12808" max="13056" width="9.140625" style="87"/>
    <col min="13057" max="13057" width="58.28515625" style="87" customWidth="1"/>
    <col min="13058" max="13058" width="13.7109375" style="87" customWidth="1"/>
    <col min="13059" max="13059" width="12.5703125" style="87" customWidth="1"/>
    <col min="13060" max="13060" width="13.42578125" style="87" customWidth="1"/>
    <col min="13061" max="13061" width="13" style="87" customWidth="1"/>
    <col min="13062" max="13062" width="3.28515625" style="87" customWidth="1"/>
    <col min="13063" max="13063" width="12.85546875" style="87" customWidth="1"/>
    <col min="13064" max="13312" width="9.140625" style="87"/>
    <col min="13313" max="13313" width="58.28515625" style="87" customWidth="1"/>
    <col min="13314" max="13314" width="13.7109375" style="87" customWidth="1"/>
    <col min="13315" max="13315" width="12.5703125" style="87" customWidth="1"/>
    <col min="13316" max="13316" width="13.42578125" style="87" customWidth="1"/>
    <col min="13317" max="13317" width="13" style="87" customWidth="1"/>
    <col min="13318" max="13318" width="3.28515625" style="87" customWidth="1"/>
    <col min="13319" max="13319" width="12.85546875" style="87" customWidth="1"/>
    <col min="13320" max="13568" width="9.140625" style="87"/>
    <col min="13569" max="13569" width="58.28515625" style="87" customWidth="1"/>
    <col min="13570" max="13570" width="13.7109375" style="87" customWidth="1"/>
    <col min="13571" max="13571" width="12.5703125" style="87" customWidth="1"/>
    <col min="13572" max="13572" width="13.42578125" style="87" customWidth="1"/>
    <col min="13573" max="13573" width="13" style="87" customWidth="1"/>
    <col min="13574" max="13574" width="3.28515625" style="87" customWidth="1"/>
    <col min="13575" max="13575" width="12.85546875" style="87" customWidth="1"/>
    <col min="13576" max="13824" width="9.140625" style="87"/>
    <col min="13825" max="13825" width="58.28515625" style="87" customWidth="1"/>
    <col min="13826" max="13826" width="13.7109375" style="87" customWidth="1"/>
    <col min="13827" max="13827" width="12.5703125" style="87" customWidth="1"/>
    <col min="13828" max="13828" width="13.42578125" style="87" customWidth="1"/>
    <col min="13829" max="13829" width="13" style="87" customWidth="1"/>
    <col min="13830" max="13830" width="3.28515625" style="87" customWidth="1"/>
    <col min="13831" max="13831" width="12.85546875" style="87" customWidth="1"/>
    <col min="13832" max="14080" width="9.140625" style="87"/>
    <col min="14081" max="14081" width="58.28515625" style="87" customWidth="1"/>
    <col min="14082" max="14082" width="13.7109375" style="87" customWidth="1"/>
    <col min="14083" max="14083" width="12.5703125" style="87" customWidth="1"/>
    <col min="14084" max="14084" width="13.42578125" style="87" customWidth="1"/>
    <col min="14085" max="14085" width="13" style="87" customWidth="1"/>
    <col min="14086" max="14086" width="3.28515625" style="87" customWidth="1"/>
    <col min="14087" max="14087" width="12.85546875" style="87" customWidth="1"/>
    <col min="14088" max="14336" width="9.140625" style="87"/>
    <col min="14337" max="14337" width="58.28515625" style="87" customWidth="1"/>
    <col min="14338" max="14338" width="13.7109375" style="87" customWidth="1"/>
    <col min="14339" max="14339" width="12.5703125" style="87" customWidth="1"/>
    <col min="14340" max="14340" width="13.42578125" style="87" customWidth="1"/>
    <col min="14341" max="14341" width="13" style="87" customWidth="1"/>
    <col min="14342" max="14342" width="3.28515625" style="87" customWidth="1"/>
    <col min="14343" max="14343" width="12.85546875" style="87" customWidth="1"/>
    <col min="14344" max="14592" width="9.140625" style="87"/>
    <col min="14593" max="14593" width="58.28515625" style="87" customWidth="1"/>
    <col min="14594" max="14594" width="13.7109375" style="87" customWidth="1"/>
    <col min="14595" max="14595" width="12.5703125" style="87" customWidth="1"/>
    <col min="14596" max="14596" width="13.42578125" style="87" customWidth="1"/>
    <col min="14597" max="14597" width="13" style="87" customWidth="1"/>
    <col min="14598" max="14598" width="3.28515625" style="87" customWidth="1"/>
    <col min="14599" max="14599" width="12.85546875" style="87" customWidth="1"/>
    <col min="14600" max="14848" width="9.140625" style="87"/>
    <col min="14849" max="14849" width="58.28515625" style="87" customWidth="1"/>
    <col min="14850" max="14850" width="13.7109375" style="87" customWidth="1"/>
    <col min="14851" max="14851" width="12.5703125" style="87" customWidth="1"/>
    <col min="14852" max="14852" width="13.42578125" style="87" customWidth="1"/>
    <col min="14853" max="14853" width="13" style="87" customWidth="1"/>
    <col min="14854" max="14854" width="3.28515625" style="87" customWidth="1"/>
    <col min="14855" max="14855" width="12.85546875" style="87" customWidth="1"/>
    <col min="14856" max="15104" width="9.140625" style="87"/>
    <col min="15105" max="15105" width="58.28515625" style="87" customWidth="1"/>
    <col min="15106" max="15106" width="13.7109375" style="87" customWidth="1"/>
    <col min="15107" max="15107" width="12.5703125" style="87" customWidth="1"/>
    <col min="15108" max="15108" width="13.42578125" style="87" customWidth="1"/>
    <col min="15109" max="15109" width="13" style="87" customWidth="1"/>
    <col min="15110" max="15110" width="3.28515625" style="87" customWidth="1"/>
    <col min="15111" max="15111" width="12.85546875" style="87" customWidth="1"/>
    <col min="15112" max="15360" width="9.140625" style="87"/>
    <col min="15361" max="15361" width="58.28515625" style="87" customWidth="1"/>
    <col min="15362" max="15362" width="13.7109375" style="87" customWidth="1"/>
    <col min="15363" max="15363" width="12.5703125" style="87" customWidth="1"/>
    <col min="15364" max="15364" width="13.42578125" style="87" customWidth="1"/>
    <col min="15365" max="15365" width="13" style="87" customWidth="1"/>
    <col min="15366" max="15366" width="3.28515625" style="87" customWidth="1"/>
    <col min="15367" max="15367" width="12.85546875" style="87" customWidth="1"/>
    <col min="15368" max="15616" width="9.140625" style="87"/>
    <col min="15617" max="15617" width="58.28515625" style="87" customWidth="1"/>
    <col min="15618" max="15618" width="13.7109375" style="87" customWidth="1"/>
    <col min="15619" max="15619" width="12.5703125" style="87" customWidth="1"/>
    <col min="15620" max="15620" width="13.42578125" style="87" customWidth="1"/>
    <col min="15621" max="15621" width="13" style="87" customWidth="1"/>
    <col min="15622" max="15622" width="3.28515625" style="87" customWidth="1"/>
    <col min="15623" max="15623" width="12.85546875" style="87" customWidth="1"/>
    <col min="15624" max="15872" width="9.140625" style="87"/>
    <col min="15873" max="15873" width="58.28515625" style="87" customWidth="1"/>
    <col min="15874" max="15874" width="13.7109375" style="87" customWidth="1"/>
    <col min="15875" max="15875" width="12.5703125" style="87" customWidth="1"/>
    <col min="15876" max="15876" width="13.42578125" style="87" customWidth="1"/>
    <col min="15877" max="15877" width="13" style="87" customWidth="1"/>
    <col min="15878" max="15878" width="3.28515625" style="87" customWidth="1"/>
    <col min="15879" max="15879" width="12.85546875" style="87" customWidth="1"/>
    <col min="15880" max="16128" width="9.140625" style="87"/>
    <col min="16129" max="16129" width="58.28515625" style="87" customWidth="1"/>
    <col min="16130" max="16130" width="13.7109375" style="87" customWidth="1"/>
    <col min="16131" max="16131" width="12.5703125" style="87" customWidth="1"/>
    <col min="16132" max="16132" width="13.42578125" style="87" customWidth="1"/>
    <col min="16133" max="16133" width="13" style="87" customWidth="1"/>
    <col min="16134" max="16134" width="3.28515625" style="87" customWidth="1"/>
    <col min="16135" max="16135" width="12.85546875" style="87" customWidth="1"/>
    <col min="16136" max="16383" width="9.140625" style="87"/>
    <col min="16384" max="16384" width="9.140625" style="87" customWidth="1"/>
  </cols>
  <sheetData>
    <row r="1" spans="1:7" x14ac:dyDescent="0.2">
      <c r="A1" s="198"/>
      <c r="B1" s="198"/>
      <c r="C1" s="198"/>
      <c r="D1" s="198"/>
      <c r="E1" s="198"/>
      <c r="F1" s="198"/>
      <c r="G1" s="199"/>
    </row>
    <row r="2" spans="1:7" x14ac:dyDescent="0.2">
      <c r="A2" s="198" t="s">
        <v>245</v>
      </c>
      <c r="B2" s="198"/>
      <c r="C2" s="198"/>
      <c r="D2" s="198"/>
      <c r="E2" s="198"/>
      <c r="F2" s="198"/>
      <c r="G2" s="199"/>
    </row>
    <row r="3" spans="1:7" x14ac:dyDescent="0.2">
      <c r="A3" s="198" t="s">
        <v>240</v>
      </c>
      <c r="B3" s="198"/>
      <c r="C3" s="198"/>
      <c r="D3" s="198"/>
      <c r="E3" s="198"/>
      <c r="F3" s="198"/>
      <c r="G3" s="199"/>
    </row>
    <row r="4" spans="1:7" ht="15" x14ac:dyDescent="0.25">
      <c r="A4" s="88"/>
      <c r="B4" s="89"/>
      <c r="C4" s="89"/>
      <c r="D4" s="89"/>
      <c r="E4" s="89"/>
      <c r="F4" s="89"/>
    </row>
    <row r="5" spans="1:7" ht="60" x14ac:dyDescent="0.2">
      <c r="A5" s="90" t="s">
        <v>153</v>
      </c>
      <c r="B5" s="90" t="s">
        <v>154</v>
      </c>
      <c r="C5" s="90" t="s">
        <v>155</v>
      </c>
      <c r="D5" s="90" t="s">
        <v>156</v>
      </c>
      <c r="E5" s="90" t="s">
        <v>157</v>
      </c>
      <c r="F5" s="90" t="s">
        <v>158</v>
      </c>
    </row>
    <row r="6" spans="1:7" ht="37.5" customHeight="1" x14ac:dyDescent="0.2">
      <c r="A6" s="91" t="s">
        <v>86</v>
      </c>
      <c r="B6" s="200" t="s">
        <v>159</v>
      </c>
      <c r="C6" s="201"/>
      <c r="D6" s="201"/>
      <c r="E6" s="201"/>
      <c r="F6" s="202"/>
    </row>
    <row r="7" spans="1:7" ht="15" x14ac:dyDescent="0.2">
      <c r="A7" s="92" t="s">
        <v>97</v>
      </c>
      <c r="B7" s="140" t="s">
        <v>217</v>
      </c>
      <c r="C7" s="94" t="s">
        <v>161</v>
      </c>
      <c r="D7" s="95">
        <v>1</v>
      </c>
      <c r="E7" s="96">
        <v>72.599999999999994</v>
      </c>
      <c r="F7" s="97">
        <f t="shared" ref="F7:F15" si="0">D7*E7</f>
        <v>72.599999999999994</v>
      </c>
    </row>
    <row r="8" spans="1:7" ht="15" x14ac:dyDescent="0.2">
      <c r="A8" s="92" t="s">
        <v>98</v>
      </c>
      <c r="B8" s="140" t="s">
        <v>218</v>
      </c>
      <c r="C8" s="94" t="s">
        <v>161</v>
      </c>
      <c r="D8" s="95">
        <v>1</v>
      </c>
      <c r="E8" s="96">
        <v>110</v>
      </c>
      <c r="F8" s="97">
        <f t="shared" si="0"/>
        <v>110</v>
      </c>
    </row>
    <row r="9" spans="1:7" ht="15" x14ac:dyDescent="0.2">
      <c r="A9" s="98" t="s">
        <v>163</v>
      </c>
      <c r="B9" s="140" t="s">
        <v>172</v>
      </c>
      <c r="C9" s="94" t="s">
        <v>161</v>
      </c>
      <c r="D9" s="95">
        <v>1</v>
      </c>
      <c r="E9" s="96">
        <v>172.5</v>
      </c>
      <c r="F9" s="97">
        <f t="shared" si="0"/>
        <v>172.5</v>
      </c>
    </row>
    <row r="10" spans="1:7" ht="15" x14ac:dyDescent="0.2">
      <c r="A10" s="92" t="s">
        <v>165</v>
      </c>
      <c r="B10" s="140" t="s">
        <v>174</v>
      </c>
      <c r="C10" s="94" t="s">
        <v>161</v>
      </c>
      <c r="D10" s="95">
        <v>1</v>
      </c>
      <c r="E10" s="96">
        <v>70</v>
      </c>
      <c r="F10" s="97">
        <f t="shared" si="0"/>
        <v>70</v>
      </c>
    </row>
    <row r="11" spans="1:7" ht="15" x14ac:dyDescent="0.2">
      <c r="A11" s="92" t="s">
        <v>167</v>
      </c>
      <c r="B11" s="140" t="s">
        <v>176</v>
      </c>
      <c r="C11" s="94" t="s">
        <v>161</v>
      </c>
      <c r="D11" s="95">
        <v>1</v>
      </c>
      <c r="E11" s="96">
        <v>150</v>
      </c>
      <c r="F11" s="97">
        <f t="shared" si="0"/>
        <v>150</v>
      </c>
    </row>
    <row r="12" spans="1:7" ht="15" x14ac:dyDescent="0.2">
      <c r="A12" s="92" t="s">
        <v>169</v>
      </c>
      <c r="B12" s="140" t="s">
        <v>178</v>
      </c>
      <c r="C12" s="94" t="s">
        <v>161</v>
      </c>
      <c r="D12" s="95">
        <v>1</v>
      </c>
      <c r="E12" s="96">
        <v>247.5</v>
      </c>
      <c r="F12" s="97">
        <f t="shared" si="0"/>
        <v>247.5</v>
      </c>
    </row>
    <row r="13" spans="1:7" ht="15" x14ac:dyDescent="0.2">
      <c r="A13" s="92" t="s">
        <v>171</v>
      </c>
      <c r="B13" s="140" t="s">
        <v>182</v>
      </c>
      <c r="C13" s="94" t="s">
        <v>161</v>
      </c>
      <c r="D13" s="95">
        <v>1</v>
      </c>
      <c r="E13" s="96">
        <v>36</v>
      </c>
      <c r="F13" s="97">
        <f t="shared" si="0"/>
        <v>36</v>
      </c>
    </row>
    <row r="14" spans="1:7" ht="15" x14ac:dyDescent="0.2">
      <c r="A14" s="92" t="s">
        <v>173</v>
      </c>
      <c r="B14" s="140" t="s">
        <v>184</v>
      </c>
      <c r="C14" s="94" t="s">
        <v>161</v>
      </c>
      <c r="D14" s="95">
        <v>1</v>
      </c>
      <c r="E14" s="96">
        <v>56.25</v>
      </c>
      <c r="F14" s="97">
        <f t="shared" si="0"/>
        <v>56.25</v>
      </c>
    </row>
    <row r="15" spans="1:7" ht="15" x14ac:dyDescent="0.2">
      <c r="A15" s="92" t="s">
        <v>175</v>
      </c>
      <c r="B15" s="140" t="s">
        <v>205</v>
      </c>
      <c r="C15" s="94" t="s">
        <v>161</v>
      </c>
      <c r="D15" s="95">
        <v>1</v>
      </c>
      <c r="E15" s="96">
        <v>83.16</v>
      </c>
      <c r="F15" s="97">
        <f t="shared" si="0"/>
        <v>83.16</v>
      </c>
    </row>
    <row r="16" spans="1:7" ht="30" x14ac:dyDescent="0.2">
      <c r="A16" s="92" t="s">
        <v>177</v>
      </c>
      <c r="B16" s="141" t="s">
        <v>190</v>
      </c>
      <c r="C16" s="94" t="s">
        <v>191</v>
      </c>
      <c r="D16" s="95">
        <v>24.09</v>
      </c>
      <c r="E16" s="100">
        <f>SUM(E7:E15)</f>
        <v>998.01</v>
      </c>
      <c r="F16" s="97">
        <f>ROUND(E16*0.2409, 2)</f>
        <v>240.42</v>
      </c>
    </row>
    <row r="17" spans="1:7" ht="15" x14ac:dyDescent="0.2">
      <c r="A17" s="191" t="s">
        <v>192</v>
      </c>
      <c r="B17" s="192"/>
      <c r="C17" s="192"/>
      <c r="D17" s="192"/>
      <c r="E17" s="193"/>
      <c r="F17" s="101">
        <f>SUM(F7:F16)</f>
        <v>1238.43</v>
      </c>
    </row>
    <row r="18" spans="1:7" ht="15" x14ac:dyDescent="0.2">
      <c r="A18" s="102"/>
      <c r="B18" s="102"/>
      <c r="C18" s="102"/>
      <c r="D18" s="102"/>
      <c r="E18" s="102"/>
      <c r="F18" s="103"/>
    </row>
    <row r="19" spans="1:7" ht="44.25" customHeight="1" x14ac:dyDescent="0.2">
      <c r="A19" s="91" t="s">
        <v>91</v>
      </c>
      <c r="B19" s="203" t="s">
        <v>193</v>
      </c>
      <c r="C19" s="204"/>
      <c r="D19" s="204"/>
      <c r="E19" s="204"/>
      <c r="F19" s="205"/>
    </row>
    <row r="20" spans="1:7" ht="15" x14ac:dyDescent="0.2">
      <c r="A20" s="92" t="s">
        <v>194</v>
      </c>
      <c r="B20" s="99" t="s">
        <v>197</v>
      </c>
      <c r="C20" s="94" t="s">
        <v>161</v>
      </c>
      <c r="D20" s="95">
        <v>1</v>
      </c>
      <c r="E20" s="96">
        <v>45</v>
      </c>
      <c r="F20" s="97">
        <f>D20*E20</f>
        <v>45</v>
      </c>
    </row>
    <row r="21" spans="1:7" ht="15" x14ac:dyDescent="0.2">
      <c r="A21" s="92" t="s">
        <v>196</v>
      </c>
      <c r="B21" s="99" t="s">
        <v>199</v>
      </c>
      <c r="C21" s="94" t="s">
        <v>161</v>
      </c>
      <c r="D21" s="95">
        <v>1</v>
      </c>
      <c r="E21" s="96">
        <v>7.5</v>
      </c>
      <c r="F21" s="97">
        <f>D21*E21</f>
        <v>7.5</v>
      </c>
    </row>
    <row r="22" spans="1:7" ht="15" x14ac:dyDescent="0.2">
      <c r="A22" s="92" t="s">
        <v>198</v>
      </c>
      <c r="B22" s="99" t="s">
        <v>207</v>
      </c>
      <c r="C22" s="94" t="s">
        <v>161</v>
      </c>
      <c r="D22" s="95">
        <v>1</v>
      </c>
      <c r="E22" s="96">
        <v>225</v>
      </c>
      <c r="F22" s="97">
        <f>D22*E22</f>
        <v>225</v>
      </c>
    </row>
    <row r="23" spans="1:7" ht="15" x14ac:dyDescent="0.2">
      <c r="A23" s="191" t="s">
        <v>208</v>
      </c>
      <c r="B23" s="192"/>
      <c r="C23" s="192"/>
      <c r="D23" s="192"/>
      <c r="E23" s="193"/>
      <c r="F23" s="97">
        <f>SUM(F20:F22)</f>
        <v>277.5</v>
      </c>
    </row>
    <row r="24" spans="1:7" ht="15" x14ac:dyDescent="0.2">
      <c r="A24" s="104"/>
      <c r="B24" s="105" t="s">
        <v>209</v>
      </c>
      <c r="C24" s="106" t="s">
        <v>191</v>
      </c>
      <c r="D24" s="106">
        <v>21</v>
      </c>
      <c r="E24" s="107">
        <f>SUM(F20:F21)</f>
        <v>52.5</v>
      </c>
      <c r="F24" s="108">
        <f>E24*D24/100</f>
        <v>11.025</v>
      </c>
    </row>
    <row r="25" spans="1:7" ht="15" x14ac:dyDescent="0.2">
      <c r="A25" s="109"/>
      <c r="B25" s="110"/>
      <c r="C25" s="111"/>
      <c r="D25" s="112"/>
      <c r="E25" s="113"/>
      <c r="F25" s="114"/>
    </row>
    <row r="26" spans="1:7" x14ac:dyDescent="0.2">
      <c r="A26" s="194" t="s">
        <v>210</v>
      </c>
      <c r="B26" s="195"/>
      <c r="C26" s="195"/>
      <c r="D26" s="195"/>
      <c r="E26" s="196"/>
      <c r="F26" s="101">
        <f>F17+F23+F24</f>
        <v>1526.9550000000002</v>
      </c>
      <c r="G26" s="115"/>
    </row>
    <row r="27" spans="1:7" x14ac:dyDescent="0.2">
      <c r="A27" s="116"/>
      <c r="B27" s="194" t="s">
        <v>211</v>
      </c>
      <c r="C27" s="195"/>
      <c r="D27" s="195"/>
      <c r="E27" s="196"/>
      <c r="F27" s="101">
        <f>F26</f>
        <v>1526.9550000000002</v>
      </c>
      <c r="G27" s="117"/>
    </row>
    <row r="29" spans="1:7" ht="31.5" customHeight="1" x14ac:dyDescent="0.25">
      <c r="A29" s="197"/>
      <c r="B29" s="197"/>
      <c r="C29" s="197"/>
      <c r="D29" s="197"/>
      <c r="E29" s="197"/>
      <c r="F29" s="197"/>
      <c r="G29" s="197"/>
    </row>
    <row r="31" spans="1:7" x14ac:dyDescent="0.2">
      <c r="F31" s="118"/>
    </row>
    <row r="32" spans="1:7" x14ac:dyDescent="0.2">
      <c r="F32" s="118"/>
    </row>
    <row r="33" spans="5:6" ht="15" x14ac:dyDescent="0.25">
      <c r="F33" s="148"/>
    </row>
    <row r="35" spans="5:6" x14ac:dyDescent="0.2">
      <c r="E35" s="118"/>
    </row>
  </sheetData>
  <mergeCells count="10">
    <mergeCell ref="A23:E23"/>
    <mergeCell ref="A26:E26"/>
    <mergeCell ref="B27:E27"/>
    <mergeCell ref="A29:G29"/>
    <mergeCell ref="A1:G1"/>
    <mergeCell ref="A2:G2"/>
    <mergeCell ref="A3:G3"/>
    <mergeCell ref="B6:F6"/>
    <mergeCell ref="A17:E17"/>
    <mergeCell ref="B19:F19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  <headerFooter>
    <oddHeader>&amp;C&amp;"Times New Roman,Parasts"&amp;P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6E1B7-0967-464D-9EF1-82D230042600}">
  <dimension ref="A1:H34"/>
  <sheetViews>
    <sheetView zoomScaleNormal="100" zoomScaleSheetLayoutView="100" workbookViewId="0">
      <selection activeCell="I10" sqref="I10"/>
    </sheetView>
  </sheetViews>
  <sheetFormatPr defaultRowHeight="14.25" x14ac:dyDescent="0.2"/>
  <cols>
    <col min="1" max="1" width="9.140625" style="87"/>
    <col min="2" max="2" width="45.28515625" style="87" customWidth="1"/>
    <col min="3" max="3" width="13.7109375" style="87" customWidth="1"/>
    <col min="4" max="4" width="12.5703125" style="87" customWidth="1"/>
    <col min="5" max="5" width="13.42578125" style="87" customWidth="1"/>
    <col min="6" max="6" width="13" style="87" customWidth="1"/>
    <col min="7" max="7" width="1.5703125" style="87" customWidth="1"/>
    <col min="8" max="256" width="9.140625" style="87"/>
    <col min="257" max="257" width="58.28515625" style="87" customWidth="1"/>
    <col min="258" max="258" width="13.7109375" style="87" customWidth="1"/>
    <col min="259" max="259" width="12.5703125" style="87" customWidth="1"/>
    <col min="260" max="260" width="13.42578125" style="87" customWidth="1"/>
    <col min="261" max="261" width="13" style="87" customWidth="1"/>
    <col min="262" max="262" width="3.28515625" style="87" customWidth="1"/>
    <col min="263" max="263" width="12.85546875" style="87" customWidth="1"/>
    <col min="264" max="512" width="9.140625" style="87"/>
    <col min="513" max="513" width="58.28515625" style="87" customWidth="1"/>
    <col min="514" max="514" width="13.7109375" style="87" customWidth="1"/>
    <col min="515" max="515" width="12.5703125" style="87" customWidth="1"/>
    <col min="516" max="516" width="13.42578125" style="87" customWidth="1"/>
    <col min="517" max="517" width="13" style="87" customWidth="1"/>
    <col min="518" max="518" width="3.28515625" style="87" customWidth="1"/>
    <col min="519" max="519" width="12.85546875" style="87" customWidth="1"/>
    <col min="520" max="768" width="9.140625" style="87"/>
    <col min="769" max="769" width="58.28515625" style="87" customWidth="1"/>
    <col min="770" max="770" width="13.7109375" style="87" customWidth="1"/>
    <col min="771" max="771" width="12.5703125" style="87" customWidth="1"/>
    <col min="772" max="772" width="13.42578125" style="87" customWidth="1"/>
    <col min="773" max="773" width="13" style="87" customWidth="1"/>
    <col min="774" max="774" width="3.28515625" style="87" customWidth="1"/>
    <col min="775" max="775" width="12.85546875" style="87" customWidth="1"/>
    <col min="776" max="1024" width="9.140625" style="87"/>
    <col min="1025" max="1025" width="58.28515625" style="87" customWidth="1"/>
    <col min="1026" max="1026" width="13.7109375" style="87" customWidth="1"/>
    <col min="1027" max="1027" width="12.5703125" style="87" customWidth="1"/>
    <col min="1028" max="1028" width="13.42578125" style="87" customWidth="1"/>
    <col min="1029" max="1029" width="13" style="87" customWidth="1"/>
    <col min="1030" max="1030" width="3.28515625" style="87" customWidth="1"/>
    <col min="1031" max="1031" width="12.85546875" style="87" customWidth="1"/>
    <col min="1032" max="1280" width="9.140625" style="87"/>
    <col min="1281" max="1281" width="58.28515625" style="87" customWidth="1"/>
    <col min="1282" max="1282" width="13.7109375" style="87" customWidth="1"/>
    <col min="1283" max="1283" width="12.5703125" style="87" customWidth="1"/>
    <col min="1284" max="1284" width="13.42578125" style="87" customWidth="1"/>
    <col min="1285" max="1285" width="13" style="87" customWidth="1"/>
    <col min="1286" max="1286" width="3.28515625" style="87" customWidth="1"/>
    <col min="1287" max="1287" width="12.85546875" style="87" customWidth="1"/>
    <col min="1288" max="1536" width="9.140625" style="87"/>
    <col min="1537" max="1537" width="58.28515625" style="87" customWidth="1"/>
    <col min="1538" max="1538" width="13.7109375" style="87" customWidth="1"/>
    <col min="1539" max="1539" width="12.5703125" style="87" customWidth="1"/>
    <col min="1540" max="1540" width="13.42578125" style="87" customWidth="1"/>
    <col min="1541" max="1541" width="13" style="87" customWidth="1"/>
    <col min="1542" max="1542" width="3.28515625" style="87" customWidth="1"/>
    <col min="1543" max="1543" width="12.85546875" style="87" customWidth="1"/>
    <col min="1544" max="1792" width="9.140625" style="87"/>
    <col min="1793" max="1793" width="58.28515625" style="87" customWidth="1"/>
    <col min="1794" max="1794" width="13.7109375" style="87" customWidth="1"/>
    <col min="1795" max="1795" width="12.5703125" style="87" customWidth="1"/>
    <col min="1796" max="1796" width="13.42578125" style="87" customWidth="1"/>
    <col min="1797" max="1797" width="13" style="87" customWidth="1"/>
    <col min="1798" max="1798" width="3.28515625" style="87" customWidth="1"/>
    <col min="1799" max="1799" width="12.85546875" style="87" customWidth="1"/>
    <col min="1800" max="2048" width="9.140625" style="87"/>
    <col min="2049" max="2049" width="58.28515625" style="87" customWidth="1"/>
    <col min="2050" max="2050" width="13.7109375" style="87" customWidth="1"/>
    <col min="2051" max="2051" width="12.5703125" style="87" customWidth="1"/>
    <col min="2052" max="2052" width="13.42578125" style="87" customWidth="1"/>
    <col min="2053" max="2053" width="13" style="87" customWidth="1"/>
    <col min="2054" max="2054" width="3.28515625" style="87" customWidth="1"/>
    <col min="2055" max="2055" width="12.85546875" style="87" customWidth="1"/>
    <col min="2056" max="2304" width="9.140625" style="87"/>
    <col min="2305" max="2305" width="58.28515625" style="87" customWidth="1"/>
    <col min="2306" max="2306" width="13.7109375" style="87" customWidth="1"/>
    <col min="2307" max="2307" width="12.5703125" style="87" customWidth="1"/>
    <col min="2308" max="2308" width="13.42578125" style="87" customWidth="1"/>
    <col min="2309" max="2309" width="13" style="87" customWidth="1"/>
    <col min="2310" max="2310" width="3.28515625" style="87" customWidth="1"/>
    <col min="2311" max="2311" width="12.85546875" style="87" customWidth="1"/>
    <col min="2312" max="2560" width="9.140625" style="87"/>
    <col min="2561" max="2561" width="58.28515625" style="87" customWidth="1"/>
    <col min="2562" max="2562" width="13.7109375" style="87" customWidth="1"/>
    <col min="2563" max="2563" width="12.5703125" style="87" customWidth="1"/>
    <col min="2564" max="2564" width="13.42578125" style="87" customWidth="1"/>
    <col min="2565" max="2565" width="13" style="87" customWidth="1"/>
    <col min="2566" max="2566" width="3.28515625" style="87" customWidth="1"/>
    <col min="2567" max="2567" width="12.85546875" style="87" customWidth="1"/>
    <col min="2568" max="2816" width="9.140625" style="87"/>
    <col min="2817" max="2817" width="58.28515625" style="87" customWidth="1"/>
    <col min="2818" max="2818" width="13.7109375" style="87" customWidth="1"/>
    <col min="2819" max="2819" width="12.5703125" style="87" customWidth="1"/>
    <col min="2820" max="2820" width="13.42578125" style="87" customWidth="1"/>
    <col min="2821" max="2821" width="13" style="87" customWidth="1"/>
    <col min="2822" max="2822" width="3.28515625" style="87" customWidth="1"/>
    <col min="2823" max="2823" width="12.85546875" style="87" customWidth="1"/>
    <col min="2824" max="3072" width="9.140625" style="87"/>
    <col min="3073" max="3073" width="58.28515625" style="87" customWidth="1"/>
    <col min="3074" max="3074" width="13.7109375" style="87" customWidth="1"/>
    <col min="3075" max="3075" width="12.5703125" style="87" customWidth="1"/>
    <col min="3076" max="3076" width="13.42578125" style="87" customWidth="1"/>
    <col min="3077" max="3077" width="13" style="87" customWidth="1"/>
    <col min="3078" max="3078" width="3.28515625" style="87" customWidth="1"/>
    <col min="3079" max="3079" width="12.85546875" style="87" customWidth="1"/>
    <col min="3080" max="3328" width="9.140625" style="87"/>
    <col min="3329" max="3329" width="58.28515625" style="87" customWidth="1"/>
    <col min="3330" max="3330" width="13.7109375" style="87" customWidth="1"/>
    <col min="3331" max="3331" width="12.5703125" style="87" customWidth="1"/>
    <col min="3332" max="3332" width="13.42578125" style="87" customWidth="1"/>
    <col min="3333" max="3333" width="13" style="87" customWidth="1"/>
    <col min="3334" max="3334" width="3.28515625" style="87" customWidth="1"/>
    <col min="3335" max="3335" width="12.85546875" style="87" customWidth="1"/>
    <col min="3336" max="3584" width="9.140625" style="87"/>
    <col min="3585" max="3585" width="58.28515625" style="87" customWidth="1"/>
    <col min="3586" max="3586" width="13.7109375" style="87" customWidth="1"/>
    <col min="3587" max="3587" width="12.5703125" style="87" customWidth="1"/>
    <col min="3588" max="3588" width="13.42578125" style="87" customWidth="1"/>
    <col min="3589" max="3589" width="13" style="87" customWidth="1"/>
    <col min="3590" max="3590" width="3.28515625" style="87" customWidth="1"/>
    <col min="3591" max="3591" width="12.85546875" style="87" customWidth="1"/>
    <col min="3592" max="3840" width="9.140625" style="87"/>
    <col min="3841" max="3841" width="58.28515625" style="87" customWidth="1"/>
    <col min="3842" max="3842" width="13.7109375" style="87" customWidth="1"/>
    <col min="3843" max="3843" width="12.5703125" style="87" customWidth="1"/>
    <col min="3844" max="3844" width="13.42578125" style="87" customWidth="1"/>
    <col min="3845" max="3845" width="13" style="87" customWidth="1"/>
    <col min="3846" max="3846" width="3.28515625" style="87" customWidth="1"/>
    <col min="3847" max="3847" width="12.85546875" style="87" customWidth="1"/>
    <col min="3848" max="4096" width="9.140625" style="87"/>
    <col min="4097" max="4097" width="58.28515625" style="87" customWidth="1"/>
    <col min="4098" max="4098" width="13.7109375" style="87" customWidth="1"/>
    <col min="4099" max="4099" width="12.5703125" style="87" customWidth="1"/>
    <col min="4100" max="4100" width="13.42578125" style="87" customWidth="1"/>
    <col min="4101" max="4101" width="13" style="87" customWidth="1"/>
    <col min="4102" max="4102" width="3.28515625" style="87" customWidth="1"/>
    <col min="4103" max="4103" width="12.85546875" style="87" customWidth="1"/>
    <col min="4104" max="4352" width="9.140625" style="87"/>
    <col min="4353" max="4353" width="58.28515625" style="87" customWidth="1"/>
    <col min="4354" max="4354" width="13.7109375" style="87" customWidth="1"/>
    <col min="4355" max="4355" width="12.5703125" style="87" customWidth="1"/>
    <col min="4356" max="4356" width="13.42578125" style="87" customWidth="1"/>
    <col min="4357" max="4357" width="13" style="87" customWidth="1"/>
    <col min="4358" max="4358" width="3.28515625" style="87" customWidth="1"/>
    <col min="4359" max="4359" width="12.85546875" style="87" customWidth="1"/>
    <col min="4360" max="4608" width="9.140625" style="87"/>
    <col min="4609" max="4609" width="58.28515625" style="87" customWidth="1"/>
    <col min="4610" max="4610" width="13.7109375" style="87" customWidth="1"/>
    <col min="4611" max="4611" width="12.5703125" style="87" customWidth="1"/>
    <col min="4612" max="4612" width="13.42578125" style="87" customWidth="1"/>
    <col min="4613" max="4613" width="13" style="87" customWidth="1"/>
    <col min="4614" max="4614" width="3.28515625" style="87" customWidth="1"/>
    <col min="4615" max="4615" width="12.85546875" style="87" customWidth="1"/>
    <col min="4616" max="4864" width="9.140625" style="87"/>
    <col min="4865" max="4865" width="58.28515625" style="87" customWidth="1"/>
    <col min="4866" max="4866" width="13.7109375" style="87" customWidth="1"/>
    <col min="4867" max="4867" width="12.5703125" style="87" customWidth="1"/>
    <col min="4868" max="4868" width="13.42578125" style="87" customWidth="1"/>
    <col min="4869" max="4869" width="13" style="87" customWidth="1"/>
    <col min="4870" max="4870" width="3.28515625" style="87" customWidth="1"/>
    <col min="4871" max="4871" width="12.85546875" style="87" customWidth="1"/>
    <col min="4872" max="5120" width="9.140625" style="87"/>
    <col min="5121" max="5121" width="58.28515625" style="87" customWidth="1"/>
    <col min="5122" max="5122" width="13.7109375" style="87" customWidth="1"/>
    <col min="5123" max="5123" width="12.5703125" style="87" customWidth="1"/>
    <col min="5124" max="5124" width="13.42578125" style="87" customWidth="1"/>
    <col min="5125" max="5125" width="13" style="87" customWidth="1"/>
    <col min="5126" max="5126" width="3.28515625" style="87" customWidth="1"/>
    <col min="5127" max="5127" width="12.85546875" style="87" customWidth="1"/>
    <col min="5128" max="5376" width="9.140625" style="87"/>
    <col min="5377" max="5377" width="58.28515625" style="87" customWidth="1"/>
    <col min="5378" max="5378" width="13.7109375" style="87" customWidth="1"/>
    <col min="5379" max="5379" width="12.5703125" style="87" customWidth="1"/>
    <col min="5380" max="5380" width="13.42578125" style="87" customWidth="1"/>
    <col min="5381" max="5381" width="13" style="87" customWidth="1"/>
    <col min="5382" max="5382" width="3.28515625" style="87" customWidth="1"/>
    <col min="5383" max="5383" width="12.85546875" style="87" customWidth="1"/>
    <col min="5384" max="5632" width="9.140625" style="87"/>
    <col min="5633" max="5633" width="58.28515625" style="87" customWidth="1"/>
    <col min="5634" max="5634" width="13.7109375" style="87" customWidth="1"/>
    <col min="5635" max="5635" width="12.5703125" style="87" customWidth="1"/>
    <col min="5636" max="5636" width="13.42578125" style="87" customWidth="1"/>
    <col min="5637" max="5637" width="13" style="87" customWidth="1"/>
    <col min="5638" max="5638" width="3.28515625" style="87" customWidth="1"/>
    <col min="5639" max="5639" width="12.85546875" style="87" customWidth="1"/>
    <col min="5640" max="5888" width="9.140625" style="87"/>
    <col min="5889" max="5889" width="58.28515625" style="87" customWidth="1"/>
    <col min="5890" max="5890" width="13.7109375" style="87" customWidth="1"/>
    <col min="5891" max="5891" width="12.5703125" style="87" customWidth="1"/>
    <col min="5892" max="5892" width="13.42578125" style="87" customWidth="1"/>
    <col min="5893" max="5893" width="13" style="87" customWidth="1"/>
    <col min="5894" max="5894" width="3.28515625" style="87" customWidth="1"/>
    <col min="5895" max="5895" width="12.85546875" style="87" customWidth="1"/>
    <col min="5896" max="6144" width="9.140625" style="87"/>
    <col min="6145" max="6145" width="58.28515625" style="87" customWidth="1"/>
    <col min="6146" max="6146" width="13.7109375" style="87" customWidth="1"/>
    <col min="6147" max="6147" width="12.5703125" style="87" customWidth="1"/>
    <col min="6148" max="6148" width="13.42578125" style="87" customWidth="1"/>
    <col min="6149" max="6149" width="13" style="87" customWidth="1"/>
    <col min="6150" max="6150" width="3.28515625" style="87" customWidth="1"/>
    <col min="6151" max="6151" width="12.85546875" style="87" customWidth="1"/>
    <col min="6152" max="6400" width="9.140625" style="87"/>
    <col min="6401" max="6401" width="58.28515625" style="87" customWidth="1"/>
    <col min="6402" max="6402" width="13.7109375" style="87" customWidth="1"/>
    <col min="6403" max="6403" width="12.5703125" style="87" customWidth="1"/>
    <col min="6404" max="6404" width="13.42578125" style="87" customWidth="1"/>
    <col min="6405" max="6405" width="13" style="87" customWidth="1"/>
    <col min="6406" max="6406" width="3.28515625" style="87" customWidth="1"/>
    <col min="6407" max="6407" width="12.85546875" style="87" customWidth="1"/>
    <col min="6408" max="6656" width="9.140625" style="87"/>
    <col min="6657" max="6657" width="58.28515625" style="87" customWidth="1"/>
    <col min="6658" max="6658" width="13.7109375" style="87" customWidth="1"/>
    <col min="6659" max="6659" width="12.5703125" style="87" customWidth="1"/>
    <col min="6660" max="6660" width="13.42578125" style="87" customWidth="1"/>
    <col min="6661" max="6661" width="13" style="87" customWidth="1"/>
    <col min="6662" max="6662" width="3.28515625" style="87" customWidth="1"/>
    <col min="6663" max="6663" width="12.85546875" style="87" customWidth="1"/>
    <col min="6664" max="6912" width="9.140625" style="87"/>
    <col min="6913" max="6913" width="58.28515625" style="87" customWidth="1"/>
    <col min="6914" max="6914" width="13.7109375" style="87" customWidth="1"/>
    <col min="6915" max="6915" width="12.5703125" style="87" customWidth="1"/>
    <col min="6916" max="6916" width="13.42578125" style="87" customWidth="1"/>
    <col min="6917" max="6917" width="13" style="87" customWidth="1"/>
    <col min="6918" max="6918" width="3.28515625" style="87" customWidth="1"/>
    <col min="6919" max="6919" width="12.85546875" style="87" customWidth="1"/>
    <col min="6920" max="7168" width="9.140625" style="87"/>
    <col min="7169" max="7169" width="58.28515625" style="87" customWidth="1"/>
    <col min="7170" max="7170" width="13.7109375" style="87" customWidth="1"/>
    <col min="7171" max="7171" width="12.5703125" style="87" customWidth="1"/>
    <col min="7172" max="7172" width="13.42578125" style="87" customWidth="1"/>
    <col min="7173" max="7173" width="13" style="87" customWidth="1"/>
    <col min="7174" max="7174" width="3.28515625" style="87" customWidth="1"/>
    <col min="7175" max="7175" width="12.85546875" style="87" customWidth="1"/>
    <col min="7176" max="7424" width="9.140625" style="87"/>
    <col min="7425" max="7425" width="58.28515625" style="87" customWidth="1"/>
    <col min="7426" max="7426" width="13.7109375" style="87" customWidth="1"/>
    <col min="7427" max="7427" width="12.5703125" style="87" customWidth="1"/>
    <col min="7428" max="7428" width="13.42578125" style="87" customWidth="1"/>
    <col min="7429" max="7429" width="13" style="87" customWidth="1"/>
    <col min="7430" max="7430" width="3.28515625" style="87" customWidth="1"/>
    <col min="7431" max="7431" width="12.85546875" style="87" customWidth="1"/>
    <col min="7432" max="7680" width="9.140625" style="87"/>
    <col min="7681" max="7681" width="58.28515625" style="87" customWidth="1"/>
    <col min="7682" max="7682" width="13.7109375" style="87" customWidth="1"/>
    <col min="7683" max="7683" width="12.5703125" style="87" customWidth="1"/>
    <col min="7684" max="7684" width="13.42578125" style="87" customWidth="1"/>
    <col min="7685" max="7685" width="13" style="87" customWidth="1"/>
    <col min="7686" max="7686" width="3.28515625" style="87" customWidth="1"/>
    <col min="7687" max="7687" width="12.85546875" style="87" customWidth="1"/>
    <col min="7688" max="7936" width="9.140625" style="87"/>
    <col min="7937" max="7937" width="58.28515625" style="87" customWidth="1"/>
    <col min="7938" max="7938" width="13.7109375" style="87" customWidth="1"/>
    <col min="7939" max="7939" width="12.5703125" style="87" customWidth="1"/>
    <col min="7940" max="7940" width="13.42578125" style="87" customWidth="1"/>
    <col min="7941" max="7941" width="13" style="87" customWidth="1"/>
    <col min="7942" max="7942" width="3.28515625" style="87" customWidth="1"/>
    <col min="7943" max="7943" width="12.85546875" style="87" customWidth="1"/>
    <col min="7944" max="8192" width="9.140625" style="87"/>
    <col min="8193" max="8193" width="58.28515625" style="87" customWidth="1"/>
    <col min="8194" max="8194" width="13.7109375" style="87" customWidth="1"/>
    <col min="8195" max="8195" width="12.5703125" style="87" customWidth="1"/>
    <col min="8196" max="8196" width="13.42578125" style="87" customWidth="1"/>
    <col min="8197" max="8197" width="13" style="87" customWidth="1"/>
    <col min="8198" max="8198" width="3.28515625" style="87" customWidth="1"/>
    <col min="8199" max="8199" width="12.85546875" style="87" customWidth="1"/>
    <col min="8200" max="8448" width="9.140625" style="87"/>
    <col min="8449" max="8449" width="58.28515625" style="87" customWidth="1"/>
    <col min="8450" max="8450" width="13.7109375" style="87" customWidth="1"/>
    <col min="8451" max="8451" width="12.5703125" style="87" customWidth="1"/>
    <col min="8452" max="8452" width="13.42578125" style="87" customWidth="1"/>
    <col min="8453" max="8453" width="13" style="87" customWidth="1"/>
    <col min="8454" max="8454" width="3.28515625" style="87" customWidth="1"/>
    <col min="8455" max="8455" width="12.85546875" style="87" customWidth="1"/>
    <col min="8456" max="8704" width="9.140625" style="87"/>
    <col min="8705" max="8705" width="58.28515625" style="87" customWidth="1"/>
    <col min="8706" max="8706" width="13.7109375" style="87" customWidth="1"/>
    <col min="8707" max="8707" width="12.5703125" style="87" customWidth="1"/>
    <col min="8708" max="8708" width="13.42578125" style="87" customWidth="1"/>
    <col min="8709" max="8709" width="13" style="87" customWidth="1"/>
    <col min="8710" max="8710" width="3.28515625" style="87" customWidth="1"/>
    <col min="8711" max="8711" width="12.85546875" style="87" customWidth="1"/>
    <col min="8712" max="8960" width="9.140625" style="87"/>
    <col min="8961" max="8961" width="58.28515625" style="87" customWidth="1"/>
    <col min="8962" max="8962" width="13.7109375" style="87" customWidth="1"/>
    <col min="8963" max="8963" width="12.5703125" style="87" customWidth="1"/>
    <col min="8964" max="8964" width="13.42578125" style="87" customWidth="1"/>
    <col min="8965" max="8965" width="13" style="87" customWidth="1"/>
    <col min="8966" max="8966" width="3.28515625" style="87" customWidth="1"/>
    <col min="8967" max="8967" width="12.85546875" style="87" customWidth="1"/>
    <col min="8968" max="9216" width="9.140625" style="87"/>
    <col min="9217" max="9217" width="58.28515625" style="87" customWidth="1"/>
    <col min="9218" max="9218" width="13.7109375" style="87" customWidth="1"/>
    <col min="9219" max="9219" width="12.5703125" style="87" customWidth="1"/>
    <col min="9220" max="9220" width="13.42578125" style="87" customWidth="1"/>
    <col min="9221" max="9221" width="13" style="87" customWidth="1"/>
    <col min="9222" max="9222" width="3.28515625" style="87" customWidth="1"/>
    <col min="9223" max="9223" width="12.85546875" style="87" customWidth="1"/>
    <col min="9224" max="9472" width="9.140625" style="87"/>
    <col min="9473" max="9473" width="58.28515625" style="87" customWidth="1"/>
    <col min="9474" max="9474" width="13.7109375" style="87" customWidth="1"/>
    <col min="9475" max="9475" width="12.5703125" style="87" customWidth="1"/>
    <col min="9476" max="9476" width="13.42578125" style="87" customWidth="1"/>
    <col min="9477" max="9477" width="13" style="87" customWidth="1"/>
    <col min="9478" max="9478" width="3.28515625" style="87" customWidth="1"/>
    <col min="9479" max="9479" width="12.85546875" style="87" customWidth="1"/>
    <col min="9480" max="9728" width="9.140625" style="87"/>
    <col min="9729" max="9729" width="58.28515625" style="87" customWidth="1"/>
    <col min="9730" max="9730" width="13.7109375" style="87" customWidth="1"/>
    <col min="9731" max="9731" width="12.5703125" style="87" customWidth="1"/>
    <col min="9732" max="9732" width="13.42578125" style="87" customWidth="1"/>
    <col min="9733" max="9733" width="13" style="87" customWidth="1"/>
    <col min="9734" max="9734" width="3.28515625" style="87" customWidth="1"/>
    <col min="9735" max="9735" width="12.85546875" style="87" customWidth="1"/>
    <col min="9736" max="9984" width="9.140625" style="87"/>
    <col min="9985" max="9985" width="58.28515625" style="87" customWidth="1"/>
    <col min="9986" max="9986" width="13.7109375" style="87" customWidth="1"/>
    <col min="9987" max="9987" width="12.5703125" style="87" customWidth="1"/>
    <col min="9988" max="9988" width="13.42578125" style="87" customWidth="1"/>
    <col min="9989" max="9989" width="13" style="87" customWidth="1"/>
    <col min="9990" max="9990" width="3.28515625" style="87" customWidth="1"/>
    <col min="9991" max="9991" width="12.85546875" style="87" customWidth="1"/>
    <col min="9992" max="10240" width="9.140625" style="87"/>
    <col min="10241" max="10241" width="58.28515625" style="87" customWidth="1"/>
    <col min="10242" max="10242" width="13.7109375" style="87" customWidth="1"/>
    <col min="10243" max="10243" width="12.5703125" style="87" customWidth="1"/>
    <col min="10244" max="10244" width="13.42578125" style="87" customWidth="1"/>
    <col min="10245" max="10245" width="13" style="87" customWidth="1"/>
    <col min="10246" max="10246" width="3.28515625" style="87" customWidth="1"/>
    <col min="10247" max="10247" width="12.85546875" style="87" customWidth="1"/>
    <col min="10248" max="10496" width="9.140625" style="87"/>
    <col min="10497" max="10497" width="58.28515625" style="87" customWidth="1"/>
    <col min="10498" max="10498" width="13.7109375" style="87" customWidth="1"/>
    <col min="10499" max="10499" width="12.5703125" style="87" customWidth="1"/>
    <col min="10500" max="10500" width="13.42578125" style="87" customWidth="1"/>
    <col min="10501" max="10501" width="13" style="87" customWidth="1"/>
    <col min="10502" max="10502" width="3.28515625" style="87" customWidth="1"/>
    <col min="10503" max="10503" width="12.85546875" style="87" customWidth="1"/>
    <col min="10504" max="10752" width="9.140625" style="87"/>
    <col min="10753" max="10753" width="58.28515625" style="87" customWidth="1"/>
    <col min="10754" max="10754" width="13.7109375" style="87" customWidth="1"/>
    <col min="10755" max="10755" width="12.5703125" style="87" customWidth="1"/>
    <col min="10756" max="10756" width="13.42578125" style="87" customWidth="1"/>
    <col min="10757" max="10757" width="13" style="87" customWidth="1"/>
    <col min="10758" max="10758" width="3.28515625" style="87" customWidth="1"/>
    <col min="10759" max="10759" width="12.85546875" style="87" customWidth="1"/>
    <col min="10760" max="11008" width="9.140625" style="87"/>
    <col min="11009" max="11009" width="58.28515625" style="87" customWidth="1"/>
    <col min="11010" max="11010" width="13.7109375" style="87" customWidth="1"/>
    <col min="11011" max="11011" width="12.5703125" style="87" customWidth="1"/>
    <col min="11012" max="11012" width="13.42578125" style="87" customWidth="1"/>
    <col min="11013" max="11013" width="13" style="87" customWidth="1"/>
    <col min="11014" max="11014" width="3.28515625" style="87" customWidth="1"/>
    <col min="11015" max="11015" width="12.85546875" style="87" customWidth="1"/>
    <col min="11016" max="11264" width="9.140625" style="87"/>
    <col min="11265" max="11265" width="58.28515625" style="87" customWidth="1"/>
    <col min="11266" max="11266" width="13.7109375" style="87" customWidth="1"/>
    <col min="11267" max="11267" width="12.5703125" style="87" customWidth="1"/>
    <col min="11268" max="11268" width="13.42578125" style="87" customWidth="1"/>
    <col min="11269" max="11269" width="13" style="87" customWidth="1"/>
    <col min="11270" max="11270" width="3.28515625" style="87" customWidth="1"/>
    <col min="11271" max="11271" width="12.85546875" style="87" customWidth="1"/>
    <col min="11272" max="11520" width="9.140625" style="87"/>
    <col min="11521" max="11521" width="58.28515625" style="87" customWidth="1"/>
    <col min="11522" max="11522" width="13.7109375" style="87" customWidth="1"/>
    <col min="11523" max="11523" width="12.5703125" style="87" customWidth="1"/>
    <col min="11524" max="11524" width="13.42578125" style="87" customWidth="1"/>
    <col min="11525" max="11525" width="13" style="87" customWidth="1"/>
    <col min="11526" max="11526" width="3.28515625" style="87" customWidth="1"/>
    <col min="11527" max="11527" width="12.85546875" style="87" customWidth="1"/>
    <col min="11528" max="11776" width="9.140625" style="87"/>
    <col min="11777" max="11777" width="58.28515625" style="87" customWidth="1"/>
    <col min="11778" max="11778" width="13.7109375" style="87" customWidth="1"/>
    <col min="11779" max="11779" width="12.5703125" style="87" customWidth="1"/>
    <col min="11780" max="11780" width="13.42578125" style="87" customWidth="1"/>
    <col min="11781" max="11781" width="13" style="87" customWidth="1"/>
    <col min="11782" max="11782" width="3.28515625" style="87" customWidth="1"/>
    <col min="11783" max="11783" width="12.85546875" style="87" customWidth="1"/>
    <col min="11784" max="12032" width="9.140625" style="87"/>
    <col min="12033" max="12033" width="58.28515625" style="87" customWidth="1"/>
    <col min="12034" max="12034" width="13.7109375" style="87" customWidth="1"/>
    <col min="12035" max="12035" width="12.5703125" style="87" customWidth="1"/>
    <col min="12036" max="12036" width="13.42578125" style="87" customWidth="1"/>
    <col min="12037" max="12037" width="13" style="87" customWidth="1"/>
    <col min="12038" max="12038" width="3.28515625" style="87" customWidth="1"/>
    <col min="12039" max="12039" width="12.85546875" style="87" customWidth="1"/>
    <col min="12040" max="12288" width="9.140625" style="87"/>
    <col min="12289" max="12289" width="58.28515625" style="87" customWidth="1"/>
    <col min="12290" max="12290" width="13.7109375" style="87" customWidth="1"/>
    <col min="12291" max="12291" width="12.5703125" style="87" customWidth="1"/>
    <col min="12292" max="12292" width="13.42578125" style="87" customWidth="1"/>
    <col min="12293" max="12293" width="13" style="87" customWidth="1"/>
    <col min="12294" max="12294" width="3.28515625" style="87" customWidth="1"/>
    <col min="12295" max="12295" width="12.85546875" style="87" customWidth="1"/>
    <col min="12296" max="12544" width="9.140625" style="87"/>
    <col min="12545" max="12545" width="58.28515625" style="87" customWidth="1"/>
    <col min="12546" max="12546" width="13.7109375" style="87" customWidth="1"/>
    <col min="12547" max="12547" width="12.5703125" style="87" customWidth="1"/>
    <col min="12548" max="12548" width="13.42578125" style="87" customWidth="1"/>
    <col min="12549" max="12549" width="13" style="87" customWidth="1"/>
    <col min="12550" max="12550" width="3.28515625" style="87" customWidth="1"/>
    <col min="12551" max="12551" width="12.85546875" style="87" customWidth="1"/>
    <col min="12552" max="12800" width="9.140625" style="87"/>
    <col min="12801" max="12801" width="58.28515625" style="87" customWidth="1"/>
    <col min="12802" max="12802" width="13.7109375" style="87" customWidth="1"/>
    <col min="12803" max="12803" width="12.5703125" style="87" customWidth="1"/>
    <col min="12804" max="12804" width="13.42578125" style="87" customWidth="1"/>
    <col min="12805" max="12805" width="13" style="87" customWidth="1"/>
    <col min="12806" max="12806" width="3.28515625" style="87" customWidth="1"/>
    <col min="12807" max="12807" width="12.85546875" style="87" customWidth="1"/>
    <col min="12808" max="13056" width="9.140625" style="87"/>
    <col min="13057" max="13057" width="58.28515625" style="87" customWidth="1"/>
    <col min="13058" max="13058" width="13.7109375" style="87" customWidth="1"/>
    <col min="13059" max="13059" width="12.5703125" style="87" customWidth="1"/>
    <col min="13060" max="13060" width="13.42578125" style="87" customWidth="1"/>
    <col min="13061" max="13061" width="13" style="87" customWidth="1"/>
    <col min="13062" max="13062" width="3.28515625" style="87" customWidth="1"/>
    <col min="13063" max="13063" width="12.85546875" style="87" customWidth="1"/>
    <col min="13064" max="13312" width="9.140625" style="87"/>
    <col min="13313" max="13313" width="58.28515625" style="87" customWidth="1"/>
    <col min="13314" max="13314" width="13.7109375" style="87" customWidth="1"/>
    <col min="13315" max="13315" width="12.5703125" style="87" customWidth="1"/>
    <col min="13316" max="13316" width="13.42578125" style="87" customWidth="1"/>
    <col min="13317" max="13317" width="13" style="87" customWidth="1"/>
    <col min="13318" max="13318" width="3.28515625" style="87" customWidth="1"/>
    <col min="13319" max="13319" width="12.85546875" style="87" customWidth="1"/>
    <col min="13320" max="13568" width="9.140625" style="87"/>
    <col min="13569" max="13569" width="58.28515625" style="87" customWidth="1"/>
    <col min="13570" max="13570" width="13.7109375" style="87" customWidth="1"/>
    <col min="13571" max="13571" width="12.5703125" style="87" customWidth="1"/>
    <col min="13572" max="13572" width="13.42578125" style="87" customWidth="1"/>
    <col min="13573" max="13573" width="13" style="87" customWidth="1"/>
    <col min="13574" max="13574" width="3.28515625" style="87" customWidth="1"/>
    <col min="13575" max="13575" width="12.85546875" style="87" customWidth="1"/>
    <col min="13576" max="13824" width="9.140625" style="87"/>
    <col min="13825" max="13825" width="58.28515625" style="87" customWidth="1"/>
    <col min="13826" max="13826" width="13.7109375" style="87" customWidth="1"/>
    <col min="13827" max="13827" width="12.5703125" style="87" customWidth="1"/>
    <col min="13828" max="13828" width="13.42578125" style="87" customWidth="1"/>
    <col min="13829" max="13829" width="13" style="87" customWidth="1"/>
    <col min="13830" max="13830" width="3.28515625" style="87" customWidth="1"/>
    <col min="13831" max="13831" width="12.85546875" style="87" customWidth="1"/>
    <col min="13832" max="14080" width="9.140625" style="87"/>
    <col min="14081" max="14081" width="58.28515625" style="87" customWidth="1"/>
    <col min="14082" max="14082" width="13.7109375" style="87" customWidth="1"/>
    <col min="14083" max="14083" width="12.5703125" style="87" customWidth="1"/>
    <col min="14084" max="14084" width="13.42578125" style="87" customWidth="1"/>
    <col min="14085" max="14085" width="13" style="87" customWidth="1"/>
    <col min="14086" max="14086" width="3.28515625" style="87" customWidth="1"/>
    <col min="14087" max="14087" width="12.85546875" style="87" customWidth="1"/>
    <col min="14088" max="14336" width="9.140625" style="87"/>
    <col min="14337" max="14337" width="58.28515625" style="87" customWidth="1"/>
    <col min="14338" max="14338" width="13.7109375" style="87" customWidth="1"/>
    <col min="14339" max="14339" width="12.5703125" style="87" customWidth="1"/>
    <col min="14340" max="14340" width="13.42578125" style="87" customWidth="1"/>
    <col min="14341" max="14341" width="13" style="87" customWidth="1"/>
    <col min="14342" max="14342" width="3.28515625" style="87" customWidth="1"/>
    <col min="14343" max="14343" width="12.85546875" style="87" customWidth="1"/>
    <col min="14344" max="14592" width="9.140625" style="87"/>
    <col min="14593" max="14593" width="58.28515625" style="87" customWidth="1"/>
    <col min="14594" max="14594" width="13.7109375" style="87" customWidth="1"/>
    <col min="14595" max="14595" width="12.5703125" style="87" customWidth="1"/>
    <col min="14596" max="14596" width="13.42578125" style="87" customWidth="1"/>
    <col min="14597" max="14597" width="13" style="87" customWidth="1"/>
    <col min="14598" max="14598" width="3.28515625" style="87" customWidth="1"/>
    <col min="14599" max="14599" width="12.85546875" style="87" customWidth="1"/>
    <col min="14600" max="14848" width="9.140625" style="87"/>
    <col min="14849" max="14849" width="58.28515625" style="87" customWidth="1"/>
    <col min="14850" max="14850" width="13.7109375" style="87" customWidth="1"/>
    <col min="14851" max="14851" width="12.5703125" style="87" customWidth="1"/>
    <col min="14852" max="14852" width="13.42578125" style="87" customWidth="1"/>
    <col min="14853" max="14853" width="13" style="87" customWidth="1"/>
    <col min="14854" max="14854" width="3.28515625" style="87" customWidth="1"/>
    <col min="14855" max="14855" width="12.85546875" style="87" customWidth="1"/>
    <col min="14856" max="15104" width="9.140625" style="87"/>
    <col min="15105" max="15105" width="58.28515625" style="87" customWidth="1"/>
    <col min="15106" max="15106" width="13.7109375" style="87" customWidth="1"/>
    <col min="15107" max="15107" width="12.5703125" style="87" customWidth="1"/>
    <col min="15108" max="15108" width="13.42578125" style="87" customWidth="1"/>
    <col min="15109" max="15109" width="13" style="87" customWidth="1"/>
    <col min="15110" max="15110" width="3.28515625" style="87" customWidth="1"/>
    <col min="15111" max="15111" width="12.85546875" style="87" customWidth="1"/>
    <col min="15112" max="15360" width="9.140625" style="87"/>
    <col min="15361" max="15361" width="58.28515625" style="87" customWidth="1"/>
    <col min="15362" max="15362" width="13.7109375" style="87" customWidth="1"/>
    <col min="15363" max="15363" width="12.5703125" style="87" customWidth="1"/>
    <col min="15364" max="15364" width="13.42578125" style="87" customWidth="1"/>
    <col min="15365" max="15365" width="13" style="87" customWidth="1"/>
    <col min="15366" max="15366" width="3.28515625" style="87" customWidth="1"/>
    <col min="15367" max="15367" width="12.85546875" style="87" customWidth="1"/>
    <col min="15368" max="15616" width="9.140625" style="87"/>
    <col min="15617" max="15617" width="58.28515625" style="87" customWidth="1"/>
    <col min="15618" max="15618" width="13.7109375" style="87" customWidth="1"/>
    <col min="15619" max="15619" width="12.5703125" style="87" customWidth="1"/>
    <col min="15620" max="15620" width="13.42578125" style="87" customWidth="1"/>
    <col min="15621" max="15621" width="13" style="87" customWidth="1"/>
    <col min="15622" max="15622" width="3.28515625" style="87" customWidth="1"/>
    <col min="15623" max="15623" width="12.85546875" style="87" customWidth="1"/>
    <col min="15624" max="15872" width="9.140625" style="87"/>
    <col min="15873" max="15873" width="58.28515625" style="87" customWidth="1"/>
    <col min="15874" max="15874" width="13.7109375" style="87" customWidth="1"/>
    <col min="15875" max="15875" width="12.5703125" style="87" customWidth="1"/>
    <col min="15876" max="15876" width="13.42578125" style="87" customWidth="1"/>
    <col min="15877" max="15877" width="13" style="87" customWidth="1"/>
    <col min="15878" max="15878" width="3.28515625" style="87" customWidth="1"/>
    <col min="15879" max="15879" width="12.85546875" style="87" customWidth="1"/>
    <col min="15880" max="16128" width="9.140625" style="87"/>
    <col min="16129" max="16129" width="58.28515625" style="87" customWidth="1"/>
    <col min="16130" max="16130" width="13.7109375" style="87" customWidth="1"/>
    <col min="16131" max="16131" width="12.5703125" style="87" customWidth="1"/>
    <col min="16132" max="16132" width="13.42578125" style="87" customWidth="1"/>
    <col min="16133" max="16133" width="13" style="87" customWidth="1"/>
    <col min="16134" max="16134" width="3.28515625" style="87" customWidth="1"/>
    <col min="16135" max="16135" width="12.85546875" style="87" customWidth="1"/>
    <col min="16136" max="16383" width="9.140625" style="87"/>
    <col min="16384" max="16384" width="9.140625" style="87" customWidth="1"/>
  </cols>
  <sheetData>
    <row r="1" spans="1:7" x14ac:dyDescent="0.2">
      <c r="A1" s="198"/>
      <c r="B1" s="198"/>
      <c r="C1" s="198"/>
      <c r="D1" s="198"/>
      <c r="E1" s="198"/>
      <c r="F1" s="198"/>
      <c r="G1" s="199"/>
    </row>
    <row r="2" spans="1:7" x14ac:dyDescent="0.2">
      <c r="A2" s="198" t="s">
        <v>245</v>
      </c>
      <c r="B2" s="198"/>
      <c r="C2" s="198"/>
      <c r="D2" s="198"/>
      <c r="E2" s="198"/>
      <c r="F2" s="198"/>
      <c r="G2" s="199"/>
    </row>
    <row r="3" spans="1:7" x14ac:dyDescent="0.2">
      <c r="A3" s="198" t="s">
        <v>240</v>
      </c>
      <c r="B3" s="198"/>
      <c r="C3" s="198"/>
      <c r="D3" s="198"/>
      <c r="E3" s="198"/>
      <c r="F3" s="198"/>
      <c r="G3" s="199"/>
    </row>
    <row r="4" spans="1:7" ht="15" x14ac:dyDescent="0.25">
      <c r="A4" s="88"/>
      <c r="B4" s="89"/>
      <c r="C4" s="89"/>
      <c r="D4" s="89"/>
      <c r="E4" s="89"/>
      <c r="F4" s="89"/>
    </row>
    <row r="5" spans="1:7" ht="60" x14ac:dyDescent="0.2">
      <c r="A5" s="90" t="s">
        <v>153</v>
      </c>
      <c r="B5" s="90" t="s">
        <v>154</v>
      </c>
      <c r="C5" s="90" t="s">
        <v>155</v>
      </c>
      <c r="D5" s="90" t="s">
        <v>156</v>
      </c>
      <c r="E5" s="90" t="s">
        <v>157</v>
      </c>
      <c r="F5" s="90" t="s">
        <v>158</v>
      </c>
    </row>
    <row r="6" spans="1:7" ht="37.5" customHeight="1" x14ac:dyDescent="0.2">
      <c r="A6" s="91" t="s">
        <v>86</v>
      </c>
      <c r="B6" s="200" t="s">
        <v>159</v>
      </c>
      <c r="C6" s="201"/>
      <c r="D6" s="201"/>
      <c r="E6" s="201"/>
      <c r="F6" s="202"/>
    </row>
    <row r="7" spans="1:7" ht="15" x14ac:dyDescent="0.2">
      <c r="A7" s="92" t="s">
        <v>97</v>
      </c>
      <c r="B7" s="93" t="s">
        <v>166</v>
      </c>
      <c r="C7" s="94" t="s">
        <v>212</v>
      </c>
      <c r="D7" s="95">
        <v>1</v>
      </c>
      <c r="E7" s="96">
        <v>290.39999999999998</v>
      </c>
      <c r="F7" s="97">
        <f t="shared" ref="F7:F14" si="0">D7*E7</f>
        <v>290.39999999999998</v>
      </c>
    </row>
    <row r="8" spans="1:7" ht="15" x14ac:dyDescent="0.2">
      <c r="A8" s="92" t="s">
        <v>98</v>
      </c>
      <c r="B8" s="93" t="s">
        <v>218</v>
      </c>
      <c r="C8" s="94" t="s">
        <v>212</v>
      </c>
      <c r="D8" s="95">
        <v>1</v>
      </c>
      <c r="E8" s="96">
        <v>440</v>
      </c>
      <c r="F8" s="97">
        <f t="shared" si="0"/>
        <v>440</v>
      </c>
    </row>
    <row r="9" spans="1:7" ht="15" x14ac:dyDescent="0.2">
      <c r="A9" s="92" t="s">
        <v>163</v>
      </c>
      <c r="B9" s="93" t="s">
        <v>172</v>
      </c>
      <c r="C9" s="94" t="s">
        <v>212</v>
      </c>
      <c r="D9" s="95">
        <v>1</v>
      </c>
      <c r="E9" s="96">
        <v>150</v>
      </c>
      <c r="F9" s="97">
        <f t="shared" si="0"/>
        <v>150</v>
      </c>
    </row>
    <row r="10" spans="1:7" ht="15" x14ac:dyDescent="0.2">
      <c r="A10" s="92" t="s">
        <v>165</v>
      </c>
      <c r="B10" s="93" t="s">
        <v>176</v>
      </c>
      <c r="C10" s="94" t="s">
        <v>212</v>
      </c>
      <c r="D10" s="95">
        <v>1</v>
      </c>
      <c r="E10" s="96">
        <v>240</v>
      </c>
      <c r="F10" s="97">
        <f t="shared" si="0"/>
        <v>240</v>
      </c>
    </row>
    <row r="11" spans="1:7" ht="15" x14ac:dyDescent="0.2">
      <c r="A11" s="92" t="s">
        <v>167</v>
      </c>
      <c r="B11" s="93" t="s">
        <v>178</v>
      </c>
      <c r="C11" s="94" t="s">
        <v>212</v>
      </c>
      <c r="D11" s="95">
        <v>1</v>
      </c>
      <c r="E11" s="96">
        <v>37.5</v>
      </c>
      <c r="F11" s="97">
        <f t="shared" si="0"/>
        <v>37.5</v>
      </c>
    </row>
    <row r="12" spans="1:7" ht="15" x14ac:dyDescent="0.2">
      <c r="A12" s="92" t="s">
        <v>169</v>
      </c>
      <c r="B12" s="93" t="s">
        <v>182</v>
      </c>
      <c r="C12" s="94" t="s">
        <v>212</v>
      </c>
      <c r="D12" s="95">
        <v>1</v>
      </c>
      <c r="E12" s="96">
        <v>18</v>
      </c>
      <c r="F12" s="97">
        <f t="shared" si="0"/>
        <v>18</v>
      </c>
    </row>
    <row r="13" spans="1:7" ht="15" x14ac:dyDescent="0.2">
      <c r="A13" s="98" t="s">
        <v>171</v>
      </c>
      <c r="B13" s="93" t="s">
        <v>184</v>
      </c>
      <c r="C13" s="94" t="s">
        <v>212</v>
      </c>
      <c r="D13" s="95">
        <v>1</v>
      </c>
      <c r="E13" s="96">
        <v>56.25</v>
      </c>
      <c r="F13" s="97">
        <f t="shared" si="0"/>
        <v>56.25</v>
      </c>
    </row>
    <row r="14" spans="1:7" ht="15" x14ac:dyDescent="0.2">
      <c r="A14" s="92" t="s">
        <v>173</v>
      </c>
      <c r="B14" s="93" t="s">
        <v>205</v>
      </c>
      <c r="C14" s="94" t="s">
        <v>212</v>
      </c>
      <c r="D14" s="95">
        <v>1</v>
      </c>
      <c r="E14" s="96">
        <v>112.02</v>
      </c>
      <c r="F14" s="97">
        <f t="shared" si="0"/>
        <v>112.02</v>
      </c>
    </row>
    <row r="15" spans="1:7" ht="30" x14ac:dyDescent="0.2">
      <c r="A15" s="92" t="s">
        <v>175</v>
      </c>
      <c r="B15" s="141" t="s">
        <v>190</v>
      </c>
      <c r="C15" s="94" t="s">
        <v>191</v>
      </c>
      <c r="D15" s="95">
        <v>24.09</v>
      </c>
      <c r="E15" s="100">
        <f>SUM(E7:E14)</f>
        <v>1344.17</v>
      </c>
      <c r="F15" s="97">
        <f>ROUND(E15*0.2409, 2)</f>
        <v>323.81</v>
      </c>
    </row>
    <row r="16" spans="1:7" ht="15" x14ac:dyDescent="0.2">
      <c r="A16" s="191" t="s">
        <v>192</v>
      </c>
      <c r="B16" s="192"/>
      <c r="C16" s="192"/>
      <c r="D16" s="192"/>
      <c r="E16" s="193"/>
      <c r="F16" s="101">
        <f>SUM(F7:F15)</f>
        <v>1667.98</v>
      </c>
    </row>
    <row r="17" spans="1:8" ht="15" x14ac:dyDescent="0.2">
      <c r="A17" s="102"/>
      <c r="B17" s="102"/>
      <c r="C17" s="102"/>
      <c r="D17" s="102"/>
      <c r="E17" s="102"/>
      <c r="F17" s="103"/>
    </row>
    <row r="18" spans="1:8" x14ac:dyDescent="0.2">
      <c r="A18" s="91" t="s">
        <v>91</v>
      </c>
      <c r="B18" s="206" t="s">
        <v>214</v>
      </c>
      <c r="C18" s="207"/>
      <c r="D18" s="207"/>
      <c r="E18" s="207"/>
      <c r="F18" s="208"/>
    </row>
    <row r="19" spans="1:8" ht="15" x14ac:dyDescent="0.2">
      <c r="A19" s="92" t="s">
        <v>194</v>
      </c>
      <c r="B19" s="99" t="s">
        <v>197</v>
      </c>
      <c r="C19" s="94" t="s">
        <v>212</v>
      </c>
      <c r="D19" s="95">
        <v>1</v>
      </c>
      <c r="E19" s="96">
        <v>24</v>
      </c>
      <c r="F19" s="97">
        <f>D19*E19</f>
        <v>24</v>
      </c>
    </row>
    <row r="20" spans="1:8" ht="15" x14ac:dyDescent="0.2">
      <c r="A20" s="92" t="s">
        <v>196</v>
      </c>
      <c r="B20" s="99" t="s">
        <v>199</v>
      </c>
      <c r="C20" s="94" t="s">
        <v>212</v>
      </c>
      <c r="D20" s="95">
        <v>1</v>
      </c>
      <c r="E20" s="96">
        <v>3</v>
      </c>
      <c r="F20" s="97">
        <f>D20*E20</f>
        <v>3</v>
      </c>
    </row>
    <row r="21" spans="1:8" ht="15" x14ac:dyDescent="0.2">
      <c r="A21" s="92" t="s">
        <v>198</v>
      </c>
      <c r="B21" s="99" t="s">
        <v>207</v>
      </c>
      <c r="C21" s="94" t="s">
        <v>161</v>
      </c>
      <c r="D21" s="95">
        <v>1</v>
      </c>
      <c r="E21" s="96">
        <v>75</v>
      </c>
      <c r="F21" s="97">
        <f>D21*E21</f>
        <v>75</v>
      </c>
    </row>
    <row r="22" spans="1:8" ht="15" x14ac:dyDescent="0.2">
      <c r="A22" s="191" t="s">
        <v>208</v>
      </c>
      <c r="B22" s="192"/>
      <c r="C22" s="192"/>
      <c r="D22" s="192"/>
      <c r="E22" s="193"/>
      <c r="F22" s="119">
        <f>SUM(F19:F21)</f>
        <v>102</v>
      </c>
      <c r="H22" s="120"/>
    </row>
    <row r="23" spans="1:8" ht="15" x14ac:dyDescent="0.2">
      <c r="A23" s="104"/>
      <c r="B23" s="105" t="s">
        <v>216</v>
      </c>
      <c r="C23" s="106" t="s">
        <v>191</v>
      </c>
      <c r="D23" s="106">
        <v>21</v>
      </c>
      <c r="E23" s="107">
        <f>SUM(F19:F20)</f>
        <v>27</v>
      </c>
      <c r="F23" s="108">
        <f>E23*D23/100</f>
        <v>5.67</v>
      </c>
    </row>
    <row r="24" spans="1:8" ht="15" x14ac:dyDescent="0.2">
      <c r="A24" s="109"/>
      <c r="B24" s="110"/>
      <c r="C24" s="111"/>
      <c r="D24" s="112"/>
      <c r="E24" s="113"/>
      <c r="F24" s="114"/>
    </row>
    <row r="25" spans="1:8" x14ac:dyDescent="0.2">
      <c r="A25" s="194" t="s">
        <v>210</v>
      </c>
      <c r="B25" s="195"/>
      <c r="C25" s="195"/>
      <c r="D25" s="195"/>
      <c r="E25" s="196"/>
      <c r="F25" s="101">
        <f>F16+F22+F23</f>
        <v>1775.65</v>
      </c>
      <c r="G25" s="115"/>
    </row>
    <row r="26" spans="1:8" x14ac:dyDescent="0.2">
      <c r="A26" s="116"/>
      <c r="B26" s="194" t="s">
        <v>211</v>
      </c>
      <c r="C26" s="195"/>
      <c r="D26" s="195"/>
      <c r="E26" s="196"/>
      <c r="F26" s="121">
        <f>F25</f>
        <v>1775.65</v>
      </c>
      <c r="G26" s="117"/>
      <c r="H26" s="120"/>
    </row>
    <row r="28" spans="1:8" ht="41.25" customHeight="1" x14ac:dyDescent="0.25">
      <c r="A28" s="197"/>
      <c r="B28" s="197"/>
      <c r="C28" s="197"/>
      <c r="D28" s="197"/>
      <c r="E28" s="197"/>
      <c r="F28" s="197"/>
      <c r="G28" s="197"/>
    </row>
    <row r="29" spans="1:8" x14ac:dyDescent="0.2">
      <c r="F29" s="118"/>
    </row>
    <row r="30" spans="1:8" x14ac:dyDescent="0.2">
      <c r="F30" s="118"/>
    </row>
    <row r="32" spans="1:8" x14ac:dyDescent="0.2">
      <c r="F32" s="118"/>
    </row>
    <row r="34" spans="5:5" x14ac:dyDescent="0.2">
      <c r="E34" s="118"/>
    </row>
  </sheetData>
  <mergeCells count="10">
    <mergeCell ref="A22:E22"/>
    <mergeCell ref="A25:E25"/>
    <mergeCell ref="B26:E26"/>
    <mergeCell ref="A28:G28"/>
    <mergeCell ref="A1:G1"/>
    <mergeCell ref="A2:G2"/>
    <mergeCell ref="A3:G3"/>
    <mergeCell ref="B6:F6"/>
    <mergeCell ref="A16:E16"/>
    <mergeCell ref="B18:F18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  <headerFooter>
    <oddHeader>&amp;C&amp;"Times New Roman,Parasts"&amp;P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B401A-E54C-425F-BE20-396F2E56408C}">
  <dimension ref="A1:G31"/>
  <sheetViews>
    <sheetView topLeftCell="A3" zoomScaleNormal="100" zoomScaleSheetLayoutView="100" workbookViewId="0">
      <selection activeCell="N25" sqref="N25"/>
    </sheetView>
  </sheetViews>
  <sheetFormatPr defaultRowHeight="14.25" x14ac:dyDescent="0.2"/>
  <cols>
    <col min="1" max="1" width="9.140625" style="87"/>
    <col min="2" max="2" width="43.7109375" style="87" customWidth="1"/>
    <col min="3" max="3" width="13.7109375" style="87" customWidth="1"/>
    <col min="4" max="4" width="12.5703125" style="87" customWidth="1"/>
    <col min="5" max="5" width="13.42578125" style="87" customWidth="1"/>
    <col min="6" max="6" width="13" style="87" customWidth="1"/>
    <col min="7" max="7" width="1.7109375" style="87" customWidth="1"/>
    <col min="8" max="256" width="9.140625" style="87"/>
    <col min="257" max="257" width="58.28515625" style="87" customWidth="1"/>
    <col min="258" max="258" width="13.7109375" style="87" customWidth="1"/>
    <col min="259" max="259" width="12.5703125" style="87" customWidth="1"/>
    <col min="260" max="260" width="13.42578125" style="87" customWidth="1"/>
    <col min="261" max="261" width="13" style="87" customWidth="1"/>
    <col min="262" max="262" width="3.28515625" style="87" customWidth="1"/>
    <col min="263" max="263" width="12.85546875" style="87" customWidth="1"/>
    <col min="264" max="512" width="9.140625" style="87"/>
    <col min="513" max="513" width="58.28515625" style="87" customWidth="1"/>
    <col min="514" max="514" width="13.7109375" style="87" customWidth="1"/>
    <col min="515" max="515" width="12.5703125" style="87" customWidth="1"/>
    <col min="516" max="516" width="13.42578125" style="87" customWidth="1"/>
    <col min="517" max="517" width="13" style="87" customWidth="1"/>
    <col min="518" max="518" width="3.28515625" style="87" customWidth="1"/>
    <col min="519" max="519" width="12.85546875" style="87" customWidth="1"/>
    <col min="520" max="768" width="9.140625" style="87"/>
    <col min="769" max="769" width="58.28515625" style="87" customWidth="1"/>
    <col min="770" max="770" width="13.7109375" style="87" customWidth="1"/>
    <col min="771" max="771" width="12.5703125" style="87" customWidth="1"/>
    <col min="772" max="772" width="13.42578125" style="87" customWidth="1"/>
    <col min="773" max="773" width="13" style="87" customWidth="1"/>
    <col min="774" max="774" width="3.28515625" style="87" customWidth="1"/>
    <col min="775" max="775" width="12.85546875" style="87" customWidth="1"/>
    <col min="776" max="1024" width="9.140625" style="87"/>
    <col min="1025" max="1025" width="58.28515625" style="87" customWidth="1"/>
    <col min="1026" max="1026" width="13.7109375" style="87" customWidth="1"/>
    <col min="1027" max="1027" width="12.5703125" style="87" customWidth="1"/>
    <col min="1028" max="1028" width="13.42578125" style="87" customWidth="1"/>
    <col min="1029" max="1029" width="13" style="87" customWidth="1"/>
    <col min="1030" max="1030" width="3.28515625" style="87" customWidth="1"/>
    <col min="1031" max="1031" width="12.85546875" style="87" customWidth="1"/>
    <col min="1032" max="1280" width="9.140625" style="87"/>
    <col min="1281" max="1281" width="58.28515625" style="87" customWidth="1"/>
    <col min="1282" max="1282" width="13.7109375" style="87" customWidth="1"/>
    <col min="1283" max="1283" width="12.5703125" style="87" customWidth="1"/>
    <col min="1284" max="1284" width="13.42578125" style="87" customWidth="1"/>
    <col min="1285" max="1285" width="13" style="87" customWidth="1"/>
    <col min="1286" max="1286" width="3.28515625" style="87" customWidth="1"/>
    <col min="1287" max="1287" width="12.85546875" style="87" customWidth="1"/>
    <col min="1288" max="1536" width="9.140625" style="87"/>
    <col min="1537" max="1537" width="58.28515625" style="87" customWidth="1"/>
    <col min="1538" max="1538" width="13.7109375" style="87" customWidth="1"/>
    <col min="1539" max="1539" width="12.5703125" style="87" customWidth="1"/>
    <col min="1540" max="1540" width="13.42578125" style="87" customWidth="1"/>
    <col min="1541" max="1541" width="13" style="87" customWidth="1"/>
    <col min="1542" max="1542" width="3.28515625" style="87" customWidth="1"/>
    <col min="1543" max="1543" width="12.85546875" style="87" customWidth="1"/>
    <col min="1544" max="1792" width="9.140625" style="87"/>
    <col min="1793" max="1793" width="58.28515625" style="87" customWidth="1"/>
    <col min="1794" max="1794" width="13.7109375" style="87" customWidth="1"/>
    <col min="1795" max="1795" width="12.5703125" style="87" customWidth="1"/>
    <col min="1796" max="1796" width="13.42578125" style="87" customWidth="1"/>
    <col min="1797" max="1797" width="13" style="87" customWidth="1"/>
    <col min="1798" max="1798" width="3.28515625" style="87" customWidth="1"/>
    <col min="1799" max="1799" width="12.85546875" style="87" customWidth="1"/>
    <col min="1800" max="2048" width="9.140625" style="87"/>
    <col min="2049" max="2049" width="58.28515625" style="87" customWidth="1"/>
    <col min="2050" max="2050" width="13.7109375" style="87" customWidth="1"/>
    <col min="2051" max="2051" width="12.5703125" style="87" customWidth="1"/>
    <col min="2052" max="2052" width="13.42578125" style="87" customWidth="1"/>
    <col min="2053" max="2053" width="13" style="87" customWidth="1"/>
    <col min="2054" max="2054" width="3.28515625" style="87" customWidth="1"/>
    <col min="2055" max="2055" width="12.85546875" style="87" customWidth="1"/>
    <col min="2056" max="2304" width="9.140625" style="87"/>
    <col min="2305" max="2305" width="58.28515625" style="87" customWidth="1"/>
    <col min="2306" max="2306" width="13.7109375" style="87" customWidth="1"/>
    <col min="2307" max="2307" width="12.5703125" style="87" customWidth="1"/>
    <col min="2308" max="2308" width="13.42578125" style="87" customWidth="1"/>
    <col min="2309" max="2309" width="13" style="87" customWidth="1"/>
    <col min="2310" max="2310" width="3.28515625" style="87" customWidth="1"/>
    <col min="2311" max="2311" width="12.85546875" style="87" customWidth="1"/>
    <col min="2312" max="2560" width="9.140625" style="87"/>
    <col min="2561" max="2561" width="58.28515625" style="87" customWidth="1"/>
    <col min="2562" max="2562" width="13.7109375" style="87" customWidth="1"/>
    <col min="2563" max="2563" width="12.5703125" style="87" customWidth="1"/>
    <col min="2564" max="2564" width="13.42578125" style="87" customWidth="1"/>
    <col min="2565" max="2565" width="13" style="87" customWidth="1"/>
    <col min="2566" max="2566" width="3.28515625" style="87" customWidth="1"/>
    <col min="2567" max="2567" width="12.85546875" style="87" customWidth="1"/>
    <col min="2568" max="2816" width="9.140625" style="87"/>
    <col min="2817" max="2817" width="58.28515625" style="87" customWidth="1"/>
    <col min="2818" max="2818" width="13.7109375" style="87" customWidth="1"/>
    <col min="2819" max="2819" width="12.5703125" style="87" customWidth="1"/>
    <col min="2820" max="2820" width="13.42578125" style="87" customWidth="1"/>
    <col min="2821" max="2821" width="13" style="87" customWidth="1"/>
    <col min="2822" max="2822" width="3.28515625" style="87" customWidth="1"/>
    <col min="2823" max="2823" width="12.85546875" style="87" customWidth="1"/>
    <col min="2824" max="3072" width="9.140625" style="87"/>
    <col min="3073" max="3073" width="58.28515625" style="87" customWidth="1"/>
    <col min="3074" max="3074" width="13.7109375" style="87" customWidth="1"/>
    <col min="3075" max="3075" width="12.5703125" style="87" customWidth="1"/>
    <col min="3076" max="3076" width="13.42578125" style="87" customWidth="1"/>
    <col min="3077" max="3077" width="13" style="87" customWidth="1"/>
    <col min="3078" max="3078" width="3.28515625" style="87" customWidth="1"/>
    <col min="3079" max="3079" width="12.85546875" style="87" customWidth="1"/>
    <col min="3080" max="3328" width="9.140625" style="87"/>
    <col min="3329" max="3329" width="58.28515625" style="87" customWidth="1"/>
    <col min="3330" max="3330" width="13.7109375" style="87" customWidth="1"/>
    <col min="3331" max="3331" width="12.5703125" style="87" customWidth="1"/>
    <col min="3332" max="3332" width="13.42578125" style="87" customWidth="1"/>
    <col min="3333" max="3333" width="13" style="87" customWidth="1"/>
    <col min="3334" max="3334" width="3.28515625" style="87" customWidth="1"/>
    <col min="3335" max="3335" width="12.85546875" style="87" customWidth="1"/>
    <col min="3336" max="3584" width="9.140625" style="87"/>
    <col min="3585" max="3585" width="58.28515625" style="87" customWidth="1"/>
    <col min="3586" max="3586" width="13.7109375" style="87" customWidth="1"/>
    <col min="3587" max="3587" width="12.5703125" style="87" customWidth="1"/>
    <col min="3588" max="3588" width="13.42578125" style="87" customWidth="1"/>
    <col min="3589" max="3589" width="13" style="87" customWidth="1"/>
    <col min="3590" max="3590" width="3.28515625" style="87" customWidth="1"/>
    <col min="3591" max="3591" width="12.85546875" style="87" customWidth="1"/>
    <col min="3592" max="3840" width="9.140625" style="87"/>
    <col min="3841" max="3841" width="58.28515625" style="87" customWidth="1"/>
    <col min="3842" max="3842" width="13.7109375" style="87" customWidth="1"/>
    <col min="3843" max="3843" width="12.5703125" style="87" customWidth="1"/>
    <col min="3844" max="3844" width="13.42578125" style="87" customWidth="1"/>
    <col min="3845" max="3845" width="13" style="87" customWidth="1"/>
    <col min="3846" max="3846" width="3.28515625" style="87" customWidth="1"/>
    <col min="3847" max="3847" width="12.85546875" style="87" customWidth="1"/>
    <col min="3848" max="4096" width="9.140625" style="87"/>
    <col min="4097" max="4097" width="58.28515625" style="87" customWidth="1"/>
    <col min="4098" max="4098" width="13.7109375" style="87" customWidth="1"/>
    <col min="4099" max="4099" width="12.5703125" style="87" customWidth="1"/>
    <col min="4100" max="4100" width="13.42578125" style="87" customWidth="1"/>
    <col min="4101" max="4101" width="13" style="87" customWidth="1"/>
    <col min="4102" max="4102" width="3.28515625" style="87" customWidth="1"/>
    <col min="4103" max="4103" width="12.85546875" style="87" customWidth="1"/>
    <col min="4104" max="4352" width="9.140625" style="87"/>
    <col min="4353" max="4353" width="58.28515625" style="87" customWidth="1"/>
    <col min="4354" max="4354" width="13.7109375" style="87" customWidth="1"/>
    <col min="4355" max="4355" width="12.5703125" style="87" customWidth="1"/>
    <col min="4356" max="4356" width="13.42578125" style="87" customWidth="1"/>
    <col min="4357" max="4357" width="13" style="87" customWidth="1"/>
    <col min="4358" max="4358" width="3.28515625" style="87" customWidth="1"/>
    <col min="4359" max="4359" width="12.85546875" style="87" customWidth="1"/>
    <col min="4360" max="4608" width="9.140625" style="87"/>
    <col min="4609" max="4609" width="58.28515625" style="87" customWidth="1"/>
    <col min="4610" max="4610" width="13.7109375" style="87" customWidth="1"/>
    <col min="4611" max="4611" width="12.5703125" style="87" customWidth="1"/>
    <col min="4612" max="4612" width="13.42578125" style="87" customWidth="1"/>
    <col min="4613" max="4613" width="13" style="87" customWidth="1"/>
    <col min="4614" max="4614" width="3.28515625" style="87" customWidth="1"/>
    <col min="4615" max="4615" width="12.85546875" style="87" customWidth="1"/>
    <col min="4616" max="4864" width="9.140625" style="87"/>
    <col min="4865" max="4865" width="58.28515625" style="87" customWidth="1"/>
    <col min="4866" max="4866" width="13.7109375" style="87" customWidth="1"/>
    <col min="4867" max="4867" width="12.5703125" style="87" customWidth="1"/>
    <col min="4868" max="4868" width="13.42578125" style="87" customWidth="1"/>
    <col min="4869" max="4869" width="13" style="87" customWidth="1"/>
    <col min="4870" max="4870" width="3.28515625" style="87" customWidth="1"/>
    <col min="4871" max="4871" width="12.85546875" style="87" customWidth="1"/>
    <col min="4872" max="5120" width="9.140625" style="87"/>
    <col min="5121" max="5121" width="58.28515625" style="87" customWidth="1"/>
    <col min="5122" max="5122" width="13.7109375" style="87" customWidth="1"/>
    <col min="5123" max="5123" width="12.5703125" style="87" customWidth="1"/>
    <col min="5124" max="5124" width="13.42578125" style="87" customWidth="1"/>
    <col min="5125" max="5125" width="13" style="87" customWidth="1"/>
    <col min="5126" max="5126" width="3.28515625" style="87" customWidth="1"/>
    <col min="5127" max="5127" width="12.85546875" style="87" customWidth="1"/>
    <col min="5128" max="5376" width="9.140625" style="87"/>
    <col min="5377" max="5377" width="58.28515625" style="87" customWidth="1"/>
    <col min="5378" max="5378" width="13.7109375" style="87" customWidth="1"/>
    <col min="5379" max="5379" width="12.5703125" style="87" customWidth="1"/>
    <col min="5380" max="5380" width="13.42578125" style="87" customWidth="1"/>
    <col min="5381" max="5381" width="13" style="87" customWidth="1"/>
    <col min="5382" max="5382" width="3.28515625" style="87" customWidth="1"/>
    <col min="5383" max="5383" width="12.85546875" style="87" customWidth="1"/>
    <col min="5384" max="5632" width="9.140625" style="87"/>
    <col min="5633" max="5633" width="58.28515625" style="87" customWidth="1"/>
    <col min="5634" max="5634" width="13.7109375" style="87" customWidth="1"/>
    <col min="5635" max="5635" width="12.5703125" style="87" customWidth="1"/>
    <col min="5636" max="5636" width="13.42578125" style="87" customWidth="1"/>
    <col min="5637" max="5637" width="13" style="87" customWidth="1"/>
    <col min="5638" max="5638" width="3.28515625" style="87" customWidth="1"/>
    <col min="5639" max="5639" width="12.85546875" style="87" customWidth="1"/>
    <col min="5640" max="5888" width="9.140625" style="87"/>
    <col min="5889" max="5889" width="58.28515625" style="87" customWidth="1"/>
    <col min="5890" max="5890" width="13.7109375" style="87" customWidth="1"/>
    <col min="5891" max="5891" width="12.5703125" style="87" customWidth="1"/>
    <col min="5892" max="5892" width="13.42578125" style="87" customWidth="1"/>
    <col min="5893" max="5893" width="13" style="87" customWidth="1"/>
    <col min="5894" max="5894" width="3.28515625" style="87" customWidth="1"/>
    <col min="5895" max="5895" width="12.85546875" style="87" customWidth="1"/>
    <col min="5896" max="6144" width="9.140625" style="87"/>
    <col min="6145" max="6145" width="58.28515625" style="87" customWidth="1"/>
    <col min="6146" max="6146" width="13.7109375" style="87" customWidth="1"/>
    <col min="6147" max="6147" width="12.5703125" style="87" customWidth="1"/>
    <col min="6148" max="6148" width="13.42578125" style="87" customWidth="1"/>
    <col min="6149" max="6149" width="13" style="87" customWidth="1"/>
    <col min="6150" max="6150" width="3.28515625" style="87" customWidth="1"/>
    <col min="6151" max="6151" width="12.85546875" style="87" customWidth="1"/>
    <col min="6152" max="6400" width="9.140625" style="87"/>
    <col min="6401" max="6401" width="58.28515625" style="87" customWidth="1"/>
    <col min="6402" max="6402" width="13.7109375" style="87" customWidth="1"/>
    <col min="6403" max="6403" width="12.5703125" style="87" customWidth="1"/>
    <col min="6404" max="6404" width="13.42578125" style="87" customWidth="1"/>
    <col min="6405" max="6405" width="13" style="87" customWidth="1"/>
    <col min="6406" max="6406" width="3.28515625" style="87" customWidth="1"/>
    <col min="6407" max="6407" width="12.85546875" style="87" customWidth="1"/>
    <col min="6408" max="6656" width="9.140625" style="87"/>
    <col min="6657" max="6657" width="58.28515625" style="87" customWidth="1"/>
    <col min="6658" max="6658" width="13.7109375" style="87" customWidth="1"/>
    <col min="6659" max="6659" width="12.5703125" style="87" customWidth="1"/>
    <col min="6660" max="6660" width="13.42578125" style="87" customWidth="1"/>
    <col min="6661" max="6661" width="13" style="87" customWidth="1"/>
    <col min="6662" max="6662" width="3.28515625" style="87" customWidth="1"/>
    <col min="6663" max="6663" width="12.85546875" style="87" customWidth="1"/>
    <col min="6664" max="6912" width="9.140625" style="87"/>
    <col min="6913" max="6913" width="58.28515625" style="87" customWidth="1"/>
    <col min="6914" max="6914" width="13.7109375" style="87" customWidth="1"/>
    <col min="6915" max="6915" width="12.5703125" style="87" customWidth="1"/>
    <col min="6916" max="6916" width="13.42578125" style="87" customWidth="1"/>
    <col min="6917" max="6917" width="13" style="87" customWidth="1"/>
    <col min="6918" max="6918" width="3.28515625" style="87" customWidth="1"/>
    <col min="6919" max="6919" width="12.85546875" style="87" customWidth="1"/>
    <col min="6920" max="7168" width="9.140625" style="87"/>
    <col min="7169" max="7169" width="58.28515625" style="87" customWidth="1"/>
    <col min="7170" max="7170" width="13.7109375" style="87" customWidth="1"/>
    <col min="7171" max="7171" width="12.5703125" style="87" customWidth="1"/>
    <col min="7172" max="7172" width="13.42578125" style="87" customWidth="1"/>
    <col min="7173" max="7173" width="13" style="87" customWidth="1"/>
    <col min="7174" max="7174" width="3.28515625" style="87" customWidth="1"/>
    <col min="7175" max="7175" width="12.85546875" style="87" customWidth="1"/>
    <col min="7176" max="7424" width="9.140625" style="87"/>
    <col min="7425" max="7425" width="58.28515625" style="87" customWidth="1"/>
    <col min="7426" max="7426" width="13.7109375" style="87" customWidth="1"/>
    <col min="7427" max="7427" width="12.5703125" style="87" customWidth="1"/>
    <col min="7428" max="7428" width="13.42578125" style="87" customWidth="1"/>
    <col min="7429" max="7429" width="13" style="87" customWidth="1"/>
    <col min="7430" max="7430" width="3.28515625" style="87" customWidth="1"/>
    <col min="7431" max="7431" width="12.85546875" style="87" customWidth="1"/>
    <col min="7432" max="7680" width="9.140625" style="87"/>
    <col min="7681" max="7681" width="58.28515625" style="87" customWidth="1"/>
    <col min="7682" max="7682" width="13.7109375" style="87" customWidth="1"/>
    <col min="7683" max="7683" width="12.5703125" style="87" customWidth="1"/>
    <col min="7684" max="7684" width="13.42578125" style="87" customWidth="1"/>
    <col min="7685" max="7685" width="13" style="87" customWidth="1"/>
    <col min="7686" max="7686" width="3.28515625" style="87" customWidth="1"/>
    <col min="7687" max="7687" width="12.85546875" style="87" customWidth="1"/>
    <col min="7688" max="7936" width="9.140625" style="87"/>
    <col min="7937" max="7937" width="58.28515625" style="87" customWidth="1"/>
    <col min="7938" max="7938" width="13.7109375" style="87" customWidth="1"/>
    <col min="7939" max="7939" width="12.5703125" style="87" customWidth="1"/>
    <col min="7940" max="7940" width="13.42578125" style="87" customWidth="1"/>
    <col min="7941" max="7941" width="13" style="87" customWidth="1"/>
    <col min="7942" max="7942" width="3.28515625" style="87" customWidth="1"/>
    <col min="7943" max="7943" width="12.85546875" style="87" customWidth="1"/>
    <col min="7944" max="8192" width="9.140625" style="87"/>
    <col min="8193" max="8193" width="58.28515625" style="87" customWidth="1"/>
    <col min="8194" max="8194" width="13.7109375" style="87" customWidth="1"/>
    <col min="8195" max="8195" width="12.5703125" style="87" customWidth="1"/>
    <col min="8196" max="8196" width="13.42578125" style="87" customWidth="1"/>
    <col min="8197" max="8197" width="13" style="87" customWidth="1"/>
    <col min="8198" max="8198" width="3.28515625" style="87" customWidth="1"/>
    <col min="8199" max="8199" width="12.85546875" style="87" customWidth="1"/>
    <col min="8200" max="8448" width="9.140625" style="87"/>
    <col min="8449" max="8449" width="58.28515625" style="87" customWidth="1"/>
    <col min="8450" max="8450" width="13.7109375" style="87" customWidth="1"/>
    <col min="8451" max="8451" width="12.5703125" style="87" customWidth="1"/>
    <col min="8452" max="8452" width="13.42578125" style="87" customWidth="1"/>
    <col min="8453" max="8453" width="13" style="87" customWidth="1"/>
    <col min="8454" max="8454" width="3.28515625" style="87" customWidth="1"/>
    <col min="8455" max="8455" width="12.85546875" style="87" customWidth="1"/>
    <col min="8456" max="8704" width="9.140625" style="87"/>
    <col min="8705" max="8705" width="58.28515625" style="87" customWidth="1"/>
    <col min="8706" max="8706" width="13.7109375" style="87" customWidth="1"/>
    <col min="8707" max="8707" width="12.5703125" style="87" customWidth="1"/>
    <col min="8708" max="8708" width="13.42578125" style="87" customWidth="1"/>
    <col min="8709" max="8709" width="13" style="87" customWidth="1"/>
    <col min="8710" max="8710" width="3.28515625" style="87" customWidth="1"/>
    <col min="8711" max="8711" width="12.85546875" style="87" customWidth="1"/>
    <col min="8712" max="8960" width="9.140625" style="87"/>
    <col min="8961" max="8961" width="58.28515625" style="87" customWidth="1"/>
    <col min="8962" max="8962" width="13.7109375" style="87" customWidth="1"/>
    <col min="8963" max="8963" width="12.5703125" style="87" customWidth="1"/>
    <col min="8964" max="8964" width="13.42578125" style="87" customWidth="1"/>
    <col min="8965" max="8965" width="13" style="87" customWidth="1"/>
    <col min="8966" max="8966" width="3.28515625" style="87" customWidth="1"/>
    <col min="8967" max="8967" width="12.85546875" style="87" customWidth="1"/>
    <col min="8968" max="9216" width="9.140625" style="87"/>
    <col min="9217" max="9217" width="58.28515625" style="87" customWidth="1"/>
    <col min="9218" max="9218" width="13.7109375" style="87" customWidth="1"/>
    <col min="9219" max="9219" width="12.5703125" style="87" customWidth="1"/>
    <col min="9220" max="9220" width="13.42578125" style="87" customWidth="1"/>
    <col min="9221" max="9221" width="13" style="87" customWidth="1"/>
    <col min="9222" max="9222" width="3.28515625" style="87" customWidth="1"/>
    <col min="9223" max="9223" width="12.85546875" style="87" customWidth="1"/>
    <col min="9224" max="9472" width="9.140625" style="87"/>
    <col min="9473" max="9473" width="58.28515625" style="87" customWidth="1"/>
    <col min="9474" max="9474" width="13.7109375" style="87" customWidth="1"/>
    <col min="9475" max="9475" width="12.5703125" style="87" customWidth="1"/>
    <col min="9476" max="9476" width="13.42578125" style="87" customWidth="1"/>
    <col min="9477" max="9477" width="13" style="87" customWidth="1"/>
    <col min="9478" max="9478" width="3.28515625" style="87" customWidth="1"/>
    <col min="9479" max="9479" width="12.85546875" style="87" customWidth="1"/>
    <col min="9480" max="9728" width="9.140625" style="87"/>
    <col min="9729" max="9729" width="58.28515625" style="87" customWidth="1"/>
    <col min="9730" max="9730" width="13.7109375" style="87" customWidth="1"/>
    <col min="9731" max="9731" width="12.5703125" style="87" customWidth="1"/>
    <col min="9732" max="9732" width="13.42578125" style="87" customWidth="1"/>
    <col min="9733" max="9733" width="13" style="87" customWidth="1"/>
    <col min="9734" max="9734" width="3.28515625" style="87" customWidth="1"/>
    <col min="9735" max="9735" width="12.85546875" style="87" customWidth="1"/>
    <col min="9736" max="9984" width="9.140625" style="87"/>
    <col min="9985" max="9985" width="58.28515625" style="87" customWidth="1"/>
    <col min="9986" max="9986" width="13.7109375" style="87" customWidth="1"/>
    <col min="9987" max="9987" width="12.5703125" style="87" customWidth="1"/>
    <col min="9988" max="9988" width="13.42578125" style="87" customWidth="1"/>
    <col min="9989" max="9989" width="13" style="87" customWidth="1"/>
    <col min="9990" max="9990" width="3.28515625" style="87" customWidth="1"/>
    <col min="9991" max="9991" width="12.85546875" style="87" customWidth="1"/>
    <col min="9992" max="10240" width="9.140625" style="87"/>
    <col min="10241" max="10241" width="58.28515625" style="87" customWidth="1"/>
    <col min="10242" max="10242" width="13.7109375" style="87" customWidth="1"/>
    <col min="10243" max="10243" width="12.5703125" style="87" customWidth="1"/>
    <col min="10244" max="10244" width="13.42578125" style="87" customWidth="1"/>
    <col min="10245" max="10245" width="13" style="87" customWidth="1"/>
    <col min="10246" max="10246" width="3.28515625" style="87" customWidth="1"/>
    <col min="10247" max="10247" width="12.85546875" style="87" customWidth="1"/>
    <col min="10248" max="10496" width="9.140625" style="87"/>
    <col min="10497" max="10497" width="58.28515625" style="87" customWidth="1"/>
    <col min="10498" max="10498" width="13.7109375" style="87" customWidth="1"/>
    <col min="10499" max="10499" width="12.5703125" style="87" customWidth="1"/>
    <col min="10500" max="10500" width="13.42578125" style="87" customWidth="1"/>
    <col min="10501" max="10501" width="13" style="87" customWidth="1"/>
    <col min="10502" max="10502" width="3.28515625" style="87" customWidth="1"/>
    <col min="10503" max="10503" width="12.85546875" style="87" customWidth="1"/>
    <col min="10504" max="10752" width="9.140625" style="87"/>
    <col min="10753" max="10753" width="58.28515625" style="87" customWidth="1"/>
    <col min="10754" max="10754" width="13.7109375" style="87" customWidth="1"/>
    <col min="10755" max="10755" width="12.5703125" style="87" customWidth="1"/>
    <col min="10756" max="10756" width="13.42578125" style="87" customWidth="1"/>
    <col min="10757" max="10757" width="13" style="87" customWidth="1"/>
    <col min="10758" max="10758" width="3.28515625" style="87" customWidth="1"/>
    <col min="10759" max="10759" width="12.85546875" style="87" customWidth="1"/>
    <col min="10760" max="11008" width="9.140625" style="87"/>
    <col min="11009" max="11009" width="58.28515625" style="87" customWidth="1"/>
    <col min="11010" max="11010" width="13.7109375" style="87" customWidth="1"/>
    <col min="11011" max="11011" width="12.5703125" style="87" customWidth="1"/>
    <col min="11012" max="11012" width="13.42578125" style="87" customWidth="1"/>
    <col min="11013" max="11013" width="13" style="87" customWidth="1"/>
    <col min="11014" max="11014" width="3.28515625" style="87" customWidth="1"/>
    <col min="11015" max="11015" width="12.85546875" style="87" customWidth="1"/>
    <col min="11016" max="11264" width="9.140625" style="87"/>
    <col min="11265" max="11265" width="58.28515625" style="87" customWidth="1"/>
    <col min="11266" max="11266" width="13.7109375" style="87" customWidth="1"/>
    <col min="11267" max="11267" width="12.5703125" style="87" customWidth="1"/>
    <col min="11268" max="11268" width="13.42578125" style="87" customWidth="1"/>
    <col min="11269" max="11269" width="13" style="87" customWidth="1"/>
    <col min="11270" max="11270" width="3.28515625" style="87" customWidth="1"/>
    <col min="11271" max="11271" width="12.85546875" style="87" customWidth="1"/>
    <col min="11272" max="11520" width="9.140625" style="87"/>
    <col min="11521" max="11521" width="58.28515625" style="87" customWidth="1"/>
    <col min="11522" max="11522" width="13.7109375" style="87" customWidth="1"/>
    <col min="11523" max="11523" width="12.5703125" style="87" customWidth="1"/>
    <col min="11524" max="11524" width="13.42578125" style="87" customWidth="1"/>
    <col min="11525" max="11525" width="13" style="87" customWidth="1"/>
    <col min="11526" max="11526" width="3.28515625" style="87" customWidth="1"/>
    <col min="11527" max="11527" width="12.85546875" style="87" customWidth="1"/>
    <col min="11528" max="11776" width="9.140625" style="87"/>
    <col min="11777" max="11777" width="58.28515625" style="87" customWidth="1"/>
    <col min="11778" max="11778" width="13.7109375" style="87" customWidth="1"/>
    <col min="11779" max="11779" width="12.5703125" style="87" customWidth="1"/>
    <col min="11780" max="11780" width="13.42578125" style="87" customWidth="1"/>
    <col min="11781" max="11781" width="13" style="87" customWidth="1"/>
    <col min="11782" max="11782" width="3.28515625" style="87" customWidth="1"/>
    <col min="11783" max="11783" width="12.85546875" style="87" customWidth="1"/>
    <col min="11784" max="12032" width="9.140625" style="87"/>
    <col min="12033" max="12033" width="58.28515625" style="87" customWidth="1"/>
    <col min="12034" max="12034" width="13.7109375" style="87" customWidth="1"/>
    <col min="12035" max="12035" width="12.5703125" style="87" customWidth="1"/>
    <col min="12036" max="12036" width="13.42578125" style="87" customWidth="1"/>
    <col min="12037" max="12037" width="13" style="87" customWidth="1"/>
    <col min="12038" max="12038" width="3.28515625" style="87" customWidth="1"/>
    <col min="12039" max="12039" width="12.85546875" style="87" customWidth="1"/>
    <col min="12040" max="12288" width="9.140625" style="87"/>
    <col min="12289" max="12289" width="58.28515625" style="87" customWidth="1"/>
    <col min="12290" max="12290" width="13.7109375" style="87" customWidth="1"/>
    <col min="12291" max="12291" width="12.5703125" style="87" customWidth="1"/>
    <col min="12292" max="12292" width="13.42578125" style="87" customWidth="1"/>
    <col min="12293" max="12293" width="13" style="87" customWidth="1"/>
    <col min="12294" max="12294" width="3.28515625" style="87" customWidth="1"/>
    <col min="12295" max="12295" width="12.85546875" style="87" customWidth="1"/>
    <col min="12296" max="12544" width="9.140625" style="87"/>
    <col min="12545" max="12545" width="58.28515625" style="87" customWidth="1"/>
    <col min="12546" max="12546" width="13.7109375" style="87" customWidth="1"/>
    <col min="12547" max="12547" width="12.5703125" style="87" customWidth="1"/>
    <col min="12548" max="12548" width="13.42578125" style="87" customWidth="1"/>
    <col min="12549" max="12549" width="13" style="87" customWidth="1"/>
    <col min="12550" max="12550" width="3.28515625" style="87" customWidth="1"/>
    <col min="12551" max="12551" width="12.85546875" style="87" customWidth="1"/>
    <col min="12552" max="12800" width="9.140625" style="87"/>
    <col min="12801" max="12801" width="58.28515625" style="87" customWidth="1"/>
    <col min="12802" max="12802" width="13.7109375" style="87" customWidth="1"/>
    <col min="12803" max="12803" width="12.5703125" style="87" customWidth="1"/>
    <col min="12804" max="12804" width="13.42578125" style="87" customWidth="1"/>
    <col min="12805" max="12805" width="13" style="87" customWidth="1"/>
    <col min="12806" max="12806" width="3.28515625" style="87" customWidth="1"/>
    <col min="12807" max="12807" width="12.85546875" style="87" customWidth="1"/>
    <col min="12808" max="13056" width="9.140625" style="87"/>
    <col min="13057" max="13057" width="58.28515625" style="87" customWidth="1"/>
    <col min="13058" max="13058" width="13.7109375" style="87" customWidth="1"/>
    <col min="13059" max="13059" width="12.5703125" style="87" customWidth="1"/>
    <col min="13060" max="13060" width="13.42578125" style="87" customWidth="1"/>
    <col min="13061" max="13061" width="13" style="87" customWidth="1"/>
    <col min="13062" max="13062" width="3.28515625" style="87" customWidth="1"/>
    <col min="13063" max="13063" width="12.85546875" style="87" customWidth="1"/>
    <col min="13064" max="13312" width="9.140625" style="87"/>
    <col min="13313" max="13313" width="58.28515625" style="87" customWidth="1"/>
    <col min="13314" max="13314" width="13.7109375" style="87" customWidth="1"/>
    <col min="13315" max="13315" width="12.5703125" style="87" customWidth="1"/>
    <col min="13316" max="13316" width="13.42578125" style="87" customWidth="1"/>
    <col min="13317" max="13317" width="13" style="87" customWidth="1"/>
    <col min="13318" max="13318" width="3.28515625" style="87" customWidth="1"/>
    <col min="13319" max="13319" width="12.85546875" style="87" customWidth="1"/>
    <col min="13320" max="13568" width="9.140625" style="87"/>
    <col min="13569" max="13569" width="58.28515625" style="87" customWidth="1"/>
    <col min="13570" max="13570" width="13.7109375" style="87" customWidth="1"/>
    <col min="13571" max="13571" width="12.5703125" style="87" customWidth="1"/>
    <col min="13572" max="13572" width="13.42578125" style="87" customWidth="1"/>
    <col min="13573" max="13573" width="13" style="87" customWidth="1"/>
    <col min="13574" max="13574" width="3.28515625" style="87" customWidth="1"/>
    <col min="13575" max="13575" width="12.85546875" style="87" customWidth="1"/>
    <col min="13576" max="13824" width="9.140625" style="87"/>
    <col min="13825" max="13825" width="58.28515625" style="87" customWidth="1"/>
    <col min="13826" max="13826" width="13.7109375" style="87" customWidth="1"/>
    <col min="13827" max="13827" width="12.5703125" style="87" customWidth="1"/>
    <col min="13828" max="13828" width="13.42578125" style="87" customWidth="1"/>
    <col min="13829" max="13829" width="13" style="87" customWidth="1"/>
    <col min="13830" max="13830" width="3.28515625" style="87" customWidth="1"/>
    <col min="13831" max="13831" width="12.85546875" style="87" customWidth="1"/>
    <col min="13832" max="14080" width="9.140625" style="87"/>
    <col min="14081" max="14081" width="58.28515625" style="87" customWidth="1"/>
    <col min="14082" max="14082" width="13.7109375" style="87" customWidth="1"/>
    <col min="14083" max="14083" width="12.5703125" style="87" customWidth="1"/>
    <col min="14084" max="14084" width="13.42578125" style="87" customWidth="1"/>
    <col min="14085" max="14085" width="13" style="87" customWidth="1"/>
    <col min="14086" max="14086" width="3.28515625" style="87" customWidth="1"/>
    <col min="14087" max="14087" width="12.85546875" style="87" customWidth="1"/>
    <col min="14088" max="14336" width="9.140625" style="87"/>
    <col min="14337" max="14337" width="58.28515625" style="87" customWidth="1"/>
    <col min="14338" max="14338" width="13.7109375" style="87" customWidth="1"/>
    <col min="14339" max="14339" width="12.5703125" style="87" customWidth="1"/>
    <col min="14340" max="14340" width="13.42578125" style="87" customWidth="1"/>
    <col min="14341" max="14341" width="13" style="87" customWidth="1"/>
    <col min="14342" max="14342" width="3.28515625" style="87" customWidth="1"/>
    <col min="14343" max="14343" width="12.85546875" style="87" customWidth="1"/>
    <col min="14344" max="14592" width="9.140625" style="87"/>
    <col min="14593" max="14593" width="58.28515625" style="87" customWidth="1"/>
    <col min="14594" max="14594" width="13.7109375" style="87" customWidth="1"/>
    <col min="14595" max="14595" width="12.5703125" style="87" customWidth="1"/>
    <col min="14596" max="14596" width="13.42578125" style="87" customWidth="1"/>
    <col min="14597" max="14597" width="13" style="87" customWidth="1"/>
    <col min="14598" max="14598" width="3.28515625" style="87" customWidth="1"/>
    <col min="14599" max="14599" width="12.85546875" style="87" customWidth="1"/>
    <col min="14600" max="14848" width="9.140625" style="87"/>
    <col min="14849" max="14849" width="58.28515625" style="87" customWidth="1"/>
    <col min="14850" max="14850" width="13.7109375" style="87" customWidth="1"/>
    <col min="14851" max="14851" width="12.5703125" style="87" customWidth="1"/>
    <col min="14852" max="14852" width="13.42578125" style="87" customWidth="1"/>
    <col min="14853" max="14853" width="13" style="87" customWidth="1"/>
    <col min="14854" max="14854" width="3.28515625" style="87" customWidth="1"/>
    <col min="14855" max="14855" width="12.85546875" style="87" customWidth="1"/>
    <col min="14856" max="15104" width="9.140625" style="87"/>
    <col min="15105" max="15105" width="58.28515625" style="87" customWidth="1"/>
    <col min="15106" max="15106" width="13.7109375" style="87" customWidth="1"/>
    <col min="15107" max="15107" width="12.5703125" style="87" customWidth="1"/>
    <col min="15108" max="15108" width="13.42578125" style="87" customWidth="1"/>
    <col min="15109" max="15109" width="13" style="87" customWidth="1"/>
    <col min="15110" max="15110" width="3.28515625" style="87" customWidth="1"/>
    <col min="15111" max="15111" width="12.85546875" style="87" customWidth="1"/>
    <col min="15112" max="15360" width="9.140625" style="87"/>
    <col min="15361" max="15361" width="58.28515625" style="87" customWidth="1"/>
    <col min="15362" max="15362" width="13.7109375" style="87" customWidth="1"/>
    <col min="15363" max="15363" width="12.5703125" style="87" customWidth="1"/>
    <col min="15364" max="15364" width="13.42578125" style="87" customWidth="1"/>
    <col min="15365" max="15365" width="13" style="87" customWidth="1"/>
    <col min="15366" max="15366" width="3.28515625" style="87" customWidth="1"/>
    <col min="15367" max="15367" width="12.85546875" style="87" customWidth="1"/>
    <col min="15368" max="15616" width="9.140625" style="87"/>
    <col min="15617" max="15617" width="58.28515625" style="87" customWidth="1"/>
    <col min="15618" max="15618" width="13.7109375" style="87" customWidth="1"/>
    <col min="15619" max="15619" width="12.5703125" style="87" customWidth="1"/>
    <col min="15620" max="15620" width="13.42578125" style="87" customWidth="1"/>
    <col min="15621" max="15621" width="13" style="87" customWidth="1"/>
    <col min="15622" max="15622" width="3.28515625" style="87" customWidth="1"/>
    <col min="15623" max="15623" width="12.85546875" style="87" customWidth="1"/>
    <col min="15624" max="15872" width="9.140625" style="87"/>
    <col min="15873" max="15873" width="58.28515625" style="87" customWidth="1"/>
    <col min="15874" max="15874" width="13.7109375" style="87" customWidth="1"/>
    <col min="15875" max="15875" width="12.5703125" style="87" customWidth="1"/>
    <col min="15876" max="15876" width="13.42578125" style="87" customWidth="1"/>
    <col min="15877" max="15877" width="13" style="87" customWidth="1"/>
    <col min="15878" max="15878" width="3.28515625" style="87" customWidth="1"/>
    <col min="15879" max="15879" width="12.85546875" style="87" customWidth="1"/>
    <col min="15880" max="16128" width="9.140625" style="87"/>
    <col min="16129" max="16129" width="58.28515625" style="87" customWidth="1"/>
    <col min="16130" max="16130" width="13.7109375" style="87" customWidth="1"/>
    <col min="16131" max="16131" width="12.5703125" style="87" customWidth="1"/>
    <col min="16132" max="16132" width="13.42578125" style="87" customWidth="1"/>
    <col min="16133" max="16133" width="13" style="87" customWidth="1"/>
    <col min="16134" max="16134" width="3.28515625" style="87" customWidth="1"/>
    <col min="16135" max="16135" width="12.85546875" style="87" customWidth="1"/>
    <col min="16136" max="16383" width="9.140625" style="87"/>
    <col min="16384" max="16384" width="9.140625" style="87" customWidth="1"/>
  </cols>
  <sheetData>
    <row r="1" spans="1:7" x14ac:dyDescent="0.2">
      <c r="A1" s="198"/>
      <c r="B1" s="198"/>
      <c r="C1" s="198"/>
      <c r="D1" s="198"/>
      <c r="E1" s="198"/>
      <c r="F1" s="198"/>
      <c r="G1" s="199"/>
    </row>
    <row r="2" spans="1:7" x14ac:dyDescent="0.2">
      <c r="A2" s="198" t="s">
        <v>244</v>
      </c>
      <c r="B2" s="198"/>
      <c r="C2" s="198"/>
      <c r="D2" s="198"/>
      <c r="E2" s="198"/>
      <c r="F2" s="198"/>
      <c r="G2" s="199"/>
    </row>
    <row r="3" spans="1:7" x14ac:dyDescent="0.2">
      <c r="A3" s="198" t="s">
        <v>240</v>
      </c>
      <c r="B3" s="198"/>
      <c r="C3" s="198"/>
      <c r="D3" s="198"/>
      <c r="E3" s="198"/>
      <c r="F3" s="198"/>
      <c r="G3" s="199"/>
    </row>
    <row r="4" spans="1:7" ht="15" x14ac:dyDescent="0.25">
      <c r="A4" s="88"/>
      <c r="B4" s="89"/>
      <c r="C4" s="89"/>
      <c r="D4" s="89"/>
      <c r="E4" s="89"/>
      <c r="F4" s="89"/>
    </row>
    <row r="5" spans="1:7" ht="60" x14ac:dyDescent="0.2">
      <c r="A5" s="90" t="s">
        <v>153</v>
      </c>
      <c r="B5" s="90" t="s">
        <v>154</v>
      </c>
      <c r="C5" s="90" t="s">
        <v>155</v>
      </c>
      <c r="D5" s="90" t="s">
        <v>156</v>
      </c>
      <c r="E5" s="90" t="s">
        <v>157</v>
      </c>
      <c r="F5" s="90" t="s">
        <v>158</v>
      </c>
    </row>
    <row r="6" spans="1:7" ht="37.5" customHeight="1" x14ac:dyDescent="0.2">
      <c r="A6" s="91" t="s">
        <v>86</v>
      </c>
      <c r="B6" s="200" t="s">
        <v>159</v>
      </c>
      <c r="C6" s="201"/>
      <c r="D6" s="201"/>
      <c r="E6" s="201"/>
      <c r="F6" s="202"/>
    </row>
    <row r="7" spans="1:7" ht="15" x14ac:dyDescent="0.2">
      <c r="A7" s="92" t="s">
        <v>97</v>
      </c>
      <c r="B7" s="93" t="s">
        <v>218</v>
      </c>
      <c r="C7" s="94" t="s">
        <v>161</v>
      </c>
      <c r="D7" s="95">
        <v>1</v>
      </c>
      <c r="E7" s="96">
        <v>950</v>
      </c>
      <c r="F7" s="97">
        <f t="shared" ref="F7:F12" si="0">D7*E7</f>
        <v>950</v>
      </c>
    </row>
    <row r="8" spans="1:7" ht="15" x14ac:dyDescent="0.2">
      <c r="A8" s="98" t="s">
        <v>98</v>
      </c>
      <c r="B8" s="93" t="s">
        <v>172</v>
      </c>
      <c r="C8" s="94" t="s">
        <v>161</v>
      </c>
      <c r="D8" s="95">
        <v>1</v>
      </c>
      <c r="E8" s="96">
        <v>262.5</v>
      </c>
      <c r="F8" s="97">
        <f t="shared" si="0"/>
        <v>262.5</v>
      </c>
    </row>
    <row r="9" spans="1:7" ht="15" x14ac:dyDescent="0.2">
      <c r="A9" s="92" t="s">
        <v>163</v>
      </c>
      <c r="B9" s="93" t="s">
        <v>176</v>
      </c>
      <c r="C9" s="94" t="s">
        <v>161</v>
      </c>
      <c r="D9" s="95">
        <v>1</v>
      </c>
      <c r="E9" s="96">
        <v>300</v>
      </c>
      <c r="F9" s="97">
        <f t="shared" si="0"/>
        <v>300</v>
      </c>
    </row>
    <row r="10" spans="1:7" ht="15" x14ac:dyDescent="0.2">
      <c r="A10" s="92" t="s">
        <v>165</v>
      </c>
      <c r="B10" s="93" t="s">
        <v>178</v>
      </c>
      <c r="C10" s="94" t="s">
        <v>161</v>
      </c>
      <c r="D10" s="95">
        <v>1</v>
      </c>
      <c r="E10" s="96">
        <v>142.5</v>
      </c>
      <c r="F10" s="97">
        <f t="shared" si="0"/>
        <v>142.5</v>
      </c>
    </row>
    <row r="11" spans="1:7" ht="15" x14ac:dyDescent="0.2">
      <c r="A11" s="92" t="s">
        <v>167</v>
      </c>
      <c r="B11" s="93" t="s">
        <v>184</v>
      </c>
      <c r="C11" s="94" t="s">
        <v>161</v>
      </c>
      <c r="D11" s="95">
        <v>1</v>
      </c>
      <c r="E11" s="96">
        <v>93.75</v>
      </c>
      <c r="F11" s="97">
        <f t="shared" si="0"/>
        <v>93.75</v>
      </c>
    </row>
    <row r="12" spans="1:7" ht="15" x14ac:dyDescent="0.2">
      <c r="A12" s="92" t="s">
        <v>169</v>
      </c>
      <c r="B12" s="93" t="s">
        <v>205</v>
      </c>
      <c r="C12" s="94" t="s">
        <v>161</v>
      </c>
      <c r="D12" s="95">
        <v>1</v>
      </c>
      <c r="E12" s="96">
        <v>158.96</v>
      </c>
      <c r="F12" s="97">
        <f t="shared" si="0"/>
        <v>158.96</v>
      </c>
    </row>
    <row r="13" spans="1:7" ht="30" x14ac:dyDescent="0.2">
      <c r="A13" s="92" t="s">
        <v>171</v>
      </c>
      <c r="B13" s="141" t="s">
        <v>190</v>
      </c>
      <c r="C13" s="94" t="s">
        <v>191</v>
      </c>
      <c r="D13" s="95">
        <v>24.09</v>
      </c>
      <c r="E13" s="100">
        <f>SUM(E7:E12)</f>
        <v>1907.71</v>
      </c>
      <c r="F13" s="97">
        <f>ROUND(E13*0.2409, 2)</f>
        <v>459.57</v>
      </c>
    </row>
    <row r="14" spans="1:7" ht="15" x14ac:dyDescent="0.2">
      <c r="A14" s="191" t="s">
        <v>192</v>
      </c>
      <c r="B14" s="192"/>
      <c r="C14" s="192"/>
      <c r="D14" s="192"/>
      <c r="E14" s="193"/>
      <c r="F14" s="101">
        <f>SUM(F7:F13)</f>
        <v>2367.2800000000002</v>
      </c>
    </row>
    <row r="15" spans="1:7" ht="15" x14ac:dyDescent="0.2">
      <c r="A15" s="102"/>
      <c r="B15" s="102"/>
      <c r="C15" s="102"/>
      <c r="D15" s="102"/>
      <c r="E15" s="102"/>
      <c r="F15" s="103"/>
    </row>
    <row r="16" spans="1:7" ht="44.25" customHeight="1" x14ac:dyDescent="0.2">
      <c r="A16" s="91" t="s">
        <v>91</v>
      </c>
      <c r="B16" s="203" t="s">
        <v>193</v>
      </c>
      <c r="C16" s="204"/>
      <c r="D16" s="204"/>
      <c r="E16" s="204"/>
      <c r="F16" s="205"/>
    </row>
    <row r="17" spans="1:7" ht="15" x14ac:dyDescent="0.2">
      <c r="A17" s="92" t="s">
        <v>194</v>
      </c>
      <c r="B17" s="99" t="s">
        <v>197</v>
      </c>
      <c r="C17" s="94" t="s">
        <v>161</v>
      </c>
      <c r="D17" s="95">
        <v>1</v>
      </c>
      <c r="E17" s="96">
        <v>45</v>
      </c>
      <c r="F17" s="97">
        <f>D17*E17</f>
        <v>45</v>
      </c>
    </row>
    <row r="18" spans="1:7" ht="15" x14ac:dyDescent="0.2">
      <c r="A18" s="92" t="s">
        <v>196</v>
      </c>
      <c r="B18" s="99" t="s">
        <v>207</v>
      </c>
      <c r="C18" s="94" t="s">
        <v>161</v>
      </c>
      <c r="D18" s="95">
        <v>1</v>
      </c>
      <c r="E18" s="96">
        <v>187.5</v>
      </c>
      <c r="F18" s="97">
        <f>D18*E18</f>
        <v>187.5</v>
      </c>
    </row>
    <row r="19" spans="1:7" ht="15" x14ac:dyDescent="0.2">
      <c r="A19" s="191" t="s">
        <v>208</v>
      </c>
      <c r="B19" s="192"/>
      <c r="C19" s="192"/>
      <c r="D19" s="192"/>
      <c r="E19" s="193"/>
      <c r="F19" s="97">
        <f>SUM(F17:F18)</f>
        <v>232.5</v>
      </c>
    </row>
    <row r="20" spans="1:7" ht="15" x14ac:dyDescent="0.2">
      <c r="A20" s="104"/>
      <c r="B20" s="105" t="s">
        <v>209</v>
      </c>
      <c r="C20" s="106" t="s">
        <v>191</v>
      </c>
      <c r="D20" s="106">
        <v>21</v>
      </c>
      <c r="E20" s="107">
        <f>SUM(F17:F17)</f>
        <v>45</v>
      </c>
      <c r="F20" s="108">
        <f>E20*D20/100</f>
        <v>9.4499999999999993</v>
      </c>
    </row>
    <row r="21" spans="1:7" ht="15" x14ac:dyDescent="0.2">
      <c r="A21" s="109"/>
      <c r="B21" s="110"/>
      <c r="C21" s="111"/>
      <c r="D21" s="112"/>
      <c r="E21" s="113"/>
      <c r="F21" s="114"/>
    </row>
    <row r="22" spans="1:7" x14ac:dyDescent="0.2">
      <c r="A22" s="194" t="s">
        <v>210</v>
      </c>
      <c r="B22" s="195"/>
      <c r="C22" s="195"/>
      <c r="D22" s="195"/>
      <c r="E22" s="196"/>
      <c r="F22" s="101">
        <f>F14+F19+F20</f>
        <v>2609.23</v>
      </c>
      <c r="G22" s="115"/>
    </row>
    <row r="23" spans="1:7" x14ac:dyDescent="0.2">
      <c r="A23" s="116"/>
      <c r="B23" s="194" t="s">
        <v>211</v>
      </c>
      <c r="C23" s="195"/>
      <c r="D23" s="195"/>
      <c r="E23" s="196"/>
      <c r="F23" s="101">
        <f>F22</f>
        <v>2609.23</v>
      </c>
      <c r="G23" s="117"/>
    </row>
    <row r="25" spans="1:7" ht="35.25" customHeight="1" x14ac:dyDescent="0.25">
      <c r="A25" s="197"/>
      <c r="B25" s="197"/>
      <c r="C25" s="197"/>
      <c r="D25" s="197"/>
      <c r="E25" s="197"/>
      <c r="F25" s="197"/>
      <c r="G25" s="197"/>
    </row>
    <row r="27" spans="1:7" x14ac:dyDescent="0.2">
      <c r="F27" s="118"/>
    </row>
    <row r="28" spans="1:7" x14ac:dyDescent="0.2">
      <c r="F28" s="149"/>
    </row>
    <row r="29" spans="1:7" x14ac:dyDescent="0.2">
      <c r="F29" s="149"/>
    </row>
    <row r="31" spans="1:7" x14ac:dyDescent="0.2">
      <c r="E31" s="118"/>
    </row>
  </sheetData>
  <mergeCells count="10">
    <mergeCell ref="A19:E19"/>
    <mergeCell ref="A22:E22"/>
    <mergeCell ref="B23:E23"/>
    <mergeCell ref="A25:G25"/>
    <mergeCell ref="A1:G1"/>
    <mergeCell ref="A2:G2"/>
    <mergeCell ref="A3:G3"/>
    <mergeCell ref="B6:F6"/>
    <mergeCell ref="A14:E14"/>
    <mergeCell ref="B16:F16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  <headerFooter>
    <oddHeader>&amp;C&amp;"Times New Roman,Parasts"&amp;P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9D89-92C9-4E76-A408-A3A9A5600B9D}">
  <dimension ref="A1:G32"/>
  <sheetViews>
    <sheetView topLeftCell="A2" zoomScaleNormal="100" zoomScaleSheetLayoutView="100" workbookViewId="0">
      <selection activeCell="S20" sqref="A12:S20"/>
    </sheetView>
  </sheetViews>
  <sheetFormatPr defaultRowHeight="14.25" x14ac:dyDescent="0.2"/>
  <cols>
    <col min="1" max="1" width="9.140625" style="87"/>
    <col min="2" max="2" width="43.7109375" style="87" customWidth="1"/>
    <col min="3" max="3" width="13.7109375" style="87" customWidth="1"/>
    <col min="4" max="4" width="12.5703125" style="87" customWidth="1"/>
    <col min="5" max="5" width="13.42578125" style="87" customWidth="1"/>
    <col min="6" max="6" width="13" style="87" customWidth="1"/>
    <col min="7" max="7" width="1.42578125" style="87" customWidth="1"/>
    <col min="8" max="256" width="9.140625" style="87"/>
    <col min="257" max="257" width="58.28515625" style="87" customWidth="1"/>
    <col min="258" max="258" width="13.7109375" style="87" customWidth="1"/>
    <col min="259" max="259" width="12.5703125" style="87" customWidth="1"/>
    <col min="260" max="260" width="13.42578125" style="87" customWidth="1"/>
    <col min="261" max="261" width="13" style="87" customWidth="1"/>
    <col min="262" max="262" width="3.28515625" style="87" customWidth="1"/>
    <col min="263" max="263" width="12.85546875" style="87" customWidth="1"/>
    <col min="264" max="512" width="9.140625" style="87"/>
    <col min="513" max="513" width="58.28515625" style="87" customWidth="1"/>
    <col min="514" max="514" width="13.7109375" style="87" customWidth="1"/>
    <col min="515" max="515" width="12.5703125" style="87" customWidth="1"/>
    <col min="516" max="516" width="13.42578125" style="87" customWidth="1"/>
    <col min="517" max="517" width="13" style="87" customWidth="1"/>
    <col min="518" max="518" width="3.28515625" style="87" customWidth="1"/>
    <col min="519" max="519" width="12.85546875" style="87" customWidth="1"/>
    <col min="520" max="768" width="9.140625" style="87"/>
    <col min="769" max="769" width="58.28515625" style="87" customWidth="1"/>
    <col min="770" max="770" width="13.7109375" style="87" customWidth="1"/>
    <col min="771" max="771" width="12.5703125" style="87" customWidth="1"/>
    <col min="772" max="772" width="13.42578125" style="87" customWidth="1"/>
    <col min="773" max="773" width="13" style="87" customWidth="1"/>
    <col min="774" max="774" width="3.28515625" style="87" customWidth="1"/>
    <col min="775" max="775" width="12.85546875" style="87" customWidth="1"/>
    <col min="776" max="1024" width="9.140625" style="87"/>
    <col min="1025" max="1025" width="58.28515625" style="87" customWidth="1"/>
    <col min="1026" max="1026" width="13.7109375" style="87" customWidth="1"/>
    <col min="1027" max="1027" width="12.5703125" style="87" customWidth="1"/>
    <col min="1028" max="1028" width="13.42578125" style="87" customWidth="1"/>
    <col min="1029" max="1029" width="13" style="87" customWidth="1"/>
    <col min="1030" max="1030" width="3.28515625" style="87" customWidth="1"/>
    <col min="1031" max="1031" width="12.85546875" style="87" customWidth="1"/>
    <col min="1032" max="1280" width="9.140625" style="87"/>
    <col min="1281" max="1281" width="58.28515625" style="87" customWidth="1"/>
    <col min="1282" max="1282" width="13.7109375" style="87" customWidth="1"/>
    <col min="1283" max="1283" width="12.5703125" style="87" customWidth="1"/>
    <col min="1284" max="1284" width="13.42578125" style="87" customWidth="1"/>
    <col min="1285" max="1285" width="13" style="87" customWidth="1"/>
    <col min="1286" max="1286" width="3.28515625" style="87" customWidth="1"/>
    <col min="1287" max="1287" width="12.85546875" style="87" customWidth="1"/>
    <col min="1288" max="1536" width="9.140625" style="87"/>
    <col min="1537" max="1537" width="58.28515625" style="87" customWidth="1"/>
    <col min="1538" max="1538" width="13.7109375" style="87" customWidth="1"/>
    <col min="1539" max="1539" width="12.5703125" style="87" customWidth="1"/>
    <col min="1540" max="1540" width="13.42578125" style="87" customWidth="1"/>
    <col min="1541" max="1541" width="13" style="87" customWidth="1"/>
    <col min="1542" max="1542" width="3.28515625" style="87" customWidth="1"/>
    <col min="1543" max="1543" width="12.85546875" style="87" customWidth="1"/>
    <col min="1544" max="1792" width="9.140625" style="87"/>
    <col min="1793" max="1793" width="58.28515625" style="87" customWidth="1"/>
    <col min="1794" max="1794" width="13.7109375" style="87" customWidth="1"/>
    <col min="1795" max="1795" width="12.5703125" style="87" customWidth="1"/>
    <col min="1796" max="1796" width="13.42578125" style="87" customWidth="1"/>
    <col min="1797" max="1797" width="13" style="87" customWidth="1"/>
    <col min="1798" max="1798" width="3.28515625" style="87" customWidth="1"/>
    <col min="1799" max="1799" width="12.85546875" style="87" customWidth="1"/>
    <col min="1800" max="2048" width="9.140625" style="87"/>
    <col min="2049" max="2049" width="58.28515625" style="87" customWidth="1"/>
    <col min="2050" max="2050" width="13.7109375" style="87" customWidth="1"/>
    <col min="2051" max="2051" width="12.5703125" style="87" customWidth="1"/>
    <col min="2052" max="2052" width="13.42578125" style="87" customWidth="1"/>
    <col min="2053" max="2053" width="13" style="87" customWidth="1"/>
    <col min="2054" max="2054" width="3.28515625" style="87" customWidth="1"/>
    <col min="2055" max="2055" width="12.85546875" style="87" customWidth="1"/>
    <col min="2056" max="2304" width="9.140625" style="87"/>
    <col min="2305" max="2305" width="58.28515625" style="87" customWidth="1"/>
    <col min="2306" max="2306" width="13.7109375" style="87" customWidth="1"/>
    <col min="2307" max="2307" width="12.5703125" style="87" customWidth="1"/>
    <col min="2308" max="2308" width="13.42578125" style="87" customWidth="1"/>
    <col min="2309" max="2309" width="13" style="87" customWidth="1"/>
    <col min="2310" max="2310" width="3.28515625" style="87" customWidth="1"/>
    <col min="2311" max="2311" width="12.85546875" style="87" customWidth="1"/>
    <col min="2312" max="2560" width="9.140625" style="87"/>
    <col min="2561" max="2561" width="58.28515625" style="87" customWidth="1"/>
    <col min="2562" max="2562" width="13.7109375" style="87" customWidth="1"/>
    <col min="2563" max="2563" width="12.5703125" style="87" customWidth="1"/>
    <col min="2564" max="2564" width="13.42578125" style="87" customWidth="1"/>
    <col min="2565" max="2565" width="13" style="87" customWidth="1"/>
    <col min="2566" max="2566" width="3.28515625" style="87" customWidth="1"/>
    <col min="2567" max="2567" width="12.85546875" style="87" customWidth="1"/>
    <col min="2568" max="2816" width="9.140625" style="87"/>
    <col min="2817" max="2817" width="58.28515625" style="87" customWidth="1"/>
    <col min="2818" max="2818" width="13.7109375" style="87" customWidth="1"/>
    <col min="2819" max="2819" width="12.5703125" style="87" customWidth="1"/>
    <col min="2820" max="2820" width="13.42578125" style="87" customWidth="1"/>
    <col min="2821" max="2821" width="13" style="87" customWidth="1"/>
    <col min="2822" max="2822" width="3.28515625" style="87" customWidth="1"/>
    <col min="2823" max="2823" width="12.85546875" style="87" customWidth="1"/>
    <col min="2824" max="3072" width="9.140625" style="87"/>
    <col min="3073" max="3073" width="58.28515625" style="87" customWidth="1"/>
    <col min="3074" max="3074" width="13.7109375" style="87" customWidth="1"/>
    <col min="3075" max="3075" width="12.5703125" style="87" customWidth="1"/>
    <col min="3076" max="3076" width="13.42578125" style="87" customWidth="1"/>
    <col min="3077" max="3077" width="13" style="87" customWidth="1"/>
    <col min="3078" max="3078" width="3.28515625" style="87" customWidth="1"/>
    <col min="3079" max="3079" width="12.85546875" style="87" customWidth="1"/>
    <col min="3080" max="3328" width="9.140625" style="87"/>
    <col min="3329" max="3329" width="58.28515625" style="87" customWidth="1"/>
    <col min="3330" max="3330" width="13.7109375" style="87" customWidth="1"/>
    <col min="3331" max="3331" width="12.5703125" style="87" customWidth="1"/>
    <col min="3332" max="3332" width="13.42578125" style="87" customWidth="1"/>
    <col min="3333" max="3333" width="13" style="87" customWidth="1"/>
    <col min="3334" max="3334" width="3.28515625" style="87" customWidth="1"/>
    <col min="3335" max="3335" width="12.85546875" style="87" customWidth="1"/>
    <col min="3336" max="3584" width="9.140625" style="87"/>
    <col min="3585" max="3585" width="58.28515625" style="87" customWidth="1"/>
    <col min="3586" max="3586" width="13.7109375" style="87" customWidth="1"/>
    <col min="3587" max="3587" width="12.5703125" style="87" customWidth="1"/>
    <col min="3588" max="3588" width="13.42578125" style="87" customWidth="1"/>
    <col min="3589" max="3589" width="13" style="87" customWidth="1"/>
    <col min="3590" max="3590" width="3.28515625" style="87" customWidth="1"/>
    <col min="3591" max="3591" width="12.85546875" style="87" customWidth="1"/>
    <col min="3592" max="3840" width="9.140625" style="87"/>
    <col min="3841" max="3841" width="58.28515625" style="87" customWidth="1"/>
    <col min="3842" max="3842" width="13.7109375" style="87" customWidth="1"/>
    <col min="3843" max="3843" width="12.5703125" style="87" customWidth="1"/>
    <col min="3844" max="3844" width="13.42578125" style="87" customWidth="1"/>
    <col min="3845" max="3845" width="13" style="87" customWidth="1"/>
    <col min="3846" max="3846" width="3.28515625" style="87" customWidth="1"/>
    <col min="3847" max="3847" width="12.85546875" style="87" customWidth="1"/>
    <col min="3848" max="4096" width="9.140625" style="87"/>
    <col min="4097" max="4097" width="58.28515625" style="87" customWidth="1"/>
    <col min="4098" max="4098" width="13.7109375" style="87" customWidth="1"/>
    <col min="4099" max="4099" width="12.5703125" style="87" customWidth="1"/>
    <col min="4100" max="4100" width="13.42578125" style="87" customWidth="1"/>
    <col min="4101" max="4101" width="13" style="87" customWidth="1"/>
    <col min="4102" max="4102" width="3.28515625" style="87" customWidth="1"/>
    <col min="4103" max="4103" width="12.85546875" style="87" customWidth="1"/>
    <col min="4104" max="4352" width="9.140625" style="87"/>
    <col min="4353" max="4353" width="58.28515625" style="87" customWidth="1"/>
    <col min="4354" max="4354" width="13.7109375" style="87" customWidth="1"/>
    <col min="4355" max="4355" width="12.5703125" style="87" customWidth="1"/>
    <col min="4356" max="4356" width="13.42578125" style="87" customWidth="1"/>
    <col min="4357" max="4357" width="13" style="87" customWidth="1"/>
    <col min="4358" max="4358" width="3.28515625" style="87" customWidth="1"/>
    <col min="4359" max="4359" width="12.85546875" style="87" customWidth="1"/>
    <col min="4360" max="4608" width="9.140625" style="87"/>
    <col min="4609" max="4609" width="58.28515625" style="87" customWidth="1"/>
    <col min="4610" max="4610" width="13.7109375" style="87" customWidth="1"/>
    <col min="4611" max="4611" width="12.5703125" style="87" customWidth="1"/>
    <col min="4612" max="4612" width="13.42578125" style="87" customWidth="1"/>
    <col min="4613" max="4613" width="13" style="87" customWidth="1"/>
    <col min="4614" max="4614" width="3.28515625" style="87" customWidth="1"/>
    <col min="4615" max="4615" width="12.85546875" style="87" customWidth="1"/>
    <col min="4616" max="4864" width="9.140625" style="87"/>
    <col min="4865" max="4865" width="58.28515625" style="87" customWidth="1"/>
    <col min="4866" max="4866" width="13.7109375" style="87" customWidth="1"/>
    <col min="4867" max="4867" width="12.5703125" style="87" customWidth="1"/>
    <col min="4868" max="4868" width="13.42578125" style="87" customWidth="1"/>
    <col min="4869" max="4869" width="13" style="87" customWidth="1"/>
    <col min="4870" max="4870" width="3.28515625" style="87" customWidth="1"/>
    <col min="4871" max="4871" width="12.85546875" style="87" customWidth="1"/>
    <col min="4872" max="5120" width="9.140625" style="87"/>
    <col min="5121" max="5121" width="58.28515625" style="87" customWidth="1"/>
    <col min="5122" max="5122" width="13.7109375" style="87" customWidth="1"/>
    <col min="5123" max="5123" width="12.5703125" style="87" customWidth="1"/>
    <col min="5124" max="5124" width="13.42578125" style="87" customWidth="1"/>
    <col min="5125" max="5125" width="13" style="87" customWidth="1"/>
    <col min="5126" max="5126" width="3.28515625" style="87" customWidth="1"/>
    <col min="5127" max="5127" width="12.85546875" style="87" customWidth="1"/>
    <col min="5128" max="5376" width="9.140625" style="87"/>
    <col min="5377" max="5377" width="58.28515625" style="87" customWidth="1"/>
    <col min="5378" max="5378" width="13.7109375" style="87" customWidth="1"/>
    <col min="5379" max="5379" width="12.5703125" style="87" customWidth="1"/>
    <col min="5380" max="5380" width="13.42578125" style="87" customWidth="1"/>
    <col min="5381" max="5381" width="13" style="87" customWidth="1"/>
    <col min="5382" max="5382" width="3.28515625" style="87" customWidth="1"/>
    <col min="5383" max="5383" width="12.85546875" style="87" customWidth="1"/>
    <col min="5384" max="5632" width="9.140625" style="87"/>
    <col min="5633" max="5633" width="58.28515625" style="87" customWidth="1"/>
    <col min="5634" max="5634" width="13.7109375" style="87" customWidth="1"/>
    <col min="5635" max="5635" width="12.5703125" style="87" customWidth="1"/>
    <col min="5636" max="5636" width="13.42578125" style="87" customWidth="1"/>
    <col min="5637" max="5637" width="13" style="87" customWidth="1"/>
    <col min="5638" max="5638" width="3.28515625" style="87" customWidth="1"/>
    <col min="5639" max="5639" width="12.85546875" style="87" customWidth="1"/>
    <col min="5640" max="5888" width="9.140625" style="87"/>
    <col min="5889" max="5889" width="58.28515625" style="87" customWidth="1"/>
    <col min="5890" max="5890" width="13.7109375" style="87" customWidth="1"/>
    <col min="5891" max="5891" width="12.5703125" style="87" customWidth="1"/>
    <col min="5892" max="5892" width="13.42578125" style="87" customWidth="1"/>
    <col min="5893" max="5893" width="13" style="87" customWidth="1"/>
    <col min="5894" max="5894" width="3.28515625" style="87" customWidth="1"/>
    <col min="5895" max="5895" width="12.85546875" style="87" customWidth="1"/>
    <col min="5896" max="6144" width="9.140625" style="87"/>
    <col min="6145" max="6145" width="58.28515625" style="87" customWidth="1"/>
    <col min="6146" max="6146" width="13.7109375" style="87" customWidth="1"/>
    <col min="6147" max="6147" width="12.5703125" style="87" customWidth="1"/>
    <col min="6148" max="6148" width="13.42578125" style="87" customWidth="1"/>
    <col min="6149" max="6149" width="13" style="87" customWidth="1"/>
    <col min="6150" max="6150" width="3.28515625" style="87" customWidth="1"/>
    <col min="6151" max="6151" width="12.85546875" style="87" customWidth="1"/>
    <col min="6152" max="6400" width="9.140625" style="87"/>
    <col min="6401" max="6401" width="58.28515625" style="87" customWidth="1"/>
    <col min="6402" max="6402" width="13.7109375" style="87" customWidth="1"/>
    <col min="6403" max="6403" width="12.5703125" style="87" customWidth="1"/>
    <col min="6404" max="6404" width="13.42578125" style="87" customWidth="1"/>
    <col min="6405" max="6405" width="13" style="87" customWidth="1"/>
    <col min="6406" max="6406" width="3.28515625" style="87" customWidth="1"/>
    <col min="6407" max="6407" width="12.85546875" style="87" customWidth="1"/>
    <col min="6408" max="6656" width="9.140625" style="87"/>
    <col min="6657" max="6657" width="58.28515625" style="87" customWidth="1"/>
    <col min="6658" max="6658" width="13.7109375" style="87" customWidth="1"/>
    <col min="6659" max="6659" width="12.5703125" style="87" customWidth="1"/>
    <col min="6660" max="6660" width="13.42578125" style="87" customWidth="1"/>
    <col min="6661" max="6661" width="13" style="87" customWidth="1"/>
    <col min="6662" max="6662" width="3.28515625" style="87" customWidth="1"/>
    <col min="6663" max="6663" width="12.85546875" style="87" customWidth="1"/>
    <col min="6664" max="6912" width="9.140625" style="87"/>
    <col min="6913" max="6913" width="58.28515625" style="87" customWidth="1"/>
    <col min="6914" max="6914" width="13.7109375" style="87" customWidth="1"/>
    <col min="6915" max="6915" width="12.5703125" style="87" customWidth="1"/>
    <col min="6916" max="6916" width="13.42578125" style="87" customWidth="1"/>
    <col min="6917" max="6917" width="13" style="87" customWidth="1"/>
    <col min="6918" max="6918" width="3.28515625" style="87" customWidth="1"/>
    <col min="6919" max="6919" width="12.85546875" style="87" customWidth="1"/>
    <col min="6920" max="7168" width="9.140625" style="87"/>
    <col min="7169" max="7169" width="58.28515625" style="87" customWidth="1"/>
    <col min="7170" max="7170" width="13.7109375" style="87" customWidth="1"/>
    <col min="7171" max="7171" width="12.5703125" style="87" customWidth="1"/>
    <col min="7172" max="7172" width="13.42578125" style="87" customWidth="1"/>
    <col min="7173" max="7173" width="13" style="87" customWidth="1"/>
    <col min="7174" max="7174" width="3.28515625" style="87" customWidth="1"/>
    <col min="7175" max="7175" width="12.85546875" style="87" customWidth="1"/>
    <col min="7176" max="7424" width="9.140625" style="87"/>
    <col min="7425" max="7425" width="58.28515625" style="87" customWidth="1"/>
    <col min="7426" max="7426" width="13.7109375" style="87" customWidth="1"/>
    <col min="7427" max="7427" width="12.5703125" style="87" customWidth="1"/>
    <col min="7428" max="7428" width="13.42578125" style="87" customWidth="1"/>
    <col min="7429" max="7429" width="13" style="87" customWidth="1"/>
    <col min="7430" max="7430" width="3.28515625" style="87" customWidth="1"/>
    <col min="7431" max="7431" width="12.85546875" style="87" customWidth="1"/>
    <col min="7432" max="7680" width="9.140625" style="87"/>
    <col min="7681" max="7681" width="58.28515625" style="87" customWidth="1"/>
    <col min="7682" max="7682" width="13.7109375" style="87" customWidth="1"/>
    <col min="7683" max="7683" width="12.5703125" style="87" customWidth="1"/>
    <col min="7684" max="7684" width="13.42578125" style="87" customWidth="1"/>
    <col min="7685" max="7685" width="13" style="87" customWidth="1"/>
    <col min="7686" max="7686" width="3.28515625" style="87" customWidth="1"/>
    <col min="7687" max="7687" width="12.85546875" style="87" customWidth="1"/>
    <col min="7688" max="7936" width="9.140625" style="87"/>
    <col min="7937" max="7937" width="58.28515625" style="87" customWidth="1"/>
    <col min="7938" max="7938" width="13.7109375" style="87" customWidth="1"/>
    <col min="7939" max="7939" width="12.5703125" style="87" customWidth="1"/>
    <col min="7940" max="7940" width="13.42578125" style="87" customWidth="1"/>
    <col min="7941" max="7941" width="13" style="87" customWidth="1"/>
    <col min="7942" max="7942" width="3.28515625" style="87" customWidth="1"/>
    <col min="7943" max="7943" width="12.85546875" style="87" customWidth="1"/>
    <col min="7944" max="8192" width="9.140625" style="87"/>
    <col min="8193" max="8193" width="58.28515625" style="87" customWidth="1"/>
    <col min="8194" max="8194" width="13.7109375" style="87" customWidth="1"/>
    <col min="8195" max="8195" width="12.5703125" style="87" customWidth="1"/>
    <col min="8196" max="8196" width="13.42578125" style="87" customWidth="1"/>
    <col min="8197" max="8197" width="13" style="87" customWidth="1"/>
    <col min="8198" max="8198" width="3.28515625" style="87" customWidth="1"/>
    <col min="8199" max="8199" width="12.85546875" style="87" customWidth="1"/>
    <col min="8200" max="8448" width="9.140625" style="87"/>
    <col min="8449" max="8449" width="58.28515625" style="87" customWidth="1"/>
    <col min="8450" max="8450" width="13.7109375" style="87" customWidth="1"/>
    <col min="8451" max="8451" width="12.5703125" style="87" customWidth="1"/>
    <col min="8452" max="8452" width="13.42578125" style="87" customWidth="1"/>
    <col min="8453" max="8453" width="13" style="87" customWidth="1"/>
    <col min="8454" max="8454" width="3.28515625" style="87" customWidth="1"/>
    <col min="8455" max="8455" width="12.85546875" style="87" customWidth="1"/>
    <col min="8456" max="8704" width="9.140625" style="87"/>
    <col min="8705" max="8705" width="58.28515625" style="87" customWidth="1"/>
    <col min="8706" max="8706" width="13.7109375" style="87" customWidth="1"/>
    <col min="8707" max="8707" width="12.5703125" style="87" customWidth="1"/>
    <col min="8708" max="8708" width="13.42578125" style="87" customWidth="1"/>
    <col min="8709" max="8709" width="13" style="87" customWidth="1"/>
    <col min="8710" max="8710" width="3.28515625" style="87" customWidth="1"/>
    <col min="8711" max="8711" width="12.85546875" style="87" customWidth="1"/>
    <col min="8712" max="8960" width="9.140625" style="87"/>
    <col min="8961" max="8961" width="58.28515625" style="87" customWidth="1"/>
    <col min="8962" max="8962" width="13.7109375" style="87" customWidth="1"/>
    <col min="8963" max="8963" width="12.5703125" style="87" customWidth="1"/>
    <col min="8964" max="8964" width="13.42578125" style="87" customWidth="1"/>
    <col min="8965" max="8965" width="13" style="87" customWidth="1"/>
    <col min="8966" max="8966" width="3.28515625" style="87" customWidth="1"/>
    <col min="8967" max="8967" width="12.85546875" style="87" customWidth="1"/>
    <col min="8968" max="9216" width="9.140625" style="87"/>
    <col min="9217" max="9217" width="58.28515625" style="87" customWidth="1"/>
    <col min="9218" max="9218" width="13.7109375" style="87" customWidth="1"/>
    <col min="9219" max="9219" width="12.5703125" style="87" customWidth="1"/>
    <col min="9220" max="9220" width="13.42578125" style="87" customWidth="1"/>
    <col min="9221" max="9221" width="13" style="87" customWidth="1"/>
    <col min="9222" max="9222" width="3.28515625" style="87" customWidth="1"/>
    <col min="9223" max="9223" width="12.85546875" style="87" customWidth="1"/>
    <col min="9224" max="9472" width="9.140625" style="87"/>
    <col min="9473" max="9473" width="58.28515625" style="87" customWidth="1"/>
    <col min="9474" max="9474" width="13.7109375" style="87" customWidth="1"/>
    <col min="9475" max="9475" width="12.5703125" style="87" customWidth="1"/>
    <col min="9476" max="9476" width="13.42578125" style="87" customWidth="1"/>
    <col min="9477" max="9477" width="13" style="87" customWidth="1"/>
    <col min="9478" max="9478" width="3.28515625" style="87" customWidth="1"/>
    <col min="9479" max="9479" width="12.85546875" style="87" customWidth="1"/>
    <col min="9480" max="9728" width="9.140625" style="87"/>
    <col min="9729" max="9729" width="58.28515625" style="87" customWidth="1"/>
    <col min="9730" max="9730" width="13.7109375" style="87" customWidth="1"/>
    <col min="9731" max="9731" width="12.5703125" style="87" customWidth="1"/>
    <col min="9732" max="9732" width="13.42578125" style="87" customWidth="1"/>
    <col min="9733" max="9733" width="13" style="87" customWidth="1"/>
    <col min="9734" max="9734" width="3.28515625" style="87" customWidth="1"/>
    <col min="9735" max="9735" width="12.85546875" style="87" customWidth="1"/>
    <col min="9736" max="9984" width="9.140625" style="87"/>
    <col min="9985" max="9985" width="58.28515625" style="87" customWidth="1"/>
    <col min="9986" max="9986" width="13.7109375" style="87" customWidth="1"/>
    <col min="9987" max="9987" width="12.5703125" style="87" customWidth="1"/>
    <col min="9988" max="9988" width="13.42578125" style="87" customWidth="1"/>
    <col min="9989" max="9989" width="13" style="87" customWidth="1"/>
    <col min="9990" max="9990" width="3.28515625" style="87" customWidth="1"/>
    <col min="9991" max="9991" width="12.85546875" style="87" customWidth="1"/>
    <col min="9992" max="10240" width="9.140625" style="87"/>
    <col min="10241" max="10241" width="58.28515625" style="87" customWidth="1"/>
    <col min="10242" max="10242" width="13.7109375" style="87" customWidth="1"/>
    <col min="10243" max="10243" width="12.5703125" style="87" customWidth="1"/>
    <col min="10244" max="10244" width="13.42578125" style="87" customWidth="1"/>
    <col min="10245" max="10245" width="13" style="87" customWidth="1"/>
    <col min="10246" max="10246" width="3.28515625" style="87" customWidth="1"/>
    <col min="10247" max="10247" width="12.85546875" style="87" customWidth="1"/>
    <col min="10248" max="10496" width="9.140625" style="87"/>
    <col min="10497" max="10497" width="58.28515625" style="87" customWidth="1"/>
    <col min="10498" max="10498" width="13.7109375" style="87" customWidth="1"/>
    <col min="10499" max="10499" width="12.5703125" style="87" customWidth="1"/>
    <col min="10500" max="10500" width="13.42578125" style="87" customWidth="1"/>
    <col min="10501" max="10501" width="13" style="87" customWidth="1"/>
    <col min="10502" max="10502" width="3.28515625" style="87" customWidth="1"/>
    <col min="10503" max="10503" width="12.85546875" style="87" customWidth="1"/>
    <col min="10504" max="10752" width="9.140625" style="87"/>
    <col min="10753" max="10753" width="58.28515625" style="87" customWidth="1"/>
    <col min="10754" max="10754" width="13.7109375" style="87" customWidth="1"/>
    <col min="10755" max="10755" width="12.5703125" style="87" customWidth="1"/>
    <col min="10756" max="10756" width="13.42578125" style="87" customWidth="1"/>
    <col min="10757" max="10757" width="13" style="87" customWidth="1"/>
    <col min="10758" max="10758" width="3.28515625" style="87" customWidth="1"/>
    <col min="10759" max="10759" width="12.85546875" style="87" customWidth="1"/>
    <col min="10760" max="11008" width="9.140625" style="87"/>
    <col min="11009" max="11009" width="58.28515625" style="87" customWidth="1"/>
    <col min="11010" max="11010" width="13.7109375" style="87" customWidth="1"/>
    <col min="11011" max="11011" width="12.5703125" style="87" customWidth="1"/>
    <col min="11012" max="11012" width="13.42578125" style="87" customWidth="1"/>
    <col min="11013" max="11013" width="13" style="87" customWidth="1"/>
    <col min="11014" max="11014" width="3.28515625" style="87" customWidth="1"/>
    <col min="11015" max="11015" width="12.85546875" style="87" customWidth="1"/>
    <col min="11016" max="11264" width="9.140625" style="87"/>
    <col min="11265" max="11265" width="58.28515625" style="87" customWidth="1"/>
    <col min="11266" max="11266" width="13.7109375" style="87" customWidth="1"/>
    <col min="11267" max="11267" width="12.5703125" style="87" customWidth="1"/>
    <col min="11268" max="11268" width="13.42578125" style="87" customWidth="1"/>
    <col min="11269" max="11269" width="13" style="87" customWidth="1"/>
    <col min="11270" max="11270" width="3.28515625" style="87" customWidth="1"/>
    <col min="11271" max="11271" width="12.85546875" style="87" customWidth="1"/>
    <col min="11272" max="11520" width="9.140625" style="87"/>
    <col min="11521" max="11521" width="58.28515625" style="87" customWidth="1"/>
    <col min="11522" max="11522" width="13.7109375" style="87" customWidth="1"/>
    <col min="11523" max="11523" width="12.5703125" style="87" customWidth="1"/>
    <col min="11524" max="11524" width="13.42578125" style="87" customWidth="1"/>
    <col min="11525" max="11525" width="13" style="87" customWidth="1"/>
    <col min="11526" max="11526" width="3.28515625" style="87" customWidth="1"/>
    <col min="11527" max="11527" width="12.85546875" style="87" customWidth="1"/>
    <col min="11528" max="11776" width="9.140625" style="87"/>
    <col min="11777" max="11777" width="58.28515625" style="87" customWidth="1"/>
    <col min="11778" max="11778" width="13.7109375" style="87" customWidth="1"/>
    <col min="11779" max="11779" width="12.5703125" style="87" customWidth="1"/>
    <col min="11780" max="11780" width="13.42578125" style="87" customWidth="1"/>
    <col min="11781" max="11781" width="13" style="87" customWidth="1"/>
    <col min="11782" max="11782" width="3.28515625" style="87" customWidth="1"/>
    <col min="11783" max="11783" width="12.85546875" style="87" customWidth="1"/>
    <col min="11784" max="12032" width="9.140625" style="87"/>
    <col min="12033" max="12033" width="58.28515625" style="87" customWidth="1"/>
    <col min="12034" max="12034" width="13.7109375" style="87" customWidth="1"/>
    <col min="12035" max="12035" width="12.5703125" style="87" customWidth="1"/>
    <col min="12036" max="12036" width="13.42578125" style="87" customWidth="1"/>
    <col min="12037" max="12037" width="13" style="87" customWidth="1"/>
    <col min="12038" max="12038" width="3.28515625" style="87" customWidth="1"/>
    <col min="12039" max="12039" width="12.85546875" style="87" customWidth="1"/>
    <col min="12040" max="12288" width="9.140625" style="87"/>
    <col min="12289" max="12289" width="58.28515625" style="87" customWidth="1"/>
    <col min="12290" max="12290" width="13.7109375" style="87" customWidth="1"/>
    <col min="12291" max="12291" width="12.5703125" style="87" customWidth="1"/>
    <col min="12292" max="12292" width="13.42578125" style="87" customWidth="1"/>
    <col min="12293" max="12293" width="13" style="87" customWidth="1"/>
    <col min="12294" max="12294" width="3.28515625" style="87" customWidth="1"/>
    <col min="12295" max="12295" width="12.85546875" style="87" customWidth="1"/>
    <col min="12296" max="12544" width="9.140625" style="87"/>
    <col min="12545" max="12545" width="58.28515625" style="87" customWidth="1"/>
    <col min="12546" max="12546" width="13.7109375" style="87" customWidth="1"/>
    <col min="12547" max="12547" width="12.5703125" style="87" customWidth="1"/>
    <col min="12548" max="12548" width="13.42578125" style="87" customWidth="1"/>
    <col min="12549" max="12549" width="13" style="87" customWidth="1"/>
    <col min="12550" max="12550" width="3.28515625" style="87" customWidth="1"/>
    <col min="12551" max="12551" width="12.85546875" style="87" customWidth="1"/>
    <col min="12552" max="12800" width="9.140625" style="87"/>
    <col min="12801" max="12801" width="58.28515625" style="87" customWidth="1"/>
    <col min="12802" max="12802" width="13.7109375" style="87" customWidth="1"/>
    <col min="12803" max="12803" width="12.5703125" style="87" customWidth="1"/>
    <col min="12804" max="12804" width="13.42578125" style="87" customWidth="1"/>
    <col min="12805" max="12805" width="13" style="87" customWidth="1"/>
    <col min="12806" max="12806" width="3.28515625" style="87" customWidth="1"/>
    <col min="12807" max="12807" width="12.85546875" style="87" customWidth="1"/>
    <col min="12808" max="13056" width="9.140625" style="87"/>
    <col min="13057" max="13057" width="58.28515625" style="87" customWidth="1"/>
    <col min="13058" max="13058" width="13.7109375" style="87" customWidth="1"/>
    <col min="13059" max="13059" width="12.5703125" style="87" customWidth="1"/>
    <col min="13060" max="13060" width="13.42578125" style="87" customWidth="1"/>
    <col min="13061" max="13061" width="13" style="87" customWidth="1"/>
    <col min="13062" max="13062" width="3.28515625" style="87" customWidth="1"/>
    <col min="13063" max="13063" width="12.85546875" style="87" customWidth="1"/>
    <col min="13064" max="13312" width="9.140625" style="87"/>
    <col min="13313" max="13313" width="58.28515625" style="87" customWidth="1"/>
    <col min="13314" max="13314" width="13.7109375" style="87" customWidth="1"/>
    <col min="13315" max="13315" width="12.5703125" style="87" customWidth="1"/>
    <col min="13316" max="13316" width="13.42578125" style="87" customWidth="1"/>
    <col min="13317" max="13317" width="13" style="87" customWidth="1"/>
    <col min="13318" max="13318" width="3.28515625" style="87" customWidth="1"/>
    <col min="13319" max="13319" width="12.85546875" style="87" customWidth="1"/>
    <col min="13320" max="13568" width="9.140625" style="87"/>
    <col min="13569" max="13569" width="58.28515625" style="87" customWidth="1"/>
    <col min="13570" max="13570" width="13.7109375" style="87" customWidth="1"/>
    <col min="13571" max="13571" width="12.5703125" style="87" customWidth="1"/>
    <col min="13572" max="13572" width="13.42578125" style="87" customWidth="1"/>
    <col min="13573" max="13573" width="13" style="87" customWidth="1"/>
    <col min="13574" max="13574" width="3.28515625" style="87" customWidth="1"/>
    <col min="13575" max="13575" width="12.85546875" style="87" customWidth="1"/>
    <col min="13576" max="13824" width="9.140625" style="87"/>
    <col min="13825" max="13825" width="58.28515625" style="87" customWidth="1"/>
    <col min="13826" max="13826" width="13.7109375" style="87" customWidth="1"/>
    <col min="13827" max="13827" width="12.5703125" style="87" customWidth="1"/>
    <col min="13828" max="13828" width="13.42578125" style="87" customWidth="1"/>
    <col min="13829" max="13829" width="13" style="87" customWidth="1"/>
    <col min="13830" max="13830" width="3.28515625" style="87" customWidth="1"/>
    <col min="13831" max="13831" width="12.85546875" style="87" customWidth="1"/>
    <col min="13832" max="14080" width="9.140625" style="87"/>
    <col min="14081" max="14081" width="58.28515625" style="87" customWidth="1"/>
    <col min="14082" max="14082" width="13.7109375" style="87" customWidth="1"/>
    <col min="14083" max="14083" width="12.5703125" style="87" customWidth="1"/>
    <col min="14084" max="14084" width="13.42578125" style="87" customWidth="1"/>
    <col min="14085" max="14085" width="13" style="87" customWidth="1"/>
    <col min="14086" max="14086" width="3.28515625" style="87" customWidth="1"/>
    <col min="14087" max="14087" width="12.85546875" style="87" customWidth="1"/>
    <col min="14088" max="14336" width="9.140625" style="87"/>
    <col min="14337" max="14337" width="58.28515625" style="87" customWidth="1"/>
    <col min="14338" max="14338" width="13.7109375" style="87" customWidth="1"/>
    <col min="14339" max="14339" width="12.5703125" style="87" customWidth="1"/>
    <col min="14340" max="14340" width="13.42578125" style="87" customWidth="1"/>
    <col min="14341" max="14341" width="13" style="87" customWidth="1"/>
    <col min="14342" max="14342" width="3.28515625" style="87" customWidth="1"/>
    <col min="14343" max="14343" width="12.85546875" style="87" customWidth="1"/>
    <col min="14344" max="14592" width="9.140625" style="87"/>
    <col min="14593" max="14593" width="58.28515625" style="87" customWidth="1"/>
    <col min="14594" max="14594" width="13.7109375" style="87" customWidth="1"/>
    <col min="14595" max="14595" width="12.5703125" style="87" customWidth="1"/>
    <col min="14596" max="14596" width="13.42578125" style="87" customWidth="1"/>
    <col min="14597" max="14597" width="13" style="87" customWidth="1"/>
    <col min="14598" max="14598" width="3.28515625" style="87" customWidth="1"/>
    <col min="14599" max="14599" width="12.85546875" style="87" customWidth="1"/>
    <col min="14600" max="14848" width="9.140625" style="87"/>
    <col min="14849" max="14849" width="58.28515625" style="87" customWidth="1"/>
    <col min="14850" max="14850" width="13.7109375" style="87" customWidth="1"/>
    <col min="14851" max="14851" width="12.5703125" style="87" customWidth="1"/>
    <col min="14852" max="14852" width="13.42578125" style="87" customWidth="1"/>
    <col min="14853" max="14853" width="13" style="87" customWidth="1"/>
    <col min="14854" max="14854" width="3.28515625" style="87" customWidth="1"/>
    <col min="14855" max="14855" width="12.85546875" style="87" customWidth="1"/>
    <col min="14856" max="15104" width="9.140625" style="87"/>
    <col min="15105" max="15105" width="58.28515625" style="87" customWidth="1"/>
    <col min="15106" max="15106" width="13.7109375" style="87" customWidth="1"/>
    <col min="15107" max="15107" width="12.5703125" style="87" customWidth="1"/>
    <col min="15108" max="15108" width="13.42578125" style="87" customWidth="1"/>
    <col min="15109" max="15109" width="13" style="87" customWidth="1"/>
    <col min="15110" max="15110" width="3.28515625" style="87" customWidth="1"/>
    <col min="15111" max="15111" width="12.85546875" style="87" customWidth="1"/>
    <col min="15112" max="15360" width="9.140625" style="87"/>
    <col min="15361" max="15361" width="58.28515625" style="87" customWidth="1"/>
    <col min="15362" max="15362" width="13.7109375" style="87" customWidth="1"/>
    <col min="15363" max="15363" width="12.5703125" style="87" customWidth="1"/>
    <col min="15364" max="15364" width="13.42578125" style="87" customWidth="1"/>
    <col min="15365" max="15365" width="13" style="87" customWidth="1"/>
    <col min="15366" max="15366" width="3.28515625" style="87" customWidth="1"/>
    <col min="15367" max="15367" width="12.85546875" style="87" customWidth="1"/>
    <col min="15368" max="15616" width="9.140625" style="87"/>
    <col min="15617" max="15617" width="58.28515625" style="87" customWidth="1"/>
    <col min="15618" max="15618" width="13.7109375" style="87" customWidth="1"/>
    <col min="15619" max="15619" width="12.5703125" style="87" customWidth="1"/>
    <col min="15620" max="15620" width="13.42578125" style="87" customWidth="1"/>
    <col min="15621" max="15621" width="13" style="87" customWidth="1"/>
    <col min="15622" max="15622" width="3.28515625" style="87" customWidth="1"/>
    <col min="15623" max="15623" width="12.85546875" style="87" customWidth="1"/>
    <col min="15624" max="15872" width="9.140625" style="87"/>
    <col min="15873" max="15873" width="58.28515625" style="87" customWidth="1"/>
    <col min="15874" max="15874" width="13.7109375" style="87" customWidth="1"/>
    <col min="15875" max="15875" width="12.5703125" style="87" customWidth="1"/>
    <col min="15876" max="15876" width="13.42578125" style="87" customWidth="1"/>
    <col min="15877" max="15877" width="13" style="87" customWidth="1"/>
    <col min="15878" max="15878" width="3.28515625" style="87" customWidth="1"/>
    <col min="15879" max="15879" width="12.85546875" style="87" customWidth="1"/>
    <col min="15880" max="16128" width="9.140625" style="87"/>
    <col min="16129" max="16129" width="58.28515625" style="87" customWidth="1"/>
    <col min="16130" max="16130" width="13.7109375" style="87" customWidth="1"/>
    <col min="16131" max="16131" width="12.5703125" style="87" customWidth="1"/>
    <col min="16132" max="16132" width="13.42578125" style="87" customWidth="1"/>
    <col min="16133" max="16133" width="13" style="87" customWidth="1"/>
    <col min="16134" max="16134" width="3.28515625" style="87" customWidth="1"/>
    <col min="16135" max="16135" width="12.85546875" style="87" customWidth="1"/>
    <col min="16136" max="16383" width="9.140625" style="87"/>
    <col min="16384" max="16384" width="9.140625" style="87" customWidth="1"/>
  </cols>
  <sheetData>
    <row r="1" spans="1:7" x14ac:dyDescent="0.2">
      <c r="A1" s="198"/>
      <c r="B1" s="198"/>
      <c r="C1" s="198"/>
      <c r="D1" s="198"/>
      <c r="E1" s="198"/>
      <c r="F1" s="198"/>
      <c r="G1" s="199"/>
    </row>
    <row r="2" spans="1:7" x14ac:dyDescent="0.2">
      <c r="A2" s="198" t="s">
        <v>244</v>
      </c>
      <c r="B2" s="198"/>
      <c r="C2" s="198"/>
      <c r="D2" s="198"/>
      <c r="E2" s="198"/>
      <c r="F2" s="198"/>
      <c r="G2" s="199"/>
    </row>
    <row r="3" spans="1:7" x14ac:dyDescent="0.2">
      <c r="A3" s="198" t="s">
        <v>240</v>
      </c>
      <c r="B3" s="198"/>
      <c r="C3" s="198"/>
      <c r="D3" s="198"/>
      <c r="E3" s="198"/>
      <c r="F3" s="198"/>
      <c r="G3" s="199"/>
    </row>
    <row r="4" spans="1:7" ht="15" x14ac:dyDescent="0.25">
      <c r="A4" s="88"/>
      <c r="B4" s="89"/>
      <c r="C4" s="89"/>
      <c r="D4" s="89"/>
      <c r="E4" s="89"/>
      <c r="F4" s="89"/>
    </row>
    <row r="5" spans="1:7" ht="60" x14ac:dyDescent="0.2">
      <c r="A5" s="90" t="s">
        <v>153</v>
      </c>
      <c r="B5" s="90" t="s">
        <v>154</v>
      </c>
      <c r="C5" s="90" t="s">
        <v>155</v>
      </c>
      <c r="D5" s="90" t="s">
        <v>156</v>
      </c>
      <c r="E5" s="90" t="s">
        <v>157</v>
      </c>
      <c r="F5" s="90" t="s">
        <v>158</v>
      </c>
    </row>
    <row r="6" spans="1:7" ht="37.5" customHeight="1" x14ac:dyDescent="0.2">
      <c r="A6" s="91" t="s">
        <v>86</v>
      </c>
      <c r="B6" s="200" t="s">
        <v>159</v>
      </c>
      <c r="C6" s="201"/>
      <c r="D6" s="201"/>
      <c r="E6" s="201"/>
      <c r="F6" s="202"/>
    </row>
    <row r="7" spans="1:7" ht="15" x14ac:dyDescent="0.2">
      <c r="A7" s="92" t="s">
        <v>97</v>
      </c>
      <c r="B7" s="93" t="s">
        <v>218</v>
      </c>
      <c r="C7" s="94" t="s">
        <v>212</v>
      </c>
      <c r="D7" s="95">
        <v>1</v>
      </c>
      <c r="E7" s="96">
        <v>190</v>
      </c>
      <c r="F7" s="97">
        <f t="shared" ref="F7:F12" si="0">D7*E7</f>
        <v>190</v>
      </c>
    </row>
    <row r="8" spans="1:7" ht="15" x14ac:dyDescent="0.2">
      <c r="A8" s="92" t="s">
        <v>98</v>
      </c>
      <c r="B8" s="93" t="s">
        <v>172</v>
      </c>
      <c r="C8" s="94" t="s">
        <v>212</v>
      </c>
      <c r="D8" s="95">
        <v>1</v>
      </c>
      <c r="E8" s="96">
        <v>75</v>
      </c>
      <c r="F8" s="97">
        <f t="shared" si="0"/>
        <v>75</v>
      </c>
    </row>
    <row r="9" spans="1:7" ht="15" x14ac:dyDescent="0.2">
      <c r="A9" s="92" t="s">
        <v>163</v>
      </c>
      <c r="B9" s="93" t="s">
        <v>176</v>
      </c>
      <c r="C9" s="94" t="s">
        <v>212</v>
      </c>
      <c r="D9" s="95">
        <v>1</v>
      </c>
      <c r="E9" s="96">
        <v>75</v>
      </c>
      <c r="F9" s="97">
        <f t="shared" si="0"/>
        <v>75</v>
      </c>
    </row>
    <row r="10" spans="1:7" ht="15" x14ac:dyDescent="0.2">
      <c r="A10" s="92" t="s">
        <v>165</v>
      </c>
      <c r="B10" s="93" t="s">
        <v>178</v>
      </c>
      <c r="C10" s="94" t="s">
        <v>212</v>
      </c>
      <c r="D10" s="95">
        <v>1</v>
      </c>
      <c r="E10" s="96">
        <v>37.5</v>
      </c>
      <c r="F10" s="97">
        <f t="shared" si="0"/>
        <v>37.5</v>
      </c>
    </row>
    <row r="11" spans="1:7" ht="15" x14ac:dyDescent="0.2">
      <c r="A11" s="92" t="s">
        <v>167</v>
      </c>
      <c r="B11" s="93" t="s">
        <v>184</v>
      </c>
      <c r="C11" s="94" t="s">
        <v>212</v>
      </c>
      <c r="D11" s="95">
        <v>1</v>
      </c>
      <c r="E11" s="96">
        <v>75</v>
      </c>
      <c r="F11" s="97">
        <f t="shared" si="0"/>
        <v>75</v>
      </c>
    </row>
    <row r="12" spans="1:7" ht="15" x14ac:dyDescent="0.2">
      <c r="A12" s="92" t="s">
        <v>169</v>
      </c>
      <c r="B12" s="93" t="s">
        <v>205</v>
      </c>
      <c r="C12" s="94" t="s">
        <v>212</v>
      </c>
      <c r="D12" s="95">
        <v>1</v>
      </c>
      <c r="E12" s="96">
        <v>41.14</v>
      </c>
      <c r="F12" s="97">
        <f t="shared" si="0"/>
        <v>41.14</v>
      </c>
    </row>
    <row r="13" spans="1:7" ht="30" x14ac:dyDescent="0.2">
      <c r="A13" s="92" t="s">
        <v>171</v>
      </c>
      <c r="B13" s="141" t="s">
        <v>190</v>
      </c>
      <c r="C13" s="94" t="s">
        <v>191</v>
      </c>
      <c r="D13" s="95">
        <v>24.09</v>
      </c>
      <c r="E13" s="100">
        <f>SUM(E7:E12)</f>
        <v>493.64</v>
      </c>
      <c r="F13" s="97">
        <f>ROUND(E13*0.2409, 2)</f>
        <v>118.92</v>
      </c>
    </row>
    <row r="14" spans="1:7" ht="15" x14ac:dyDescent="0.2">
      <c r="A14" s="191" t="s">
        <v>192</v>
      </c>
      <c r="B14" s="192"/>
      <c r="C14" s="192"/>
      <c r="D14" s="192"/>
      <c r="E14" s="193"/>
      <c r="F14" s="101">
        <f>SUM(F7:F13)</f>
        <v>612.55999999999995</v>
      </c>
    </row>
    <row r="15" spans="1:7" ht="15" x14ac:dyDescent="0.2">
      <c r="A15" s="102"/>
      <c r="B15" s="102"/>
      <c r="C15" s="102"/>
      <c r="D15" s="102"/>
      <c r="E15" s="102"/>
      <c r="F15" s="103"/>
    </row>
    <row r="16" spans="1:7" x14ac:dyDescent="0.2">
      <c r="A16" s="91" t="s">
        <v>91</v>
      </c>
      <c r="B16" s="206" t="s">
        <v>214</v>
      </c>
      <c r="C16" s="207"/>
      <c r="D16" s="207"/>
      <c r="E16" s="207"/>
      <c r="F16" s="208"/>
    </row>
    <row r="17" spans="1:7" ht="15" x14ac:dyDescent="0.2">
      <c r="A17" s="92" t="s">
        <v>194</v>
      </c>
      <c r="B17" s="99" t="s">
        <v>197</v>
      </c>
      <c r="C17" s="94" t="s">
        <v>212</v>
      </c>
      <c r="D17" s="95">
        <v>1</v>
      </c>
      <c r="E17" s="96">
        <v>41</v>
      </c>
      <c r="F17" s="97">
        <f>D17*E17</f>
        <v>41</v>
      </c>
    </row>
    <row r="18" spans="1:7" ht="15" x14ac:dyDescent="0.2">
      <c r="A18" s="92" t="s">
        <v>196</v>
      </c>
      <c r="B18" s="99" t="s">
        <v>219</v>
      </c>
      <c r="C18" s="94" t="s">
        <v>212</v>
      </c>
      <c r="D18" s="95">
        <v>1</v>
      </c>
      <c r="E18" s="96">
        <v>90</v>
      </c>
      <c r="F18" s="97">
        <f>D18*E18</f>
        <v>90</v>
      </c>
    </row>
    <row r="19" spans="1:7" ht="15" x14ac:dyDescent="0.2">
      <c r="A19" s="92" t="s">
        <v>198</v>
      </c>
      <c r="B19" s="99" t="s">
        <v>207</v>
      </c>
      <c r="C19" s="94" t="s">
        <v>212</v>
      </c>
      <c r="D19" s="95">
        <v>1</v>
      </c>
      <c r="E19" s="96">
        <v>150</v>
      </c>
      <c r="F19" s="97">
        <f>D19*E19</f>
        <v>150</v>
      </c>
    </row>
    <row r="20" spans="1:7" ht="15" x14ac:dyDescent="0.2">
      <c r="A20" s="191" t="s">
        <v>208</v>
      </c>
      <c r="B20" s="192"/>
      <c r="C20" s="192"/>
      <c r="D20" s="192"/>
      <c r="E20" s="193"/>
      <c r="F20" s="97">
        <f>SUM(F17:F19)</f>
        <v>281</v>
      </c>
    </row>
    <row r="21" spans="1:7" ht="15" x14ac:dyDescent="0.2">
      <c r="A21" s="104"/>
      <c r="B21" s="105" t="s">
        <v>216</v>
      </c>
      <c r="C21" s="106" t="s">
        <v>191</v>
      </c>
      <c r="D21" s="106">
        <v>21</v>
      </c>
      <c r="E21" s="107">
        <f>SUM(F17:F17)</f>
        <v>41</v>
      </c>
      <c r="F21" s="108">
        <f>E21*D21/100</f>
        <v>8.61</v>
      </c>
    </row>
    <row r="22" spans="1:7" ht="15" x14ac:dyDescent="0.2">
      <c r="A22" s="109"/>
      <c r="B22" s="110"/>
      <c r="C22" s="111"/>
      <c r="D22" s="112"/>
      <c r="E22" s="113"/>
      <c r="F22" s="114"/>
    </row>
    <row r="23" spans="1:7" x14ac:dyDescent="0.2">
      <c r="A23" s="194" t="s">
        <v>210</v>
      </c>
      <c r="B23" s="195"/>
      <c r="C23" s="195"/>
      <c r="D23" s="195"/>
      <c r="E23" s="196"/>
      <c r="F23" s="101">
        <f>F14+F20+F21</f>
        <v>902.17</v>
      </c>
      <c r="G23" s="115"/>
    </row>
    <row r="24" spans="1:7" x14ac:dyDescent="0.2">
      <c r="A24" s="116"/>
      <c r="B24" s="194" t="s">
        <v>211</v>
      </c>
      <c r="C24" s="195"/>
      <c r="D24" s="195"/>
      <c r="E24" s="196"/>
      <c r="F24" s="101">
        <f>F23</f>
        <v>902.17</v>
      </c>
      <c r="G24" s="117"/>
    </row>
    <row r="26" spans="1:7" ht="35.25" customHeight="1" x14ac:dyDescent="0.25">
      <c r="A26" s="197"/>
      <c r="B26" s="197"/>
      <c r="C26" s="197"/>
      <c r="D26" s="197"/>
      <c r="E26" s="197"/>
      <c r="F26" s="197"/>
      <c r="G26" s="197"/>
    </row>
    <row r="27" spans="1:7" x14ac:dyDescent="0.2">
      <c r="F27" s="118"/>
    </row>
    <row r="28" spans="1:7" x14ac:dyDescent="0.2">
      <c r="F28" s="118"/>
    </row>
    <row r="29" spans="1:7" x14ac:dyDescent="0.2">
      <c r="F29" s="118"/>
    </row>
    <row r="30" spans="1:7" x14ac:dyDescent="0.2">
      <c r="F30" s="118"/>
    </row>
    <row r="31" spans="1:7" x14ac:dyDescent="0.2">
      <c r="F31" s="118"/>
    </row>
    <row r="32" spans="1:7" x14ac:dyDescent="0.2">
      <c r="E32" s="118"/>
    </row>
  </sheetData>
  <mergeCells count="10">
    <mergeCell ref="A20:E20"/>
    <mergeCell ref="A23:E23"/>
    <mergeCell ref="B24:E24"/>
    <mergeCell ref="A26:G26"/>
    <mergeCell ref="A1:G1"/>
    <mergeCell ref="A2:G2"/>
    <mergeCell ref="A3:G3"/>
    <mergeCell ref="B6:F6"/>
    <mergeCell ref="A14:E14"/>
    <mergeCell ref="B16:F16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  <headerFooter>
    <oddHeader>&amp;C&amp;"Times New Roman,Parasts"&amp;P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5EAEB-A38D-4F6C-9FBA-CC85F1D3153F}">
  <dimension ref="A1:H29"/>
  <sheetViews>
    <sheetView zoomScaleNormal="100" zoomScaleSheetLayoutView="100" workbookViewId="0">
      <selection activeCell="D27" sqref="D27"/>
    </sheetView>
  </sheetViews>
  <sheetFormatPr defaultColWidth="14.28515625" defaultRowHeight="14.25" x14ac:dyDescent="0.2"/>
  <cols>
    <col min="1" max="1" width="6.7109375" style="87" customWidth="1"/>
    <col min="2" max="2" width="28.5703125" style="87" customWidth="1"/>
    <col min="3" max="6" width="14.28515625" style="87"/>
    <col min="7" max="7" width="1.85546875" style="87" customWidth="1"/>
    <col min="8" max="16384" width="14.28515625" style="87"/>
  </cols>
  <sheetData>
    <row r="1" spans="1:7" x14ac:dyDescent="0.2">
      <c r="A1" s="198"/>
      <c r="B1" s="198"/>
      <c r="C1" s="198"/>
      <c r="D1" s="198"/>
      <c r="E1" s="198"/>
      <c r="F1" s="198"/>
      <c r="G1" s="198"/>
    </row>
    <row r="2" spans="1:7" x14ac:dyDescent="0.2">
      <c r="A2" s="198" t="s">
        <v>243</v>
      </c>
      <c r="B2" s="198"/>
      <c r="C2" s="198"/>
      <c r="D2" s="198"/>
      <c r="E2" s="198"/>
      <c r="F2" s="198"/>
      <c r="G2" s="198"/>
    </row>
    <row r="3" spans="1:7" x14ac:dyDescent="0.2">
      <c r="A3" s="198" t="s">
        <v>240</v>
      </c>
      <c r="B3" s="198"/>
      <c r="C3" s="198"/>
      <c r="D3" s="198"/>
      <c r="E3" s="198"/>
      <c r="F3" s="198"/>
      <c r="G3" s="198"/>
    </row>
    <row r="4" spans="1:7" ht="15" x14ac:dyDescent="0.25">
      <c r="A4" s="88"/>
      <c r="B4" s="89"/>
      <c r="C4" s="89"/>
      <c r="D4" s="89"/>
      <c r="E4" s="89"/>
      <c r="F4" s="89"/>
    </row>
    <row r="5" spans="1:7" ht="45" x14ac:dyDescent="0.2">
      <c r="A5" s="90" t="s">
        <v>153</v>
      </c>
      <c r="B5" s="90" t="s">
        <v>154</v>
      </c>
      <c r="C5" s="90" t="s">
        <v>155</v>
      </c>
      <c r="D5" s="90" t="s">
        <v>156</v>
      </c>
      <c r="E5" s="90" t="s">
        <v>157</v>
      </c>
      <c r="F5" s="90" t="s">
        <v>158</v>
      </c>
    </row>
    <row r="6" spans="1:7" ht="37.5" customHeight="1" x14ac:dyDescent="0.2">
      <c r="A6" s="91" t="s">
        <v>86</v>
      </c>
      <c r="B6" s="200" t="s">
        <v>159</v>
      </c>
      <c r="C6" s="201"/>
      <c r="D6" s="201"/>
      <c r="E6" s="201"/>
      <c r="F6" s="202"/>
    </row>
    <row r="7" spans="1:7" ht="15" x14ac:dyDescent="0.2">
      <c r="A7" s="92" t="s">
        <v>97</v>
      </c>
      <c r="B7" s="122" t="s">
        <v>220</v>
      </c>
      <c r="C7" s="94" t="s">
        <v>221</v>
      </c>
      <c r="D7" s="95">
        <v>1</v>
      </c>
      <c r="E7" s="95">
        <v>455.46</v>
      </c>
      <c r="F7" s="97">
        <f>D7*E7</f>
        <v>455.46</v>
      </c>
    </row>
    <row r="8" spans="1:7" ht="15" x14ac:dyDescent="0.2">
      <c r="A8" s="92" t="s">
        <v>98</v>
      </c>
      <c r="B8" s="122" t="s">
        <v>220</v>
      </c>
      <c r="C8" s="94" t="s">
        <v>222</v>
      </c>
      <c r="D8" s="95">
        <v>1</v>
      </c>
      <c r="E8" s="95">
        <v>455.46</v>
      </c>
      <c r="F8" s="97">
        <f>D8*E8</f>
        <v>455.46</v>
      </c>
    </row>
    <row r="9" spans="1:7" ht="15" x14ac:dyDescent="0.2">
      <c r="A9" s="92" t="s">
        <v>163</v>
      </c>
      <c r="B9" s="99" t="s">
        <v>223</v>
      </c>
      <c r="C9" s="94" t="s">
        <v>221</v>
      </c>
      <c r="D9" s="95">
        <v>1</v>
      </c>
      <c r="E9" s="95">
        <v>144.54</v>
      </c>
      <c r="F9" s="97">
        <f>E9*D9</f>
        <v>144.54</v>
      </c>
    </row>
    <row r="10" spans="1:7" ht="15" x14ac:dyDescent="0.2">
      <c r="A10" s="92" t="s">
        <v>165</v>
      </c>
      <c r="B10" s="99" t="s">
        <v>223</v>
      </c>
      <c r="C10" s="94" t="s">
        <v>222</v>
      </c>
      <c r="D10" s="123">
        <v>1</v>
      </c>
      <c r="E10" s="95">
        <v>144.54</v>
      </c>
      <c r="F10" s="97">
        <f>E10*D10</f>
        <v>144.54</v>
      </c>
    </row>
    <row r="11" spans="1:7" ht="15" x14ac:dyDescent="0.2">
      <c r="A11" s="191" t="s">
        <v>192</v>
      </c>
      <c r="B11" s="192"/>
      <c r="C11" s="192"/>
      <c r="D11" s="192"/>
      <c r="E11" s="193"/>
      <c r="F11" s="101">
        <f>SUM(F7:F10)</f>
        <v>1200</v>
      </c>
    </row>
    <row r="12" spans="1:7" ht="15" x14ac:dyDescent="0.2">
      <c r="A12" s="102"/>
      <c r="B12" s="102"/>
      <c r="C12" s="102"/>
      <c r="D12" s="102"/>
      <c r="E12" s="102"/>
      <c r="F12" s="103"/>
    </row>
    <row r="13" spans="1:7" x14ac:dyDescent="0.2">
      <c r="A13" s="91" t="s">
        <v>91</v>
      </c>
      <c r="B13" s="206" t="s">
        <v>214</v>
      </c>
      <c r="C13" s="223"/>
      <c r="D13" s="223"/>
      <c r="E13" s="223"/>
      <c r="F13" s="224"/>
    </row>
    <row r="14" spans="1:7" ht="15" x14ac:dyDescent="0.2">
      <c r="A14" s="92" t="s">
        <v>194</v>
      </c>
      <c r="B14" s="99" t="s">
        <v>224</v>
      </c>
      <c r="C14" s="94"/>
      <c r="D14" s="95"/>
      <c r="E14" s="96"/>
      <c r="F14" s="97">
        <f>D14*E14</f>
        <v>0</v>
      </c>
    </row>
    <row r="15" spans="1:7" ht="15" x14ac:dyDescent="0.2">
      <c r="A15" s="98" t="s">
        <v>196</v>
      </c>
      <c r="B15" s="99" t="s">
        <v>225</v>
      </c>
      <c r="C15" s="94"/>
      <c r="D15" s="95"/>
      <c r="E15" s="96"/>
      <c r="F15" s="97">
        <f>D15*E15</f>
        <v>0</v>
      </c>
    </row>
    <row r="16" spans="1:7" ht="15" x14ac:dyDescent="0.2">
      <c r="A16" s="92"/>
      <c r="B16" s="99"/>
      <c r="C16" s="94"/>
      <c r="D16" s="95"/>
      <c r="E16" s="96"/>
      <c r="F16" s="97">
        <f>D16*E16</f>
        <v>0</v>
      </c>
    </row>
    <row r="17" spans="1:8" ht="15" x14ac:dyDescent="0.2">
      <c r="A17" s="191" t="s">
        <v>208</v>
      </c>
      <c r="B17" s="192"/>
      <c r="C17" s="192"/>
      <c r="D17" s="192"/>
      <c r="E17" s="193"/>
      <c r="F17" s="97">
        <f>SUM(F14:F16)</f>
        <v>0</v>
      </c>
    </row>
    <row r="18" spans="1:8" ht="15" x14ac:dyDescent="0.2">
      <c r="A18" s="104"/>
      <c r="B18" s="105" t="s">
        <v>223</v>
      </c>
      <c r="C18" s="106"/>
      <c r="D18" s="106"/>
      <c r="E18" s="107"/>
      <c r="F18" s="124">
        <v>0</v>
      </c>
      <c r="H18" s="120"/>
    </row>
    <row r="19" spans="1:8" ht="15" x14ac:dyDescent="0.2">
      <c r="A19" s="109"/>
      <c r="B19" s="110"/>
      <c r="C19" s="111"/>
      <c r="D19" s="112"/>
      <c r="E19" s="113"/>
      <c r="F19" s="114"/>
    </row>
    <row r="20" spans="1:8" x14ac:dyDescent="0.2">
      <c r="A20" s="194" t="s">
        <v>210</v>
      </c>
      <c r="B20" s="195"/>
      <c r="C20" s="195"/>
      <c r="D20" s="195"/>
      <c r="E20" s="196"/>
      <c r="F20" s="101">
        <f>F11+F17+F18</f>
        <v>1200</v>
      </c>
      <c r="G20" s="115"/>
    </row>
    <row r="21" spans="1:8" x14ac:dyDescent="0.2">
      <c r="A21" s="116"/>
      <c r="B21" s="194" t="s">
        <v>211</v>
      </c>
      <c r="C21" s="195"/>
      <c r="D21" s="195"/>
      <c r="E21" s="196"/>
      <c r="F21" s="101">
        <f>F20</f>
        <v>1200</v>
      </c>
      <c r="G21" s="117"/>
    </row>
    <row r="23" spans="1:8" ht="30.75" customHeight="1" x14ac:dyDescent="0.25">
      <c r="A23" s="197"/>
      <c r="B23" s="197"/>
      <c r="C23" s="197"/>
      <c r="D23" s="197"/>
      <c r="E23" s="197"/>
      <c r="F23" s="197"/>
      <c r="G23" s="197"/>
    </row>
    <row r="24" spans="1:8" x14ac:dyDescent="0.2">
      <c r="F24" s="118"/>
    </row>
    <row r="25" spans="1:8" x14ac:dyDescent="0.2">
      <c r="F25" s="118"/>
    </row>
    <row r="26" spans="1:8" x14ac:dyDescent="0.2">
      <c r="F26" s="118"/>
    </row>
    <row r="27" spans="1:8" x14ac:dyDescent="0.2">
      <c r="F27" s="118"/>
    </row>
    <row r="28" spans="1:8" x14ac:dyDescent="0.2">
      <c r="F28" s="118"/>
    </row>
    <row r="29" spans="1:8" x14ac:dyDescent="0.2">
      <c r="E29" s="118"/>
    </row>
  </sheetData>
  <mergeCells count="10">
    <mergeCell ref="A17:E17"/>
    <mergeCell ref="A20:E20"/>
    <mergeCell ref="B21:E21"/>
    <mergeCell ref="A23:G23"/>
    <mergeCell ref="A1:G1"/>
    <mergeCell ref="A2:G2"/>
    <mergeCell ref="A3:G3"/>
    <mergeCell ref="B6:F6"/>
    <mergeCell ref="A11:E11"/>
    <mergeCell ref="B13:F13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  <headerFooter>
    <oddHeader>&amp;C&amp;"Times New Roman,Parasts"&amp;P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F47D8-4FBF-4361-905F-11A2B5DEF907}">
  <dimension ref="A1:H27"/>
  <sheetViews>
    <sheetView topLeftCell="B1" zoomScaleNormal="100" zoomScaleSheetLayoutView="100" workbookViewId="0">
      <selection activeCell="B10" sqref="B10"/>
    </sheetView>
  </sheetViews>
  <sheetFormatPr defaultRowHeight="14.25" x14ac:dyDescent="0.2"/>
  <cols>
    <col min="1" max="1" width="9.140625" style="87"/>
    <col min="2" max="2" width="42" style="87" customWidth="1"/>
    <col min="3" max="3" width="13.7109375" style="87" customWidth="1"/>
    <col min="4" max="4" width="12.5703125" style="87" customWidth="1"/>
    <col min="5" max="5" width="13.42578125" style="87" customWidth="1"/>
    <col min="6" max="6" width="15.42578125" style="87" customWidth="1"/>
    <col min="7" max="7" width="1.42578125" style="87" customWidth="1"/>
    <col min="8" max="256" width="9.140625" style="87"/>
    <col min="257" max="257" width="71.5703125" style="87" customWidth="1"/>
    <col min="258" max="258" width="13.7109375" style="87" customWidth="1"/>
    <col min="259" max="259" width="12.5703125" style="87" customWidth="1"/>
    <col min="260" max="260" width="13.42578125" style="87" customWidth="1"/>
    <col min="261" max="261" width="15.42578125" style="87" customWidth="1"/>
    <col min="262" max="262" width="3.28515625" style="87" customWidth="1"/>
    <col min="263" max="263" width="12.85546875" style="87" customWidth="1"/>
    <col min="264" max="512" width="9.140625" style="87"/>
    <col min="513" max="513" width="71.5703125" style="87" customWidth="1"/>
    <col min="514" max="514" width="13.7109375" style="87" customWidth="1"/>
    <col min="515" max="515" width="12.5703125" style="87" customWidth="1"/>
    <col min="516" max="516" width="13.42578125" style="87" customWidth="1"/>
    <col min="517" max="517" width="15.42578125" style="87" customWidth="1"/>
    <col min="518" max="518" width="3.28515625" style="87" customWidth="1"/>
    <col min="519" max="519" width="12.85546875" style="87" customWidth="1"/>
    <col min="520" max="768" width="9.140625" style="87"/>
    <col min="769" max="769" width="71.5703125" style="87" customWidth="1"/>
    <col min="770" max="770" width="13.7109375" style="87" customWidth="1"/>
    <col min="771" max="771" width="12.5703125" style="87" customWidth="1"/>
    <col min="772" max="772" width="13.42578125" style="87" customWidth="1"/>
    <col min="773" max="773" width="15.42578125" style="87" customWidth="1"/>
    <col min="774" max="774" width="3.28515625" style="87" customWidth="1"/>
    <col min="775" max="775" width="12.85546875" style="87" customWidth="1"/>
    <col min="776" max="1024" width="9.140625" style="87"/>
    <col min="1025" max="1025" width="71.5703125" style="87" customWidth="1"/>
    <col min="1026" max="1026" width="13.7109375" style="87" customWidth="1"/>
    <col min="1027" max="1027" width="12.5703125" style="87" customWidth="1"/>
    <col min="1028" max="1028" width="13.42578125" style="87" customWidth="1"/>
    <col min="1029" max="1029" width="15.42578125" style="87" customWidth="1"/>
    <col min="1030" max="1030" width="3.28515625" style="87" customWidth="1"/>
    <col min="1031" max="1031" width="12.85546875" style="87" customWidth="1"/>
    <col min="1032" max="1280" width="9.140625" style="87"/>
    <col min="1281" max="1281" width="71.5703125" style="87" customWidth="1"/>
    <col min="1282" max="1282" width="13.7109375" style="87" customWidth="1"/>
    <col min="1283" max="1283" width="12.5703125" style="87" customWidth="1"/>
    <col min="1284" max="1284" width="13.42578125" style="87" customWidth="1"/>
    <col min="1285" max="1285" width="15.42578125" style="87" customWidth="1"/>
    <col min="1286" max="1286" width="3.28515625" style="87" customWidth="1"/>
    <col min="1287" max="1287" width="12.85546875" style="87" customWidth="1"/>
    <col min="1288" max="1536" width="9.140625" style="87"/>
    <col min="1537" max="1537" width="71.5703125" style="87" customWidth="1"/>
    <col min="1538" max="1538" width="13.7109375" style="87" customWidth="1"/>
    <col min="1539" max="1539" width="12.5703125" style="87" customWidth="1"/>
    <col min="1540" max="1540" width="13.42578125" style="87" customWidth="1"/>
    <col min="1541" max="1541" width="15.42578125" style="87" customWidth="1"/>
    <col min="1542" max="1542" width="3.28515625" style="87" customWidth="1"/>
    <col min="1543" max="1543" width="12.85546875" style="87" customWidth="1"/>
    <col min="1544" max="1792" width="9.140625" style="87"/>
    <col min="1793" max="1793" width="71.5703125" style="87" customWidth="1"/>
    <col min="1794" max="1794" width="13.7109375" style="87" customWidth="1"/>
    <col min="1795" max="1795" width="12.5703125" style="87" customWidth="1"/>
    <col min="1796" max="1796" width="13.42578125" style="87" customWidth="1"/>
    <col min="1797" max="1797" width="15.42578125" style="87" customWidth="1"/>
    <col min="1798" max="1798" width="3.28515625" style="87" customWidth="1"/>
    <col min="1799" max="1799" width="12.85546875" style="87" customWidth="1"/>
    <col min="1800" max="2048" width="9.140625" style="87"/>
    <col min="2049" max="2049" width="71.5703125" style="87" customWidth="1"/>
    <col min="2050" max="2050" width="13.7109375" style="87" customWidth="1"/>
    <col min="2051" max="2051" width="12.5703125" style="87" customWidth="1"/>
    <col min="2052" max="2052" width="13.42578125" style="87" customWidth="1"/>
    <col min="2053" max="2053" width="15.42578125" style="87" customWidth="1"/>
    <col min="2054" max="2054" width="3.28515625" style="87" customWidth="1"/>
    <col min="2055" max="2055" width="12.85546875" style="87" customWidth="1"/>
    <col min="2056" max="2304" width="9.140625" style="87"/>
    <col min="2305" max="2305" width="71.5703125" style="87" customWidth="1"/>
    <col min="2306" max="2306" width="13.7109375" style="87" customWidth="1"/>
    <col min="2307" max="2307" width="12.5703125" style="87" customWidth="1"/>
    <col min="2308" max="2308" width="13.42578125" style="87" customWidth="1"/>
    <col min="2309" max="2309" width="15.42578125" style="87" customWidth="1"/>
    <col min="2310" max="2310" width="3.28515625" style="87" customWidth="1"/>
    <col min="2311" max="2311" width="12.85546875" style="87" customWidth="1"/>
    <col min="2312" max="2560" width="9.140625" style="87"/>
    <col min="2561" max="2561" width="71.5703125" style="87" customWidth="1"/>
    <col min="2562" max="2562" width="13.7109375" style="87" customWidth="1"/>
    <col min="2563" max="2563" width="12.5703125" style="87" customWidth="1"/>
    <col min="2564" max="2564" width="13.42578125" style="87" customWidth="1"/>
    <col min="2565" max="2565" width="15.42578125" style="87" customWidth="1"/>
    <col min="2566" max="2566" width="3.28515625" style="87" customWidth="1"/>
    <col min="2567" max="2567" width="12.85546875" style="87" customWidth="1"/>
    <col min="2568" max="2816" width="9.140625" style="87"/>
    <col min="2817" max="2817" width="71.5703125" style="87" customWidth="1"/>
    <col min="2818" max="2818" width="13.7109375" style="87" customWidth="1"/>
    <col min="2819" max="2819" width="12.5703125" style="87" customWidth="1"/>
    <col min="2820" max="2820" width="13.42578125" style="87" customWidth="1"/>
    <col min="2821" max="2821" width="15.42578125" style="87" customWidth="1"/>
    <col min="2822" max="2822" width="3.28515625" style="87" customWidth="1"/>
    <col min="2823" max="2823" width="12.85546875" style="87" customWidth="1"/>
    <col min="2824" max="3072" width="9.140625" style="87"/>
    <col min="3073" max="3073" width="71.5703125" style="87" customWidth="1"/>
    <col min="3074" max="3074" width="13.7109375" style="87" customWidth="1"/>
    <col min="3075" max="3075" width="12.5703125" style="87" customWidth="1"/>
    <col min="3076" max="3076" width="13.42578125" style="87" customWidth="1"/>
    <col min="3077" max="3077" width="15.42578125" style="87" customWidth="1"/>
    <col min="3078" max="3078" width="3.28515625" style="87" customWidth="1"/>
    <col min="3079" max="3079" width="12.85546875" style="87" customWidth="1"/>
    <col min="3080" max="3328" width="9.140625" style="87"/>
    <col min="3329" max="3329" width="71.5703125" style="87" customWidth="1"/>
    <col min="3330" max="3330" width="13.7109375" style="87" customWidth="1"/>
    <col min="3331" max="3331" width="12.5703125" style="87" customWidth="1"/>
    <col min="3332" max="3332" width="13.42578125" style="87" customWidth="1"/>
    <col min="3333" max="3333" width="15.42578125" style="87" customWidth="1"/>
    <col min="3334" max="3334" width="3.28515625" style="87" customWidth="1"/>
    <col min="3335" max="3335" width="12.85546875" style="87" customWidth="1"/>
    <col min="3336" max="3584" width="9.140625" style="87"/>
    <col min="3585" max="3585" width="71.5703125" style="87" customWidth="1"/>
    <col min="3586" max="3586" width="13.7109375" style="87" customWidth="1"/>
    <col min="3587" max="3587" width="12.5703125" style="87" customWidth="1"/>
    <col min="3588" max="3588" width="13.42578125" style="87" customWidth="1"/>
    <col min="3589" max="3589" width="15.42578125" style="87" customWidth="1"/>
    <col min="3590" max="3590" width="3.28515625" style="87" customWidth="1"/>
    <col min="3591" max="3591" width="12.85546875" style="87" customWidth="1"/>
    <col min="3592" max="3840" width="9.140625" style="87"/>
    <col min="3841" max="3841" width="71.5703125" style="87" customWidth="1"/>
    <col min="3842" max="3842" width="13.7109375" style="87" customWidth="1"/>
    <col min="3843" max="3843" width="12.5703125" style="87" customWidth="1"/>
    <col min="3844" max="3844" width="13.42578125" style="87" customWidth="1"/>
    <col min="3845" max="3845" width="15.42578125" style="87" customWidth="1"/>
    <col min="3846" max="3846" width="3.28515625" style="87" customWidth="1"/>
    <col min="3847" max="3847" width="12.85546875" style="87" customWidth="1"/>
    <col min="3848" max="4096" width="9.140625" style="87"/>
    <col min="4097" max="4097" width="71.5703125" style="87" customWidth="1"/>
    <col min="4098" max="4098" width="13.7109375" style="87" customWidth="1"/>
    <col min="4099" max="4099" width="12.5703125" style="87" customWidth="1"/>
    <col min="4100" max="4100" width="13.42578125" style="87" customWidth="1"/>
    <col min="4101" max="4101" width="15.42578125" style="87" customWidth="1"/>
    <col min="4102" max="4102" width="3.28515625" style="87" customWidth="1"/>
    <col min="4103" max="4103" width="12.85546875" style="87" customWidth="1"/>
    <col min="4104" max="4352" width="9.140625" style="87"/>
    <col min="4353" max="4353" width="71.5703125" style="87" customWidth="1"/>
    <col min="4354" max="4354" width="13.7109375" style="87" customWidth="1"/>
    <col min="4355" max="4355" width="12.5703125" style="87" customWidth="1"/>
    <col min="4356" max="4356" width="13.42578125" style="87" customWidth="1"/>
    <col min="4357" max="4357" width="15.42578125" style="87" customWidth="1"/>
    <col min="4358" max="4358" width="3.28515625" style="87" customWidth="1"/>
    <col min="4359" max="4359" width="12.85546875" style="87" customWidth="1"/>
    <col min="4360" max="4608" width="9.140625" style="87"/>
    <col min="4609" max="4609" width="71.5703125" style="87" customWidth="1"/>
    <col min="4610" max="4610" width="13.7109375" style="87" customWidth="1"/>
    <col min="4611" max="4611" width="12.5703125" style="87" customWidth="1"/>
    <col min="4612" max="4612" width="13.42578125" style="87" customWidth="1"/>
    <col min="4613" max="4613" width="15.42578125" style="87" customWidth="1"/>
    <col min="4614" max="4614" width="3.28515625" style="87" customWidth="1"/>
    <col min="4615" max="4615" width="12.85546875" style="87" customWidth="1"/>
    <col min="4616" max="4864" width="9.140625" style="87"/>
    <col min="4865" max="4865" width="71.5703125" style="87" customWidth="1"/>
    <col min="4866" max="4866" width="13.7109375" style="87" customWidth="1"/>
    <col min="4867" max="4867" width="12.5703125" style="87" customWidth="1"/>
    <col min="4868" max="4868" width="13.42578125" style="87" customWidth="1"/>
    <col min="4869" max="4869" width="15.42578125" style="87" customWidth="1"/>
    <col min="4870" max="4870" width="3.28515625" style="87" customWidth="1"/>
    <col min="4871" max="4871" width="12.85546875" style="87" customWidth="1"/>
    <col min="4872" max="5120" width="9.140625" style="87"/>
    <col min="5121" max="5121" width="71.5703125" style="87" customWidth="1"/>
    <col min="5122" max="5122" width="13.7109375" style="87" customWidth="1"/>
    <col min="5123" max="5123" width="12.5703125" style="87" customWidth="1"/>
    <col min="5124" max="5124" width="13.42578125" style="87" customWidth="1"/>
    <col min="5125" max="5125" width="15.42578125" style="87" customWidth="1"/>
    <col min="5126" max="5126" width="3.28515625" style="87" customWidth="1"/>
    <col min="5127" max="5127" width="12.85546875" style="87" customWidth="1"/>
    <col min="5128" max="5376" width="9.140625" style="87"/>
    <col min="5377" max="5377" width="71.5703125" style="87" customWidth="1"/>
    <col min="5378" max="5378" width="13.7109375" style="87" customWidth="1"/>
    <col min="5379" max="5379" width="12.5703125" style="87" customWidth="1"/>
    <col min="5380" max="5380" width="13.42578125" style="87" customWidth="1"/>
    <col min="5381" max="5381" width="15.42578125" style="87" customWidth="1"/>
    <col min="5382" max="5382" width="3.28515625" style="87" customWidth="1"/>
    <col min="5383" max="5383" width="12.85546875" style="87" customWidth="1"/>
    <col min="5384" max="5632" width="9.140625" style="87"/>
    <col min="5633" max="5633" width="71.5703125" style="87" customWidth="1"/>
    <col min="5634" max="5634" width="13.7109375" style="87" customWidth="1"/>
    <col min="5635" max="5635" width="12.5703125" style="87" customWidth="1"/>
    <col min="5636" max="5636" width="13.42578125" style="87" customWidth="1"/>
    <col min="5637" max="5637" width="15.42578125" style="87" customWidth="1"/>
    <col min="5638" max="5638" width="3.28515625" style="87" customWidth="1"/>
    <col min="5639" max="5639" width="12.85546875" style="87" customWidth="1"/>
    <col min="5640" max="5888" width="9.140625" style="87"/>
    <col min="5889" max="5889" width="71.5703125" style="87" customWidth="1"/>
    <col min="5890" max="5890" width="13.7109375" style="87" customWidth="1"/>
    <col min="5891" max="5891" width="12.5703125" style="87" customWidth="1"/>
    <col min="5892" max="5892" width="13.42578125" style="87" customWidth="1"/>
    <col min="5893" max="5893" width="15.42578125" style="87" customWidth="1"/>
    <col min="5894" max="5894" width="3.28515625" style="87" customWidth="1"/>
    <col min="5895" max="5895" width="12.85546875" style="87" customWidth="1"/>
    <col min="5896" max="6144" width="9.140625" style="87"/>
    <col min="6145" max="6145" width="71.5703125" style="87" customWidth="1"/>
    <col min="6146" max="6146" width="13.7109375" style="87" customWidth="1"/>
    <col min="6147" max="6147" width="12.5703125" style="87" customWidth="1"/>
    <col min="6148" max="6148" width="13.42578125" style="87" customWidth="1"/>
    <col min="6149" max="6149" width="15.42578125" style="87" customWidth="1"/>
    <col min="6150" max="6150" width="3.28515625" style="87" customWidth="1"/>
    <col min="6151" max="6151" width="12.85546875" style="87" customWidth="1"/>
    <col min="6152" max="6400" width="9.140625" style="87"/>
    <col min="6401" max="6401" width="71.5703125" style="87" customWidth="1"/>
    <col min="6402" max="6402" width="13.7109375" style="87" customWidth="1"/>
    <col min="6403" max="6403" width="12.5703125" style="87" customWidth="1"/>
    <col min="6404" max="6404" width="13.42578125" style="87" customWidth="1"/>
    <col min="6405" max="6405" width="15.42578125" style="87" customWidth="1"/>
    <col min="6406" max="6406" width="3.28515625" style="87" customWidth="1"/>
    <col min="6407" max="6407" width="12.85546875" style="87" customWidth="1"/>
    <col min="6408" max="6656" width="9.140625" style="87"/>
    <col min="6657" max="6657" width="71.5703125" style="87" customWidth="1"/>
    <col min="6658" max="6658" width="13.7109375" style="87" customWidth="1"/>
    <col min="6659" max="6659" width="12.5703125" style="87" customWidth="1"/>
    <col min="6660" max="6660" width="13.42578125" style="87" customWidth="1"/>
    <col min="6661" max="6661" width="15.42578125" style="87" customWidth="1"/>
    <col min="6662" max="6662" width="3.28515625" style="87" customWidth="1"/>
    <col min="6663" max="6663" width="12.85546875" style="87" customWidth="1"/>
    <col min="6664" max="6912" width="9.140625" style="87"/>
    <col min="6913" max="6913" width="71.5703125" style="87" customWidth="1"/>
    <col min="6914" max="6914" width="13.7109375" style="87" customWidth="1"/>
    <col min="6915" max="6915" width="12.5703125" style="87" customWidth="1"/>
    <col min="6916" max="6916" width="13.42578125" style="87" customWidth="1"/>
    <col min="6917" max="6917" width="15.42578125" style="87" customWidth="1"/>
    <col min="6918" max="6918" width="3.28515625" style="87" customWidth="1"/>
    <col min="6919" max="6919" width="12.85546875" style="87" customWidth="1"/>
    <col min="6920" max="7168" width="9.140625" style="87"/>
    <col min="7169" max="7169" width="71.5703125" style="87" customWidth="1"/>
    <col min="7170" max="7170" width="13.7109375" style="87" customWidth="1"/>
    <col min="7171" max="7171" width="12.5703125" style="87" customWidth="1"/>
    <col min="7172" max="7172" width="13.42578125" style="87" customWidth="1"/>
    <col min="7173" max="7173" width="15.42578125" style="87" customWidth="1"/>
    <col min="7174" max="7174" width="3.28515625" style="87" customWidth="1"/>
    <col min="7175" max="7175" width="12.85546875" style="87" customWidth="1"/>
    <col min="7176" max="7424" width="9.140625" style="87"/>
    <col min="7425" max="7425" width="71.5703125" style="87" customWidth="1"/>
    <col min="7426" max="7426" width="13.7109375" style="87" customWidth="1"/>
    <col min="7427" max="7427" width="12.5703125" style="87" customWidth="1"/>
    <col min="7428" max="7428" width="13.42578125" style="87" customWidth="1"/>
    <col min="7429" max="7429" width="15.42578125" style="87" customWidth="1"/>
    <col min="7430" max="7430" width="3.28515625" style="87" customWidth="1"/>
    <col min="7431" max="7431" width="12.85546875" style="87" customWidth="1"/>
    <col min="7432" max="7680" width="9.140625" style="87"/>
    <col min="7681" max="7681" width="71.5703125" style="87" customWidth="1"/>
    <col min="7682" max="7682" width="13.7109375" style="87" customWidth="1"/>
    <col min="7683" max="7683" width="12.5703125" style="87" customWidth="1"/>
    <col min="7684" max="7684" width="13.42578125" style="87" customWidth="1"/>
    <col min="7685" max="7685" width="15.42578125" style="87" customWidth="1"/>
    <col min="7686" max="7686" width="3.28515625" style="87" customWidth="1"/>
    <col min="7687" max="7687" width="12.85546875" style="87" customWidth="1"/>
    <col min="7688" max="7936" width="9.140625" style="87"/>
    <col min="7937" max="7937" width="71.5703125" style="87" customWidth="1"/>
    <col min="7938" max="7938" width="13.7109375" style="87" customWidth="1"/>
    <col min="7939" max="7939" width="12.5703125" style="87" customWidth="1"/>
    <col min="7940" max="7940" width="13.42578125" style="87" customWidth="1"/>
    <col min="7941" max="7941" width="15.42578125" style="87" customWidth="1"/>
    <col min="7942" max="7942" width="3.28515625" style="87" customWidth="1"/>
    <col min="7943" max="7943" width="12.85546875" style="87" customWidth="1"/>
    <col min="7944" max="8192" width="9.140625" style="87"/>
    <col min="8193" max="8193" width="71.5703125" style="87" customWidth="1"/>
    <col min="8194" max="8194" width="13.7109375" style="87" customWidth="1"/>
    <col min="8195" max="8195" width="12.5703125" style="87" customWidth="1"/>
    <col min="8196" max="8196" width="13.42578125" style="87" customWidth="1"/>
    <col min="8197" max="8197" width="15.42578125" style="87" customWidth="1"/>
    <col min="8198" max="8198" width="3.28515625" style="87" customWidth="1"/>
    <col min="8199" max="8199" width="12.85546875" style="87" customWidth="1"/>
    <col min="8200" max="8448" width="9.140625" style="87"/>
    <col min="8449" max="8449" width="71.5703125" style="87" customWidth="1"/>
    <col min="8450" max="8450" width="13.7109375" style="87" customWidth="1"/>
    <col min="8451" max="8451" width="12.5703125" style="87" customWidth="1"/>
    <col min="8452" max="8452" width="13.42578125" style="87" customWidth="1"/>
    <col min="8453" max="8453" width="15.42578125" style="87" customWidth="1"/>
    <col min="8454" max="8454" width="3.28515625" style="87" customWidth="1"/>
    <col min="8455" max="8455" width="12.85546875" style="87" customWidth="1"/>
    <col min="8456" max="8704" width="9.140625" style="87"/>
    <col min="8705" max="8705" width="71.5703125" style="87" customWidth="1"/>
    <col min="8706" max="8706" width="13.7109375" style="87" customWidth="1"/>
    <col min="8707" max="8707" width="12.5703125" style="87" customWidth="1"/>
    <col min="8708" max="8708" width="13.42578125" style="87" customWidth="1"/>
    <col min="8709" max="8709" width="15.42578125" style="87" customWidth="1"/>
    <col min="8710" max="8710" width="3.28515625" style="87" customWidth="1"/>
    <col min="8711" max="8711" width="12.85546875" style="87" customWidth="1"/>
    <col min="8712" max="8960" width="9.140625" style="87"/>
    <col min="8961" max="8961" width="71.5703125" style="87" customWidth="1"/>
    <col min="8962" max="8962" width="13.7109375" style="87" customWidth="1"/>
    <col min="8963" max="8963" width="12.5703125" style="87" customWidth="1"/>
    <col min="8964" max="8964" width="13.42578125" style="87" customWidth="1"/>
    <col min="8965" max="8965" width="15.42578125" style="87" customWidth="1"/>
    <col min="8966" max="8966" width="3.28515625" style="87" customWidth="1"/>
    <col min="8967" max="8967" width="12.85546875" style="87" customWidth="1"/>
    <col min="8968" max="9216" width="9.140625" style="87"/>
    <col min="9217" max="9217" width="71.5703125" style="87" customWidth="1"/>
    <col min="9218" max="9218" width="13.7109375" style="87" customWidth="1"/>
    <col min="9219" max="9219" width="12.5703125" style="87" customWidth="1"/>
    <col min="9220" max="9220" width="13.42578125" style="87" customWidth="1"/>
    <col min="9221" max="9221" width="15.42578125" style="87" customWidth="1"/>
    <col min="9222" max="9222" width="3.28515625" style="87" customWidth="1"/>
    <col min="9223" max="9223" width="12.85546875" style="87" customWidth="1"/>
    <col min="9224" max="9472" width="9.140625" style="87"/>
    <col min="9473" max="9473" width="71.5703125" style="87" customWidth="1"/>
    <col min="9474" max="9474" width="13.7109375" style="87" customWidth="1"/>
    <col min="9475" max="9475" width="12.5703125" style="87" customWidth="1"/>
    <col min="9476" max="9476" width="13.42578125" style="87" customWidth="1"/>
    <col min="9477" max="9477" width="15.42578125" style="87" customWidth="1"/>
    <col min="9478" max="9478" width="3.28515625" style="87" customWidth="1"/>
    <col min="9479" max="9479" width="12.85546875" style="87" customWidth="1"/>
    <col min="9480" max="9728" width="9.140625" style="87"/>
    <col min="9729" max="9729" width="71.5703125" style="87" customWidth="1"/>
    <col min="9730" max="9730" width="13.7109375" style="87" customWidth="1"/>
    <col min="9731" max="9731" width="12.5703125" style="87" customWidth="1"/>
    <col min="9732" max="9732" width="13.42578125" style="87" customWidth="1"/>
    <col min="9733" max="9733" width="15.42578125" style="87" customWidth="1"/>
    <col min="9734" max="9734" width="3.28515625" style="87" customWidth="1"/>
    <col min="9735" max="9735" width="12.85546875" style="87" customWidth="1"/>
    <col min="9736" max="9984" width="9.140625" style="87"/>
    <col min="9985" max="9985" width="71.5703125" style="87" customWidth="1"/>
    <col min="9986" max="9986" width="13.7109375" style="87" customWidth="1"/>
    <col min="9987" max="9987" width="12.5703125" style="87" customWidth="1"/>
    <col min="9988" max="9988" width="13.42578125" style="87" customWidth="1"/>
    <col min="9989" max="9989" width="15.42578125" style="87" customWidth="1"/>
    <col min="9990" max="9990" width="3.28515625" style="87" customWidth="1"/>
    <col min="9991" max="9991" width="12.85546875" style="87" customWidth="1"/>
    <col min="9992" max="10240" width="9.140625" style="87"/>
    <col min="10241" max="10241" width="71.5703125" style="87" customWidth="1"/>
    <col min="10242" max="10242" width="13.7109375" style="87" customWidth="1"/>
    <col min="10243" max="10243" width="12.5703125" style="87" customWidth="1"/>
    <col min="10244" max="10244" width="13.42578125" style="87" customWidth="1"/>
    <col min="10245" max="10245" width="15.42578125" style="87" customWidth="1"/>
    <col min="10246" max="10246" width="3.28515625" style="87" customWidth="1"/>
    <col min="10247" max="10247" width="12.85546875" style="87" customWidth="1"/>
    <col min="10248" max="10496" width="9.140625" style="87"/>
    <col min="10497" max="10497" width="71.5703125" style="87" customWidth="1"/>
    <col min="10498" max="10498" width="13.7109375" style="87" customWidth="1"/>
    <col min="10499" max="10499" width="12.5703125" style="87" customWidth="1"/>
    <col min="10500" max="10500" width="13.42578125" style="87" customWidth="1"/>
    <col min="10501" max="10501" width="15.42578125" style="87" customWidth="1"/>
    <col min="10502" max="10502" width="3.28515625" style="87" customWidth="1"/>
    <col min="10503" max="10503" width="12.85546875" style="87" customWidth="1"/>
    <col min="10504" max="10752" width="9.140625" style="87"/>
    <col min="10753" max="10753" width="71.5703125" style="87" customWidth="1"/>
    <col min="10754" max="10754" width="13.7109375" style="87" customWidth="1"/>
    <col min="10755" max="10755" width="12.5703125" style="87" customWidth="1"/>
    <col min="10756" max="10756" width="13.42578125" style="87" customWidth="1"/>
    <col min="10757" max="10757" width="15.42578125" style="87" customWidth="1"/>
    <col min="10758" max="10758" width="3.28515625" style="87" customWidth="1"/>
    <col min="10759" max="10759" width="12.85546875" style="87" customWidth="1"/>
    <col min="10760" max="11008" width="9.140625" style="87"/>
    <col min="11009" max="11009" width="71.5703125" style="87" customWidth="1"/>
    <col min="11010" max="11010" width="13.7109375" style="87" customWidth="1"/>
    <col min="11011" max="11011" width="12.5703125" style="87" customWidth="1"/>
    <col min="11012" max="11012" width="13.42578125" style="87" customWidth="1"/>
    <col min="11013" max="11013" width="15.42578125" style="87" customWidth="1"/>
    <col min="11014" max="11014" width="3.28515625" style="87" customWidth="1"/>
    <col min="11015" max="11015" width="12.85546875" style="87" customWidth="1"/>
    <col min="11016" max="11264" width="9.140625" style="87"/>
    <col min="11265" max="11265" width="71.5703125" style="87" customWidth="1"/>
    <col min="11266" max="11266" width="13.7109375" style="87" customWidth="1"/>
    <col min="11267" max="11267" width="12.5703125" style="87" customWidth="1"/>
    <col min="11268" max="11268" width="13.42578125" style="87" customWidth="1"/>
    <col min="11269" max="11269" width="15.42578125" style="87" customWidth="1"/>
    <col min="11270" max="11270" width="3.28515625" style="87" customWidth="1"/>
    <col min="11271" max="11271" width="12.85546875" style="87" customWidth="1"/>
    <col min="11272" max="11520" width="9.140625" style="87"/>
    <col min="11521" max="11521" width="71.5703125" style="87" customWidth="1"/>
    <col min="11522" max="11522" width="13.7109375" style="87" customWidth="1"/>
    <col min="11523" max="11523" width="12.5703125" style="87" customWidth="1"/>
    <col min="11524" max="11524" width="13.42578125" style="87" customWidth="1"/>
    <col min="11525" max="11525" width="15.42578125" style="87" customWidth="1"/>
    <col min="11526" max="11526" width="3.28515625" style="87" customWidth="1"/>
    <col min="11527" max="11527" width="12.85546875" style="87" customWidth="1"/>
    <col min="11528" max="11776" width="9.140625" style="87"/>
    <col min="11777" max="11777" width="71.5703125" style="87" customWidth="1"/>
    <col min="11778" max="11778" width="13.7109375" style="87" customWidth="1"/>
    <col min="11779" max="11779" width="12.5703125" style="87" customWidth="1"/>
    <col min="11780" max="11780" width="13.42578125" style="87" customWidth="1"/>
    <col min="11781" max="11781" width="15.42578125" style="87" customWidth="1"/>
    <col min="11782" max="11782" width="3.28515625" style="87" customWidth="1"/>
    <col min="11783" max="11783" width="12.85546875" style="87" customWidth="1"/>
    <col min="11784" max="12032" width="9.140625" style="87"/>
    <col min="12033" max="12033" width="71.5703125" style="87" customWidth="1"/>
    <col min="12034" max="12034" width="13.7109375" style="87" customWidth="1"/>
    <col min="12035" max="12035" width="12.5703125" style="87" customWidth="1"/>
    <col min="12036" max="12036" width="13.42578125" style="87" customWidth="1"/>
    <col min="12037" max="12037" width="15.42578125" style="87" customWidth="1"/>
    <col min="12038" max="12038" width="3.28515625" style="87" customWidth="1"/>
    <col min="12039" max="12039" width="12.85546875" style="87" customWidth="1"/>
    <col min="12040" max="12288" width="9.140625" style="87"/>
    <col min="12289" max="12289" width="71.5703125" style="87" customWidth="1"/>
    <col min="12290" max="12290" width="13.7109375" style="87" customWidth="1"/>
    <col min="12291" max="12291" width="12.5703125" style="87" customWidth="1"/>
    <col min="12292" max="12292" width="13.42578125" style="87" customWidth="1"/>
    <col min="12293" max="12293" width="15.42578125" style="87" customWidth="1"/>
    <col min="12294" max="12294" width="3.28515625" style="87" customWidth="1"/>
    <col min="12295" max="12295" width="12.85546875" style="87" customWidth="1"/>
    <col min="12296" max="12544" width="9.140625" style="87"/>
    <col min="12545" max="12545" width="71.5703125" style="87" customWidth="1"/>
    <col min="12546" max="12546" width="13.7109375" style="87" customWidth="1"/>
    <col min="12547" max="12547" width="12.5703125" style="87" customWidth="1"/>
    <col min="12548" max="12548" width="13.42578125" style="87" customWidth="1"/>
    <col min="12549" max="12549" width="15.42578125" style="87" customWidth="1"/>
    <col min="12550" max="12550" width="3.28515625" style="87" customWidth="1"/>
    <col min="12551" max="12551" width="12.85546875" style="87" customWidth="1"/>
    <col min="12552" max="12800" width="9.140625" style="87"/>
    <col min="12801" max="12801" width="71.5703125" style="87" customWidth="1"/>
    <col min="12802" max="12802" width="13.7109375" style="87" customWidth="1"/>
    <col min="12803" max="12803" width="12.5703125" style="87" customWidth="1"/>
    <col min="12804" max="12804" width="13.42578125" style="87" customWidth="1"/>
    <col min="12805" max="12805" width="15.42578125" style="87" customWidth="1"/>
    <col min="12806" max="12806" width="3.28515625" style="87" customWidth="1"/>
    <col min="12807" max="12807" width="12.85546875" style="87" customWidth="1"/>
    <col min="12808" max="13056" width="9.140625" style="87"/>
    <col min="13057" max="13057" width="71.5703125" style="87" customWidth="1"/>
    <col min="13058" max="13058" width="13.7109375" style="87" customWidth="1"/>
    <col min="13059" max="13059" width="12.5703125" style="87" customWidth="1"/>
    <col min="13060" max="13060" width="13.42578125" style="87" customWidth="1"/>
    <col min="13061" max="13061" width="15.42578125" style="87" customWidth="1"/>
    <col min="13062" max="13062" width="3.28515625" style="87" customWidth="1"/>
    <col min="13063" max="13063" width="12.85546875" style="87" customWidth="1"/>
    <col min="13064" max="13312" width="9.140625" style="87"/>
    <col min="13313" max="13313" width="71.5703125" style="87" customWidth="1"/>
    <col min="13314" max="13314" width="13.7109375" style="87" customWidth="1"/>
    <col min="13315" max="13315" width="12.5703125" style="87" customWidth="1"/>
    <col min="13316" max="13316" width="13.42578125" style="87" customWidth="1"/>
    <col min="13317" max="13317" width="15.42578125" style="87" customWidth="1"/>
    <col min="13318" max="13318" width="3.28515625" style="87" customWidth="1"/>
    <col min="13319" max="13319" width="12.85546875" style="87" customWidth="1"/>
    <col min="13320" max="13568" width="9.140625" style="87"/>
    <col min="13569" max="13569" width="71.5703125" style="87" customWidth="1"/>
    <col min="13570" max="13570" width="13.7109375" style="87" customWidth="1"/>
    <col min="13571" max="13571" width="12.5703125" style="87" customWidth="1"/>
    <col min="13572" max="13572" width="13.42578125" style="87" customWidth="1"/>
    <col min="13573" max="13573" width="15.42578125" style="87" customWidth="1"/>
    <col min="13574" max="13574" width="3.28515625" style="87" customWidth="1"/>
    <col min="13575" max="13575" width="12.85546875" style="87" customWidth="1"/>
    <col min="13576" max="13824" width="9.140625" style="87"/>
    <col min="13825" max="13825" width="71.5703125" style="87" customWidth="1"/>
    <col min="13826" max="13826" width="13.7109375" style="87" customWidth="1"/>
    <col min="13827" max="13827" width="12.5703125" style="87" customWidth="1"/>
    <col min="13828" max="13828" width="13.42578125" style="87" customWidth="1"/>
    <col min="13829" max="13829" width="15.42578125" style="87" customWidth="1"/>
    <col min="13830" max="13830" width="3.28515625" style="87" customWidth="1"/>
    <col min="13831" max="13831" width="12.85546875" style="87" customWidth="1"/>
    <col min="13832" max="14080" width="9.140625" style="87"/>
    <col min="14081" max="14081" width="71.5703125" style="87" customWidth="1"/>
    <col min="14082" max="14082" width="13.7109375" style="87" customWidth="1"/>
    <col min="14083" max="14083" width="12.5703125" style="87" customWidth="1"/>
    <col min="14084" max="14084" width="13.42578125" style="87" customWidth="1"/>
    <col min="14085" max="14085" width="15.42578125" style="87" customWidth="1"/>
    <col min="14086" max="14086" width="3.28515625" style="87" customWidth="1"/>
    <col min="14087" max="14087" width="12.85546875" style="87" customWidth="1"/>
    <col min="14088" max="14336" width="9.140625" style="87"/>
    <col min="14337" max="14337" width="71.5703125" style="87" customWidth="1"/>
    <col min="14338" max="14338" width="13.7109375" style="87" customWidth="1"/>
    <col min="14339" max="14339" width="12.5703125" style="87" customWidth="1"/>
    <col min="14340" max="14340" width="13.42578125" style="87" customWidth="1"/>
    <col min="14341" max="14341" width="15.42578125" style="87" customWidth="1"/>
    <col min="14342" max="14342" width="3.28515625" style="87" customWidth="1"/>
    <col min="14343" max="14343" width="12.85546875" style="87" customWidth="1"/>
    <col min="14344" max="14592" width="9.140625" style="87"/>
    <col min="14593" max="14593" width="71.5703125" style="87" customWidth="1"/>
    <col min="14594" max="14594" width="13.7109375" style="87" customWidth="1"/>
    <col min="14595" max="14595" width="12.5703125" style="87" customWidth="1"/>
    <col min="14596" max="14596" width="13.42578125" style="87" customWidth="1"/>
    <col min="14597" max="14597" width="15.42578125" style="87" customWidth="1"/>
    <col min="14598" max="14598" width="3.28515625" style="87" customWidth="1"/>
    <col min="14599" max="14599" width="12.85546875" style="87" customWidth="1"/>
    <col min="14600" max="14848" width="9.140625" style="87"/>
    <col min="14849" max="14849" width="71.5703125" style="87" customWidth="1"/>
    <col min="14850" max="14850" width="13.7109375" style="87" customWidth="1"/>
    <col min="14851" max="14851" width="12.5703125" style="87" customWidth="1"/>
    <col min="14852" max="14852" width="13.42578125" style="87" customWidth="1"/>
    <col min="14853" max="14853" width="15.42578125" style="87" customWidth="1"/>
    <col min="14854" max="14854" width="3.28515625" style="87" customWidth="1"/>
    <col min="14855" max="14855" width="12.85546875" style="87" customWidth="1"/>
    <col min="14856" max="15104" width="9.140625" style="87"/>
    <col min="15105" max="15105" width="71.5703125" style="87" customWidth="1"/>
    <col min="15106" max="15106" width="13.7109375" style="87" customWidth="1"/>
    <col min="15107" max="15107" width="12.5703125" style="87" customWidth="1"/>
    <col min="15108" max="15108" width="13.42578125" style="87" customWidth="1"/>
    <col min="15109" max="15109" width="15.42578125" style="87" customWidth="1"/>
    <col min="15110" max="15110" width="3.28515625" style="87" customWidth="1"/>
    <col min="15111" max="15111" width="12.85546875" style="87" customWidth="1"/>
    <col min="15112" max="15360" width="9.140625" style="87"/>
    <col min="15361" max="15361" width="71.5703125" style="87" customWidth="1"/>
    <col min="15362" max="15362" width="13.7109375" style="87" customWidth="1"/>
    <col min="15363" max="15363" width="12.5703125" style="87" customWidth="1"/>
    <col min="15364" max="15364" width="13.42578125" style="87" customWidth="1"/>
    <col min="15365" max="15365" width="15.42578125" style="87" customWidth="1"/>
    <col min="15366" max="15366" width="3.28515625" style="87" customWidth="1"/>
    <col min="15367" max="15367" width="12.85546875" style="87" customWidth="1"/>
    <col min="15368" max="15616" width="9.140625" style="87"/>
    <col min="15617" max="15617" width="71.5703125" style="87" customWidth="1"/>
    <col min="15618" max="15618" width="13.7109375" style="87" customWidth="1"/>
    <col min="15619" max="15619" width="12.5703125" style="87" customWidth="1"/>
    <col min="15620" max="15620" width="13.42578125" style="87" customWidth="1"/>
    <col min="15621" max="15621" width="15.42578125" style="87" customWidth="1"/>
    <col min="15622" max="15622" width="3.28515625" style="87" customWidth="1"/>
    <col min="15623" max="15623" width="12.85546875" style="87" customWidth="1"/>
    <col min="15624" max="15872" width="9.140625" style="87"/>
    <col min="15873" max="15873" width="71.5703125" style="87" customWidth="1"/>
    <col min="15874" max="15874" width="13.7109375" style="87" customWidth="1"/>
    <col min="15875" max="15875" width="12.5703125" style="87" customWidth="1"/>
    <col min="15876" max="15876" width="13.42578125" style="87" customWidth="1"/>
    <col min="15877" max="15877" width="15.42578125" style="87" customWidth="1"/>
    <col min="15878" max="15878" width="3.28515625" style="87" customWidth="1"/>
    <col min="15879" max="15879" width="12.85546875" style="87" customWidth="1"/>
    <col min="15880" max="16128" width="9.140625" style="87"/>
    <col min="16129" max="16129" width="71.5703125" style="87" customWidth="1"/>
    <col min="16130" max="16130" width="13.7109375" style="87" customWidth="1"/>
    <col min="16131" max="16131" width="12.5703125" style="87" customWidth="1"/>
    <col min="16132" max="16132" width="13.42578125" style="87" customWidth="1"/>
    <col min="16133" max="16133" width="15.42578125" style="87" customWidth="1"/>
    <col min="16134" max="16134" width="3.28515625" style="87" customWidth="1"/>
    <col min="16135" max="16135" width="12.85546875" style="87" customWidth="1"/>
    <col min="16136" max="16383" width="9.140625" style="87"/>
    <col min="16384" max="16384" width="9.140625" style="87" customWidth="1"/>
  </cols>
  <sheetData>
    <row r="1" spans="1:8" x14ac:dyDescent="0.2">
      <c r="A1" s="198"/>
      <c r="B1" s="198"/>
      <c r="C1" s="198"/>
      <c r="D1" s="198"/>
      <c r="E1" s="198"/>
      <c r="F1" s="198"/>
      <c r="G1" s="199"/>
    </row>
    <row r="2" spans="1:8" x14ac:dyDescent="0.2">
      <c r="A2" s="198" t="s">
        <v>242</v>
      </c>
      <c r="B2" s="198"/>
      <c r="C2" s="198"/>
      <c r="D2" s="198"/>
      <c r="E2" s="198"/>
      <c r="F2" s="198"/>
      <c r="G2" s="199"/>
    </row>
    <row r="3" spans="1:8" x14ac:dyDescent="0.2">
      <c r="A3" s="198" t="s">
        <v>240</v>
      </c>
      <c r="B3" s="198"/>
      <c r="C3" s="198"/>
      <c r="D3" s="198"/>
      <c r="E3" s="198"/>
      <c r="F3" s="198"/>
      <c r="G3" s="199"/>
    </row>
    <row r="4" spans="1:8" ht="15" x14ac:dyDescent="0.25">
      <c r="A4" s="88"/>
      <c r="B4" s="89"/>
      <c r="C4" s="89"/>
      <c r="D4" s="89"/>
      <c r="E4" s="89"/>
      <c r="F4" s="89"/>
    </row>
    <row r="5" spans="1:8" ht="60" x14ac:dyDescent="0.2">
      <c r="A5" s="90" t="s">
        <v>153</v>
      </c>
      <c r="B5" s="90" t="s">
        <v>154</v>
      </c>
      <c r="C5" s="90" t="s">
        <v>155</v>
      </c>
      <c r="D5" s="90" t="s">
        <v>156</v>
      </c>
      <c r="E5" s="90" t="s">
        <v>157</v>
      </c>
      <c r="F5" s="90" t="s">
        <v>158</v>
      </c>
    </row>
    <row r="6" spans="1:8" ht="37.5" customHeight="1" x14ac:dyDescent="0.2">
      <c r="A6" s="91" t="s">
        <v>86</v>
      </c>
      <c r="B6" s="200" t="s">
        <v>159</v>
      </c>
      <c r="C6" s="201"/>
      <c r="D6" s="201"/>
      <c r="E6" s="201"/>
      <c r="F6" s="202"/>
    </row>
    <row r="7" spans="1:8" ht="15" x14ac:dyDescent="0.2">
      <c r="A7" s="92" t="s">
        <v>97</v>
      </c>
      <c r="B7" s="122" t="s">
        <v>220</v>
      </c>
      <c r="C7" s="94" t="s">
        <v>161</v>
      </c>
      <c r="D7" s="95">
        <v>1</v>
      </c>
      <c r="E7" s="95">
        <v>6447.04</v>
      </c>
      <c r="F7" s="97">
        <f>D7*E7</f>
        <v>6447.04</v>
      </c>
    </row>
    <row r="8" spans="1:8" ht="15" x14ac:dyDescent="0.2">
      <c r="A8" s="98" t="s">
        <v>98</v>
      </c>
      <c r="B8" s="99" t="s">
        <v>226</v>
      </c>
      <c r="C8" s="94">
        <v>1</v>
      </c>
      <c r="D8" s="123">
        <v>1</v>
      </c>
      <c r="E8" s="95">
        <v>1553.09</v>
      </c>
      <c r="F8" s="97">
        <f>D8*E8</f>
        <v>1553.09</v>
      </c>
    </row>
    <row r="9" spans="1:8" ht="15" x14ac:dyDescent="0.2">
      <c r="A9" s="191" t="s">
        <v>192</v>
      </c>
      <c r="B9" s="192"/>
      <c r="C9" s="192"/>
      <c r="D9" s="192"/>
      <c r="E9" s="193"/>
      <c r="F9" s="101">
        <f>SUM(F7:F8)</f>
        <v>8000.13</v>
      </c>
    </row>
    <row r="10" spans="1:8" ht="15" x14ac:dyDescent="0.2">
      <c r="A10" s="102"/>
      <c r="B10" s="102"/>
      <c r="C10" s="102"/>
      <c r="D10" s="102"/>
      <c r="E10" s="102"/>
      <c r="F10" s="103"/>
    </row>
    <row r="11" spans="1:8" x14ac:dyDescent="0.2">
      <c r="A11" s="91" t="s">
        <v>91</v>
      </c>
      <c r="B11" s="206" t="s">
        <v>214</v>
      </c>
      <c r="C11" s="207"/>
      <c r="D11" s="207"/>
      <c r="E11" s="207"/>
      <c r="F11" s="208"/>
    </row>
    <row r="12" spans="1:8" ht="15" x14ac:dyDescent="0.2">
      <c r="A12" s="92" t="s">
        <v>194</v>
      </c>
      <c r="B12" s="99" t="s">
        <v>224</v>
      </c>
      <c r="C12" s="94"/>
      <c r="D12" s="95"/>
      <c r="E12" s="96"/>
      <c r="F12" s="97">
        <f>D12*E12</f>
        <v>0</v>
      </c>
    </row>
    <row r="13" spans="1:8" ht="15" x14ac:dyDescent="0.2">
      <c r="A13" s="98" t="s">
        <v>196</v>
      </c>
      <c r="B13" s="99" t="s">
        <v>225</v>
      </c>
      <c r="C13" s="94"/>
      <c r="D13" s="95"/>
      <c r="E13" s="96"/>
      <c r="F13" s="97">
        <f>D13*E13</f>
        <v>0</v>
      </c>
    </row>
    <row r="14" spans="1:8" ht="15" x14ac:dyDescent="0.2">
      <c r="A14" s="92"/>
      <c r="B14" s="99"/>
      <c r="C14" s="94"/>
      <c r="D14" s="95"/>
      <c r="E14" s="96"/>
      <c r="F14" s="97">
        <f>D14*E14</f>
        <v>0</v>
      </c>
    </row>
    <row r="15" spans="1:8" ht="15" x14ac:dyDescent="0.2">
      <c r="A15" s="191" t="s">
        <v>208</v>
      </c>
      <c r="B15" s="192"/>
      <c r="C15" s="192"/>
      <c r="D15" s="192"/>
      <c r="E15" s="193"/>
      <c r="F15" s="97">
        <f>SUM(F12:F14)</f>
        <v>0</v>
      </c>
    </row>
    <row r="16" spans="1:8" ht="15" x14ac:dyDescent="0.2">
      <c r="A16" s="104"/>
      <c r="B16" s="105" t="s">
        <v>223</v>
      </c>
      <c r="C16" s="106"/>
      <c r="D16" s="106"/>
      <c r="E16" s="107"/>
      <c r="F16" s="124">
        <v>0</v>
      </c>
      <c r="H16" s="120"/>
    </row>
    <row r="17" spans="1:7" ht="15" x14ac:dyDescent="0.2">
      <c r="A17" s="109"/>
      <c r="B17" s="110"/>
      <c r="C17" s="111"/>
      <c r="D17" s="112"/>
      <c r="E17" s="113"/>
      <c r="F17" s="114"/>
    </row>
    <row r="18" spans="1:7" x14ac:dyDescent="0.2">
      <c r="A18" s="194" t="s">
        <v>210</v>
      </c>
      <c r="B18" s="195"/>
      <c r="C18" s="195"/>
      <c r="D18" s="195"/>
      <c r="E18" s="196"/>
      <c r="F18" s="101">
        <f>F9+F15+F16</f>
        <v>8000.13</v>
      </c>
      <c r="G18" s="115"/>
    </row>
    <row r="19" spans="1:7" x14ac:dyDescent="0.2">
      <c r="A19" s="116"/>
      <c r="B19" s="194" t="s">
        <v>211</v>
      </c>
      <c r="C19" s="195"/>
      <c r="D19" s="195"/>
      <c r="E19" s="196"/>
      <c r="F19" s="101">
        <f>F7+F8+F12+F13+F16</f>
        <v>8000.13</v>
      </c>
      <c r="G19" s="117"/>
    </row>
    <row r="21" spans="1:7" ht="32.25" customHeight="1" x14ac:dyDescent="0.25">
      <c r="A21" s="197"/>
      <c r="B21" s="197"/>
      <c r="C21" s="197"/>
      <c r="D21" s="197"/>
      <c r="E21" s="197"/>
      <c r="F21" s="197"/>
      <c r="G21" s="197"/>
    </row>
    <row r="22" spans="1:7" x14ac:dyDescent="0.2">
      <c r="F22" s="118"/>
    </row>
    <row r="23" spans="1:7" x14ac:dyDescent="0.2">
      <c r="F23" s="118"/>
    </row>
    <row r="24" spans="1:7" x14ac:dyDescent="0.2">
      <c r="F24" s="118"/>
    </row>
    <row r="25" spans="1:7" x14ac:dyDescent="0.2">
      <c r="F25" s="118"/>
    </row>
    <row r="26" spans="1:7" x14ac:dyDescent="0.2">
      <c r="F26" s="118"/>
    </row>
    <row r="27" spans="1:7" x14ac:dyDescent="0.2">
      <c r="E27" s="118"/>
    </row>
  </sheetData>
  <mergeCells count="10">
    <mergeCell ref="A15:E15"/>
    <mergeCell ref="A18:E18"/>
    <mergeCell ref="B19:E19"/>
    <mergeCell ref="A21:G21"/>
    <mergeCell ref="A1:G1"/>
    <mergeCell ref="A2:G2"/>
    <mergeCell ref="A3:G3"/>
    <mergeCell ref="B6:F6"/>
    <mergeCell ref="A9:E9"/>
    <mergeCell ref="B11:F11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"/>
  <sheetViews>
    <sheetView zoomScaleNormal="100" zoomScaleSheetLayoutView="100" workbookViewId="0">
      <selection activeCell="G16" sqref="G16"/>
    </sheetView>
  </sheetViews>
  <sheetFormatPr defaultColWidth="9.140625" defaultRowHeight="15" x14ac:dyDescent="0.25"/>
  <cols>
    <col min="1" max="1" width="9.140625" style="53"/>
    <col min="2" max="2" width="10.7109375" style="53" customWidth="1"/>
    <col min="3" max="3" width="13.28515625" style="53" customWidth="1"/>
    <col min="4" max="4" width="10.5703125" style="53" customWidth="1"/>
    <col min="5" max="5" width="10.28515625" style="53" customWidth="1"/>
    <col min="6" max="6" width="12.140625" style="53" customWidth="1"/>
    <col min="7" max="7" width="11.140625" style="53" customWidth="1"/>
    <col min="8" max="8" width="11.85546875" style="53" customWidth="1"/>
    <col min="9" max="9" width="11.28515625" style="53" customWidth="1"/>
    <col min="10" max="10" width="20.42578125" style="53" customWidth="1"/>
    <col min="11" max="16384" width="9.140625" style="53"/>
  </cols>
  <sheetData>
    <row r="1" spans="1:10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 x14ac:dyDescent="0.25">
      <c r="A2" s="158" t="s">
        <v>0</v>
      </c>
      <c r="B2" s="158"/>
      <c r="C2" s="158"/>
      <c r="D2" s="158" t="s">
        <v>80</v>
      </c>
      <c r="E2" s="158"/>
      <c r="F2" s="158"/>
      <c r="G2" s="158"/>
      <c r="H2" s="158"/>
      <c r="I2" s="158"/>
      <c r="J2" s="40"/>
    </row>
    <row r="3" spans="1:10" ht="15" customHeight="1" x14ac:dyDescent="0.25">
      <c r="A3" s="158" t="s">
        <v>1</v>
      </c>
      <c r="B3" s="158"/>
      <c r="C3" s="158"/>
      <c r="D3" s="158" t="s">
        <v>80</v>
      </c>
      <c r="E3" s="158"/>
      <c r="F3" s="158"/>
      <c r="G3" s="158"/>
      <c r="H3" s="158"/>
      <c r="I3" s="158"/>
      <c r="J3" s="40"/>
    </row>
    <row r="4" spans="1:10" ht="33.75" customHeight="1" x14ac:dyDescent="0.25">
      <c r="A4" s="158" t="s">
        <v>2</v>
      </c>
      <c r="B4" s="158"/>
      <c r="C4" s="158"/>
      <c r="D4" s="159" t="s">
        <v>81</v>
      </c>
      <c r="E4" s="159"/>
      <c r="F4" s="159"/>
      <c r="G4" s="159"/>
      <c r="H4" s="159"/>
      <c r="I4" s="159"/>
      <c r="J4" s="40"/>
    </row>
    <row r="5" spans="1:10" ht="35.25" customHeight="1" x14ac:dyDescent="0.25">
      <c r="A5" s="162" t="s">
        <v>151</v>
      </c>
      <c r="B5" s="162"/>
      <c r="C5" s="162"/>
      <c r="D5" s="162"/>
      <c r="E5" s="162"/>
      <c r="F5" s="162"/>
      <c r="G5" s="162"/>
      <c r="H5" s="162"/>
      <c r="I5" s="162"/>
      <c r="J5" s="40"/>
    </row>
    <row r="6" spans="1:10" ht="42.75" x14ac:dyDescent="0.25">
      <c r="A6" s="185" t="s">
        <v>121</v>
      </c>
      <c r="B6" s="186"/>
      <c r="C6" s="187"/>
      <c r="D6" s="74" t="s">
        <v>142</v>
      </c>
      <c r="E6" s="74" t="s">
        <v>122</v>
      </c>
      <c r="F6" s="74" t="s">
        <v>143</v>
      </c>
      <c r="G6" s="74" t="s">
        <v>144</v>
      </c>
      <c r="H6" s="74" t="s">
        <v>145</v>
      </c>
      <c r="I6" s="74" t="s">
        <v>146</v>
      </c>
      <c r="J6" s="40"/>
    </row>
    <row r="7" spans="1:10" x14ac:dyDescent="0.25">
      <c r="A7" s="189" t="s">
        <v>147</v>
      </c>
      <c r="B7" s="189"/>
      <c r="C7" s="189"/>
      <c r="D7" s="75"/>
      <c r="E7" s="75"/>
      <c r="F7" s="76"/>
      <c r="G7" s="76"/>
      <c r="H7" s="76"/>
      <c r="I7" s="76"/>
      <c r="J7" s="40"/>
    </row>
    <row r="8" spans="1:10" x14ac:dyDescent="0.25">
      <c r="A8" s="183" t="s">
        <v>123</v>
      </c>
      <c r="B8" s="183"/>
      <c r="C8" s="183"/>
      <c r="D8" s="79">
        <v>8998.9</v>
      </c>
      <c r="E8" s="78">
        <v>2</v>
      </c>
      <c r="F8" s="85"/>
      <c r="G8" s="79">
        <f>D8*E8</f>
        <v>17997.8</v>
      </c>
      <c r="H8" s="79">
        <f>SUM(F8:G8)</f>
        <v>17997.8</v>
      </c>
      <c r="I8" s="78">
        <f>8228.95*2</f>
        <v>16457.900000000001</v>
      </c>
      <c r="J8" s="40"/>
    </row>
    <row r="9" spans="1:10" x14ac:dyDescent="0.25">
      <c r="A9" s="184" t="s">
        <v>7</v>
      </c>
      <c r="B9" s="184"/>
      <c r="C9" s="184"/>
      <c r="D9" s="78"/>
      <c r="E9" s="85"/>
      <c r="F9" s="86">
        <f>SUM(F7:F8)</f>
        <v>0</v>
      </c>
      <c r="G9" s="86">
        <f>SUM(G7:G8)</f>
        <v>17997.8</v>
      </c>
      <c r="H9" s="86">
        <f>SUM(H7:H8)</f>
        <v>17997.8</v>
      </c>
      <c r="I9" s="86">
        <f>SUM(I7:I8)</f>
        <v>16457.900000000001</v>
      </c>
      <c r="J9" s="40"/>
    </row>
    <row r="10" spans="1:10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</row>
  </sheetData>
  <mergeCells count="11">
    <mergeCell ref="A9:C9"/>
    <mergeCell ref="A7:C7"/>
    <mergeCell ref="A8:C8"/>
    <mergeCell ref="A2:C2"/>
    <mergeCell ref="A5:I5"/>
    <mergeCell ref="A6:C6"/>
    <mergeCell ref="D2:I2"/>
    <mergeCell ref="A3:C3"/>
    <mergeCell ref="D3:I3"/>
    <mergeCell ref="A4:C4"/>
    <mergeCell ref="D4:I4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zoomScaleNormal="100" zoomScaleSheetLayoutView="100" workbookViewId="0">
      <selection activeCell="N9" sqref="N9"/>
    </sheetView>
  </sheetViews>
  <sheetFormatPr defaultRowHeight="15" x14ac:dyDescent="0.25"/>
  <cols>
    <col min="2" max="2" width="10.7109375" customWidth="1"/>
    <col min="3" max="3" width="13.28515625" customWidth="1"/>
    <col min="4" max="4" width="9.140625" customWidth="1"/>
    <col min="5" max="5" width="10.28515625" customWidth="1"/>
    <col min="6" max="6" width="9.5703125" customWidth="1"/>
    <col min="7" max="7" width="8" customWidth="1"/>
    <col min="8" max="8" width="11.85546875" customWidth="1"/>
    <col min="9" max="9" width="11.28515625" customWidth="1"/>
  </cols>
  <sheetData>
    <row r="1" spans="1:14" ht="15.75" x14ac:dyDescent="0.25">
      <c r="A1" s="41"/>
      <c r="B1" s="41"/>
      <c r="C1" s="41"/>
      <c r="D1" s="41"/>
      <c r="E1" s="41"/>
      <c r="F1" s="41"/>
      <c r="G1" s="41"/>
      <c r="H1" s="41"/>
      <c r="I1" s="41"/>
    </row>
    <row r="2" spans="1:14" ht="15" customHeight="1" x14ac:dyDescent="0.25">
      <c r="A2" s="158" t="s">
        <v>0</v>
      </c>
      <c r="B2" s="158"/>
      <c r="C2" s="158"/>
      <c r="D2" s="158" t="s">
        <v>3</v>
      </c>
      <c r="E2" s="158"/>
      <c r="F2" s="158"/>
      <c r="G2" s="158"/>
      <c r="H2" s="158"/>
      <c r="I2" s="158"/>
      <c r="J2" s="1"/>
      <c r="K2" s="1"/>
      <c r="L2" s="1"/>
      <c r="M2" s="1"/>
      <c r="N2" s="1"/>
    </row>
    <row r="3" spans="1:14" ht="15" customHeight="1" x14ac:dyDescent="0.25">
      <c r="A3" s="158" t="s">
        <v>1</v>
      </c>
      <c r="B3" s="158"/>
      <c r="C3" s="158"/>
      <c r="D3" s="158" t="s">
        <v>3</v>
      </c>
      <c r="E3" s="158"/>
      <c r="F3" s="158"/>
      <c r="G3" s="158"/>
      <c r="H3" s="158"/>
      <c r="I3" s="158"/>
      <c r="J3" s="1"/>
      <c r="K3" s="1"/>
      <c r="L3" s="1"/>
      <c r="M3" s="1"/>
      <c r="N3" s="1"/>
    </row>
    <row r="4" spans="1:14" ht="33.75" customHeight="1" x14ac:dyDescent="0.25">
      <c r="A4" s="158" t="s">
        <v>2</v>
      </c>
      <c r="B4" s="158"/>
      <c r="C4" s="158"/>
      <c r="D4" s="159" t="s">
        <v>4</v>
      </c>
      <c r="E4" s="159"/>
      <c r="F4" s="159"/>
      <c r="G4" s="159"/>
      <c r="H4" s="159"/>
      <c r="I4" s="159"/>
      <c r="J4" s="1"/>
      <c r="K4" s="1"/>
      <c r="L4" s="1"/>
      <c r="M4" s="1"/>
      <c r="N4" s="1"/>
    </row>
    <row r="5" spans="1:14" ht="35.25" customHeight="1" x14ac:dyDescent="0.25">
      <c r="A5" s="162" t="s">
        <v>11</v>
      </c>
      <c r="B5" s="162"/>
      <c r="C5" s="162"/>
      <c r="D5" s="162"/>
      <c r="E5" s="162"/>
      <c r="F5" s="162"/>
      <c r="G5" s="162"/>
      <c r="H5" s="162"/>
      <c r="I5" s="162"/>
      <c r="J5" s="3"/>
      <c r="K5" s="3"/>
      <c r="L5" s="3"/>
      <c r="M5" s="1"/>
      <c r="N5" s="1"/>
    </row>
    <row r="6" spans="1:14" ht="35.25" customHeight="1" x14ac:dyDescent="0.25">
      <c r="A6" s="163" t="s">
        <v>8</v>
      </c>
      <c r="B6" s="163"/>
      <c r="C6" s="163"/>
      <c r="D6" s="163"/>
      <c r="E6" s="163"/>
      <c r="F6" s="163"/>
      <c r="G6" s="163"/>
      <c r="H6" s="43" t="s">
        <v>9</v>
      </c>
      <c r="I6" s="43" t="s">
        <v>10</v>
      </c>
      <c r="J6" s="2"/>
      <c r="K6" s="2"/>
      <c r="L6" s="2"/>
      <c r="M6" s="1"/>
      <c r="N6" s="1"/>
    </row>
    <row r="7" spans="1:14" ht="15.75" x14ac:dyDescent="0.25">
      <c r="A7" s="160" t="s">
        <v>17</v>
      </c>
      <c r="B7" s="160"/>
      <c r="C7" s="160"/>
      <c r="D7" s="160"/>
      <c r="E7" s="160"/>
      <c r="F7" s="160"/>
      <c r="G7" s="160"/>
      <c r="H7" s="50"/>
      <c r="I7" s="51">
        <v>300</v>
      </c>
      <c r="J7" s="1"/>
      <c r="K7" s="1"/>
      <c r="L7" s="1"/>
      <c r="M7" s="1"/>
      <c r="N7" s="1"/>
    </row>
    <row r="8" spans="1:14" ht="15.75" x14ac:dyDescent="0.25">
      <c r="A8" s="160" t="s">
        <v>6</v>
      </c>
      <c r="B8" s="160"/>
      <c r="C8" s="160"/>
      <c r="D8" s="160"/>
      <c r="E8" s="160"/>
      <c r="F8" s="160"/>
      <c r="G8" s="160"/>
      <c r="H8" s="50"/>
      <c r="I8" s="51">
        <v>300</v>
      </c>
      <c r="J8" s="1"/>
      <c r="K8" s="1"/>
      <c r="L8" s="1"/>
      <c r="M8" s="1"/>
      <c r="N8" s="1"/>
    </row>
    <row r="9" spans="1:14" ht="15.75" x14ac:dyDescent="0.25">
      <c r="A9" s="160" t="s">
        <v>18</v>
      </c>
      <c r="B9" s="160"/>
      <c r="C9" s="160"/>
      <c r="D9" s="160"/>
      <c r="E9" s="160"/>
      <c r="F9" s="160"/>
      <c r="G9" s="160"/>
      <c r="H9" s="50"/>
      <c r="I9" s="51">
        <v>300</v>
      </c>
      <c r="J9" s="1"/>
      <c r="K9" s="1"/>
      <c r="L9" s="1"/>
      <c r="M9" s="1"/>
      <c r="N9" s="1"/>
    </row>
    <row r="10" spans="1:14" ht="15.75" x14ac:dyDescent="0.25">
      <c r="A10" s="160" t="s">
        <v>19</v>
      </c>
      <c r="B10" s="160"/>
      <c r="C10" s="160"/>
      <c r="D10" s="160"/>
      <c r="E10" s="160"/>
      <c r="F10" s="160"/>
      <c r="G10" s="160"/>
      <c r="H10" s="50"/>
      <c r="I10" s="51">
        <v>200</v>
      </c>
      <c r="J10" s="1"/>
      <c r="K10" s="1"/>
      <c r="L10" s="1"/>
      <c r="M10" s="1"/>
      <c r="N10" s="1"/>
    </row>
    <row r="11" spans="1:14" ht="15.75" x14ac:dyDescent="0.25">
      <c r="A11" s="160" t="s">
        <v>20</v>
      </c>
      <c r="B11" s="160"/>
      <c r="C11" s="160"/>
      <c r="D11" s="160"/>
      <c r="E11" s="160"/>
      <c r="F11" s="160"/>
      <c r="G11" s="160"/>
      <c r="H11" s="51">
        <v>500</v>
      </c>
      <c r="I11" s="51">
        <v>50</v>
      </c>
      <c r="J11" s="1"/>
      <c r="K11" s="1"/>
      <c r="L11" s="1"/>
      <c r="M11" s="1"/>
      <c r="N11" s="1"/>
    </row>
    <row r="12" spans="1:14" ht="15.75" x14ac:dyDescent="0.25">
      <c r="A12" s="161" t="s">
        <v>7</v>
      </c>
      <c r="B12" s="161"/>
      <c r="C12" s="161"/>
      <c r="D12" s="161"/>
      <c r="E12" s="161"/>
      <c r="F12" s="161"/>
      <c r="G12" s="161"/>
      <c r="H12" s="52">
        <f>SUM(H7:H11)</f>
        <v>500</v>
      </c>
      <c r="I12" s="52">
        <f>SUM(I7:I11)</f>
        <v>1150</v>
      </c>
      <c r="J12" s="1"/>
      <c r="K12" s="1"/>
      <c r="L12" s="1"/>
      <c r="M12" s="1"/>
      <c r="N12" s="1"/>
    </row>
    <row r="13" spans="1:14" ht="15.75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1"/>
      <c r="K13" s="1"/>
      <c r="L13" s="1"/>
      <c r="M13" s="1"/>
      <c r="N13" s="1"/>
    </row>
    <row r="14" spans="1:14" ht="15.7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5.7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.7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5.7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.7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.7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5.7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5.7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5.7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5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5.7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14">
    <mergeCell ref="A11:G11"/>
    <mergeCell ref="A12:G12"/>
    <mergeCell ref="A5:I5"/>
    <mergeCell ref="A6:G6"/>
    <mergeCell ref="A7:G7"/>
    <mergeCell ref="A8:G8"/>
    <mergeCell ref="A9:G9"/>
    <mergeCell ref="A10:G10"/>
    <mergeCell ref="A2:C2"/>
    <mergeCell ref="A3:C3"/>
    <mergeCell ref="A4:C4"/>
    <mergeCell ref="D2:I2"/>
    <mergeCell ref="D3:I3"/>
    <mergeCell ref="D4:I4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4C8C7-4DA3-4A55-BD8A-A5125A99AC73}">
  <dimension ref="A1:G27"/>
  <sheetViews>
    <sheetView zoomScaleNormal="100" zoomScaleSheetLayoutView="115" workbookViewId="0">
      <selection activeCell="I6" sqref="I6"/>
    </sheetView>
  </sheetViews>
  <sheetFormatPr defaultRowHeight="14.25" x14ac:dyDescent="0.2"/>
  <cols>
    <col min="1" max="1" width="9.140625" style="87"/>
    <col min="2" max="2" width="43.140625" style="87" customWidth="1"/>
    <col min="3" max="3" width="13.7109375" style="87" customWidth="1"/>
    <col min="4" max="4" width="12.5703125" style="87" customWidth="1"/>
    <col min="5" max="5" width="13.42578125" style="87" customWidth="1"/>
    <col min="6" max="6" width="13" style="87" customWidth="1"/>
    <col min="7" max="7" width="1.28515625" style="87" customWidth="1"/>
    <col min="8" max="256" width="9.140625" style="87"/>
    <col min="257" max="257" width="71.5703125" style="87" customWidth="1"/>
    <col min="258" max="258" width="13.7109375" style="87" customWidth="1"/>
    <col min="259" max="259" width="12.5703125" style="87" customWidth="1"/>
    <col min="260" max="260" width="13.42578125" style="87" customWidth="1"/>
    <col min="261" max="261" width="13" style="87" customWidth="1"/>
    <col min="262" max="262" width="3.28515625" style="87" customWidth="1"/>
    <col min="263" max="263" width="12.85546875" style="87" customWidth="1"/>
    <col min="264" max="512" width="9.140625" style="87"/>
    <col min="513" max="513" width="71.5703125" style="87" customWidth="1"/>
    <col min="514" max="514" width="13.7109375" style="87" customWidth="1"/>
    <col min="515" max="515" width="12.5703125" style="87" customWidth="1"/>
    <col min="516" max="516" width="13.42578125" style="87" customWidth="1"/>
    <col min="517" max="517" width="13" style="87" customWidth="1"/>
    <col min="518" max="518" width="3.28515625" style="87" customWidth="1"/>
    <col min="519" max="519" width="12.85546875" style="87" customWidth="1"/>
    <col min="520" max="768" width="9.140625" style="87"/>
    <col min="769" max="769" width="71.5703125" style="87" customWidth="1"/>
    <col min="770" max="770" width="13.7109375" style="87" customWidth="1"/>
    <col min="771" max="771" width="12.5703125" style="87" customWidth="1"/>
    <col min="772" max="772" width="13.42578125" style="87" customWidth="1"/>
    <col min="773" max="773" width="13" style="87" customWidth="1"/>
    <col min="774" max="774" width="3.28515625" style="87" customWidth="1"/>
    <col min="775" max="775" width="12.85546875" style="87" customWidth="1"/>
    <col min="776" max="1024" width="9.140625" style="87"/>
    <col min="1025" max="1025" width="71.5703125" style="87" customWidth="1"/>
    <col min="1026" max="1026" width="13.7109375" style="87" customWidth="1"/>
    <col min="1027" max="1027" width="12.5703125" style="87" customWidth="1"/>
    <col min="1028" max="1028" width="13.42578125" style="87" customWidth="1"/>
    <col min="1029" max="1029" width="13" style="87" customWidth="1"/>
    <col min="1030" max="1030" width="3.28515625" style="87" customWidth="1"/>
    <col min="1031" max="1031" width="12.85546875" style="87" customWidth="1"/>
    <col min="1032" max="1280" width="9.140625" style="87"/>
    <col min="1281" max="1281" width="71.5703125" style="87" customWidth="1"/>
    <col min="1282" max="1282" width="13.7109375" style="87" customWidth="1"/>
    <col min="1283" max="1283" width="12.5703125" style="87" customWidth="1"/>
    <col min="1284" max="1284" width="13.42578125" style="87" customWidth="1"/>
    <col min="1285" max="1285" width="13" style="87" customWidth="1"/>
    <col min="1286" max="1286" width="3.28515625" style="87" customWidth="1"/>
    <col min="1287" max="1287" width="12.85546875" style="87" customWidth="1"/>
    <col min="1288" max="1536" width="9.140625" style="87"/>
    <col min="1537" max="1537" width="71.5703125" style="87" customWidth="1"/>
    <col min="1538" max="1538" width="13.7109375" style="87" customWidth="1"/>
    <col min="1539" max="1539" width="12.5703125" style="87" customWidth="1"/>
    <col min="1540" max="1540" width="13.42578125" style="87" customWidth="1"/>
    <col min="1541" max="1541" width="13" style="87" customWidth="1"/>
    <col min="1542" max="1542" width="3.28515625" style="87" customWidth="1"/>
    <col min="1543" max="1543" width="12.85546875" style="87" customWidth="1"/>
    <col min="1544" max="1792" width="9.140625" style="87"/>
    <col min="1793" max="1793" width="71.5703125" style="87" customWidth="1"/>
    <col min="1794" max="1794" width="13.7109375" style="87" customWidth="1"/>
    <col min="1795" max="1795" width="12.5703125" style="87" customWidth="1"/>
    <col min="1796" max="1796" width="13.42578125" style="87" customWidth="1"/>
    <col min="1797" max="1797" width="13" style="87" customWidth="1"/>
    <col min="1798" max="1798" width="3.28515625" style="87" customWidth="1"/>
    <col min="1799" max="1799" width="12.85546875" style="87" customWidth="1"/>
    <col min="1800" max="2048" width="9.140625" style="87"/>
    <col min="2049" max="2049" width="71.5703125" style="87" customWidth="1"/>
    <col min="2050" max="2050" width="13.7109375" style="87" customWidth="1"/>
    <col min="2051" max="2051" width="12.5703125" style="87" customWidth="1"/>
    <col min="2052" max="2052" width="13.42578125" style="87" customWidth="1"/>
    <col min="2053" max="2053" width="13" style="87" customWidth="1"/>
    <col min="2054" max="2054" width="3.28515625" style="87" customWidth="1"/>
    <col min="2055" max="2055" width="12.85546875" style="87" customWidth="1"/>
    <col min="2056" max="2304" width="9.140625" style="87"/>
    <col min="2305" max="2305" width="71.5703125" style="87" customWidth="1"/>
    <col min="2306" max="2306" width="13.7109375" style="87" customWidth="1"/>
    <col min="2307" max="2307" width="12.5703125" style="87" customWidth="1"/>
    <col min="2308" max="2308" width="13.42578125" style="87" customWidth="1"/>
    <col min="2309" max="2309" width="13" style="87" customWidth="1"/>
    <col min="2310" max="2310" width="3.28515625" style="87" customWidth="1"/>
    <col min="2311" max="2311" width="12.85546875" style="87" customWidth="1"/>
    <col min="2312" max="2560" width="9.140625" style="87"/>
    <col min="2561" max="2561" width="71.5703125" style="87" customWidth="1"/>
    <col min="2562" max="2562" width="13.7109375" style="87" customWidth="1"/>
    <col min="2563" max="2563" width="12.5703125" style="87" customWidth="1"/>
    <col min="2564" max="2564" width="13.42578125" style="87" customWidth="1"/>
    <col min="2565" max="2565" width="13" style="87" customWidth="1"/>
    <col min="2566" max="2566" width="3.28515625" style="87" customWidth="1"/>
    <col min="2567" max="2567" width="12.85546875" style="87" customWidth="1"/>
    <col min="2568" max="2816" width="9.140625" style="87"/>
    <col min="2817" max="2817" width="71.5703125" style="87" customWidth="1"/>
    <col min="2818" max="2818" width="13.7109375" style="87" customWidth="1"/>
    <col min="2819" max="2819" width="12.5703125" style="87" customWidth="1"/>
    <col min="2820" max="2820" width="13.42578125" style="87" customWidth="1"/>
    <col min="2821" max="2821" width="13" style="87" customWidth="1"/>
    <col min="2822" max="2822" width="3.28515625" style="87" customWidth="1"/>
    <col min="2823" max="2823" width="12.85546875" style="87" customWidth="1"/>
    <col min="2824" max="3072" width="9.140625" style="87"/>
    <col min="3073" max="3073" width="71.5703125" style="87" customWidth="1"/>
    <col min="3074" max="3074" width="13.7109375" style="87" customWidth="1"/>
    <col min="3075" max="3075" width="12.5703125" style="87" customWidth="1"/>
    <col min="3076" max="3076" width="13.42578125" style="87" customWidth="1"/>
    <col min="3077" max="3077" width="13" style="87" customWidth="1"/>
    <col min="3078" max="3078" width="3.28515625" style="87" customWidth="1"/>
    <col min="3079" max="3079" width="12.85546875" style="87" customWidth="1"/>
    <col min="3080" max="3328" width="9.140625" style="87"/>
    <col min="3329" max="3329" width="71.5703125" style="87" customWidth="1"/>
    <col min="3330" max="3330" width="13.7109375" style="87" customWidth="1"/>
    <col min="3331" max="3331" width="12.5703125" style="87" customWidth="1"/>
    <col min="3332" max="3332" width="13.42578125" style="87" customWidth="1"/>
    <col min="3333" max="3333" width="13" style="87" customWidth="1"/>
    <col min="3334" max="3334" width="3.28515625" style="87" customWidth="1"/>
    <col min="3335" max="3335" width="12.85546875" style="87" customWidth="1"/>
    <col min="3336" max="3584" width="9.140625" style="87"/>
    <col min="3585" max="3585" width="71.5703125" style="87" customWidth="1"/>
    <col min="3586" max="3586" width="13.7109375" style="87" customWidth="1"/>
    <col min="3587" max="3587" width="12.5703125" style="87" customWidth="1"/>
    <col min="3588" max="3588" width="13.42578125" style="87" customWidth="1"/>
    <col min="3589" max="3589" width="13" style="87" customWidth="1"/>
    <col min="3590" max="3590" width="3.28515625" style="87" customWidth="1"/>
    <col min="3591" max="3591" width="12.85546875" style="87" customWidth="1"/>
    <col min="3592" max="3840" width="9.140625" style="87"/>
    <col min="3841" max="3841" width="71.5703125" style="87" customWidth="1"/>
    <col min="3842" max="3842" width="13.7109375" style="87" customWidth="1"/>
    <col min="3843" max="3843" width="12.5703125" style="87" customWidth="1"/>
    <col min="3844" max="3844" width="13.42578125" style="87" customWidth="1"/>
    <col min="3845" max="3845" width="13" style="87" customWidth="1"/>
    <col min="3846" max="3846" width="3.28515625" style="87" customWidth="1"/>
    <col min="3847" max="3847" width="12.85546875" style="87" customWidth="1"/>
    <col min="3848" max="4096" width="9.140625" style="87"/>
    <col min="4097" max="4097" width="71.5703125" style="87" customWidth="1"/>
    <col min="4098" max="4098" width="13.7109375" style="87" customWidth="1"/>
    <col min="4099" max="4099" width="12.5703125" style="87" customWidth="1"/>
    <col min="4100" max="4100" width="13.42578125" style="87" customWidth="1"/>
    <col min="4101" max="4101" width="13" style="87" customWidth="1"/>
    <col min="4102" max="4102" width="3.28515625" style="87" customWidth="1"/>
    <col min="4103" max="4103" width="12.85546875" style="87" customWidth="1"/>
    <col min="4104" max="4352" width="9.140625" style="87"/>
    <col min="4353" max="4353" width="71.5703125" style="87" customWidth="1"/>
    <col min="4354" max="4354" width="13.7109375" style="87" customWidth="1"/>
    <col min="4355" max="4355" width="12.5703125" style="87" customWidth="1"/>
    <col min="4356" max="4356" width="13.42578125" style="87" customWidth="1"/>
    <col min="4357" max="4357" width="13" style="87" customWidth="1"/>
    <col min="4358" max="4358" width="3.28515625" style="87" customWidth="1"/>
    <col min="4359" max="4359" width="12.85546875" style="87" customWidth="1"/>
    <col min="4360" max="4608" width="9.140625" style="87"/>
    <col min="4609" max="4609" width="71.5703125" style="87" customWidth="1"/>
    <col min="4610" max="4610" width="13.7109375" style="87" customWidth="1"/>
    <col min="4611" max="4611" width="12.5703125" style="87" customWidth="1"/>
    <col min="4612" max="4612" width="13.42578125" style="87" customWidth="1"/>
    <col min="4613" max="4613" width="13" style="87" customWidth="1"/>
    <col min="4614" max="4614" width="3.28515625" style="87" customWidth="1"/>
    <col min="4615" max="4615" width="12.85546875" style="87" customWidth="1"/>
    <col min="4616" max="4864" width="9.140625" style="87"/>
    <col min="4865" max="4865" width="71.5703125" style="87" customWidth="1"/>
    <col min="4866" max="4866" width="13.7109375" style="87" customWidth="1"/>
    <col min="4867" max="4867" width="12.5703125" style="87" customWidth="1"/>
    <col min="4868" max="4868" width="13.42578125" style="87" customWidth="1"/>
    <col min="4869" max="4869" width="13" style="87" customWidth="1"/>
    <col min="4870" max="4870" width="3.28515625" style="87" customWidth="1"/>
    <col min="4871" max="4871" width="12.85546875" style="87" customWidth="1"/>
    <col min="4872" max="5120" width="9.140625" style="87"/>
    <col min="5121" max="5121" width="71.5703125" style="87" customWidth="1"/>
    <col min="5122" max="5122" width="13.7109375" style="87" customWidth="1"/>
    <col min="5123" max="5123" width="12.5703125" style="87" customWidth="1"/>
    <col min="5124" max="5124" width="13.42578125" style="87" customWidth="1"/>
    <col min="5125" max="5125" width="13" style="87" customWidth="1"/>
    <col min="5126" max="5126" width="3.28515625" style="87" customWidth="1"/>
    <col min="5127" max="5127" width="12.85546875" style="87" customWidth="1"/>
    <col min="5128" max="5376" width="9.140625" style="87"/>
    <col min="5377" max="5377" width="71.5703125" style="87" customWidth="1"/>
    <col min="5378" max="5378" width="13.7109375" style="87" customWidth="1"/>
    <col min="5379" max="5379" width="12.5703125" style="87" customWidth="1"/>
    <col min="5380" max="5380" width="13.42578125" style="87" customWidth="1"/>
    <col min="5381" max="5381" width="13" style="87" customWidth="1"/>
    <col min="5382" max="5382" width="3.28515625" style="87" customWidth="1"/>
    <col min="5383" max="5383" width="12.85546875" style="87" customWidth="1"/>
    <col min="5384" max="5632" width="9.140625" style="87"/>
    <col min="5633" max="5633" width="71.5703125" style="87" customWidth="1"/>
    <col min="5634" max="5634" width="13.7109375" style="87" customWidth="1"/>
    <col min="5635" max="5635" width="12.5703125" style="87" customWidth="1"/>
    <col min="5636" max="5636" width="13.42578125" style="87" customWidth="1"/>
    <col min="5637" max="5637" width="13" style="87" customWidth="1"/>
    <col min="5638" max="5638" width="3.28515625" style="87" customWidth="1"/>
    <col min="5639" max="5639" width="12.85546875" style="87" customWidth="1"/>
    <col min="5640" max="5888" width="9.140625" style="87"/>
    <col min="5889" max="5889" width="71.5703125" style="87" customWidth="1"/>
    <col min="5890" max="5890" width="13.7109375" style="87" customWidth="1"/>
    <col min="5891" max="5891" width="12.5703125" style="87" customWidth="1"/>
    <col min="5892" max="5892" width="13.42578125" style="87" customWidth="1"/>
    <col min="5893" max="5893" width="13" style="87" customWidth="1"/>
    <col min="5894" max="5894" width="3.28515625" style="87" customWidth="1"/>
    <col min="5895" max="5895" width="12.85546875" style="87" customWidth="1"/>
    <col min="5896" max="6144" width="9.140625" style="87"/>
    <col min="6145" max="6145" width="71.5703125" style="87" customWidth="1"/>
    <col min="6146" max="6146" width="13.7109375" style="87" customWidth="1"/>
    <col min="6147" max="6147" width="12.5703125" style="87" customWidth="1"/>
    <col min="6148" max="6148" width="13.42578125" style="87" customWidth="1"/>
    <col min="6149" max="6149" width="13" style="87" customWidth="1"/>
    <col min="6150" max="6150" width="3.28515625" style="87" customWidth="1"/>
    <col min="6151" max="6151" width="12.85546875" style="87" customWidth="1"/>
    <col min="6152" max="6400" width="9.140625" style="87"/>
    <col min="6401" max="6401" width="71.5703125" style="87" customWidth="1"/>
    <col min="6402" max="6402" width="13.7109375" style="87" customWidth="1"/>
    <col min="6403" max="6403" width="12.5703125" style="87" customWidth="1"/>
    <col min="6404" max="6404" width="13.42578125" style="87" customWidth="1"/>
    <col min="6405" max="6405" width="13" style="87" customWidth="1"/>
    <col min="6406" max="6406" width="3.28515625" style="87" customWidth="1"/>
    <col min="6407" max="6407" width="12.85546875" style="87" customWidth="1"/>
    <col min="6408" max="6656" width="9.140625" style="87"/>
    <col min="6657" max="6657" width="71.5703125" style="87" customWidth="1"/>
    <col min="6658" max="6658" width="13.7109375" style="87" customWidth="1"/>
    <col min="6659" max="6659" width="12.5703125" style="87" customWidth="1"/>
    <col min="6660" max="6660" width="13.42578125" style="87" customWidth="1"/>
    <col min="6661" max="6661" width="13" style="87" customWidth="1"/>
    <col min="6662" max="6662" width="3.28515625" style="87" customWidth="1"/>
    <col min="6663" max="6663" width="12.85546875" style="87" customWidth="1"/>
    <col min="6664" max="6912" width="9.140625" style="87"/>
    <col min="6913" max="6913" width="71.5703125" style="87" customWidth="1"/>
    <col min="6914" max="6914" width="13.7109375" style="87" customWidth="1"/>
    <col min="6915" max="6915" width="12.5703125" style="87" customWidth="1"/>
    <col min="6916" max="6916" width="13.42578125" style="87" customWidth="1"/>
    <col min="6917" max="6917" width="13" style="87" customWidth="1"/>
    <col min="6918" max="6918" width="3.28515625" style="87" customWidth="1"/>
    <col min="6919" max="6919" width="12.85546875" style="87" customWidth="1"/>
    <col min="6920" max="7168" width="9.140625" style="87"/>
    <col min="7169" max="7169" width="71.5703125" style="87" customWidth="1"/>
    <col min="7170" max="7170" width="13.7109375" style="87" customWidth="1"/>
    <col min="7171" max="7171" width="12.5703125" style="87" customWidth="1"/>
    <col min="7172" max="7172" width="13.42578125" style="87" customWidth="1"/>
    <col min="7173" max="7173" width="13" style="87" customWidth="1"/>
    <col min="7174" max="7174" width="3.28515625" style="87" customWidth="1"/>
    <col min="7175" max="7175" width="12.85546875" style="87" customWidth="1"/>
    <col min="7176" max="7424" width="9.140625" style="87"/>
    <col min="7425" max="7425" width="71.5703125" style="87" customWidth="1"/>
    <col min="7426" max="7426" width="13.7109375" style="87" customWidth="1"/>
    <col min="7427" max="7427" width="12.5703125" style="87" customWidth="1"/>
    <col min="7428" max="7428" width="13.42578125" style="87" customWidth="1"/>
    <col min="7429" max="7429" width="13" style="87" customWidth="1"/>
    <col min="7430" max="7430" width="3.28515625" style="87" customWidth="1"/>
    <col min="7431" max="7431" width="12.85546875" style="87" customWidth="1"/>
    <col min="7432" max="7680" width="9.140625" style="87"/>
    <col min="7681" max="7681" width="71.5703125" style="87" customWidth="1"/>
    <col min="7682" max="7682" width="13.7109375" style="87" customWidth="1"/>
    <col min="7683" max="7683" width="12.5703125" style="87" customWidth="1"/>
    <col min="7684" max="7684" width="13.42578125" style="87" customWidth="1"/>
    <col min="7685" max="7685" width="13" style="87" customWidth="1"/>
    <col min="7686" max="7686" width="3.28515625" style="87" customWidth="1"/>
    <col min="7687" max="7687" width="12.85546875" style="87" customWidth="1"/>
    <col min="7688" max="7936" width="9.140625" style="87"/>
    <col min="7937" max="7937" width="71.5703125" style="87" customWidth="1"/>
    <col min="7938" max="7938" width="13.7109375" style="87" customWidth="1"/>
    <col min="7939" max="7939" width="12.5703125" style="87" customWidth="1"/>
    <col min="7940" max="7940" width="13.42578125" style="87" customWidth="1"/>
    <col min="7941" max="7941" width="13" style="87" customWidth="1"/>
    <col min="7942" max="7942" width="3.28515625" style="87" customWidth="1"/>
    <col min="7943" max="7943" width="12.85546875" style="87" customWidth="1"/>
    <col min="7944" max="8192" width="9.140625" style="87"/>
    <col min="8193" max="8193" width="71.5703125" style="87" customWidth="1"/>
    <col min="8194" max="8194" width="13.7109375" style="87" customWidth="1"/>
    <col min="8195" max="8195" width="12.5703125" style="87" customWidth="1"/>
    <col min="8196" max="8196" width="13.42578125" style="87" customWidth="1"/>
    <col min="8197" max="8197" width="13" style="87" customWidth="1"/>
    <col min="8198" max="8198" width="3.28515625" style="87" customWidth="1"/>
    <col min="8199" max="8199" width="12.85546875" style="87" customWidth="1"/>
    <col min="8200" max="8448" width="9.140625" style="87"/>
    <col min="8449" max="8449" width="71.5703125" style="87" customWidth="1"/>
    <col min="8450" max="8450" width="13.7109375" style="87" customWidth="1"/>
    <col min="8451" max="8451" width="12.5703125" style="87" customWidth="1"/>
    <col min="8452" max="8452" width="13.42578125" style="87" customWidth="1"/>
    <col min="8453" max="8453" width="13" style="87" customWidth="1"/>
    <col min="8454" max="8454" width="3.28515625" style="87" customWidth="1"/>
    <col min="8455" max="8455" width="12.85546875" style="87" customWidth="1"/>
    <col min="8456" max="8704" width="9.140625" style="87"/>
    <col min="8705" max="8705" width="71.5703125" style="87" customWidth="1"/>
    <col min="8706" max="8706" width="13.7109375" style="87" customWidth="1"/>
    <col min="8707" max="8707" width="12.5703125" style="87" customWidth="1"/>
    <col min="8708" max="8708" width="13.42578125" style="87" customWidth="1"/>
    <col min="8709" max="8709" width="13" style="87" customWidth="1"/>
    <col min="8710" max="8710" width="3.28515625" style="87" customWidth="1"/>
    <col min="8711" max="8711" width="12.85546875" style="87" customWidth="1"/>
    <col min="8712" max="8960" width="9.140625" style="87"/>
    <col min="8961" max="8961" width="71.5703125" style="87" customWidth="1"/>
    <col min="8962" max="8962" width="13.7109375" style="87" customWidth="1"/>
    <col min="8963" max="8963" width="12.5703125" style="87" customWidth="1"/>
    <col min="8964" max="8964" width="13.42578125" style="87" customWidth="1"/>
    <col min="8965" max="8965" width="13" style="87" customWidth="1"/>
    <col min="8966" max="8966" width="3.28515625" style="87" customWidth="1"/>
    <col min="8967" max="8967" width="12.85546875" style="87" customWidth="1"/>
    <col min="8968" max="9216" width="9.140625" style="87"/>
    <col min="9217" max="9217" width="71.5703125" style="87" customWidth="1"/>
    <col min="9218" max="9218" width="13.7109375" style="87" customWidth="1"/>
    <col min="9219" max="9219" width="12.5703125" style="87" customWidth="1"/>
    <col min="9220" max="9220" width="13.42578125" style="87" customWidth="1"/>
    <col min="9221" max="9221" width="13" style="87" customWidth="1"/>
    <col min="9222" max="9222" width="3.28515625" style="87" customWidth="1"/>
    <col min="9223" max="9223" width="12.85546875" style="87" customWidth="1"/>
    <col min="9224" max="9472" width="9.140625" style="87"/>
    <col min="9473" max="9473" width="71.5703125" style="87" customWidth="1"/>
    <col min="9474" max="9474" width="13.7109375" style="87" customWidth="1"/>
    <col min="9475" max="9475" width="12.5703125" style="87" customWidth="1"/>
    <col min="9476" max="9476" width="13.42578125" style="87" customWidth="1"/>
    <col min="9477" max="9477" width="13" style="87" customWidth="1"/>
    <col min="9478" max="9478" width="3.28515625" style="87" customWidth="1"/>
    <col min="9479" max="9479" width="12.85546875" style="87" customWidth="1"/>
    <col min="9480" max="9728" width="9.140625" style="87"/>
    <col min="9729" max="9729" width="71.5703125" style="87" customWidth="1"/>
    <col min="9730" max="9730" width="13.7109375" style="87" customWidth="1"/>
    <col min="9731" max="9731" width="12.5703125" style="87" customWidth="1"/>
    <col min="9732" max="9732" width="13.42578125" style="87" customWidth="1"/>
    <col min="9733" max="9733" width="13" style="87" customWidth="1"/>
    <col min="9734" max="9734" width="3.28515625" style="87" customWidth="1"/>
    <col min="9735" max="9735" width="12.85546875" style="87" customWidth="1"/>
    <col min="9736" max="9984" width="9.140625" style="87"/>
    <col min="9985" max="9985" width="71.5703125" style="87" customWidth="1"/>
    <col min="9986" max="9986" width="13.7109375" style="87" customWidth="1"/>
    <col min="9987" max="9987" width="12.5703125" style="87" customWidth="1"/>
    <col min="9988" max="9988" width="13.42578125" style="87" customWidth="1"/>
    <col min="9989" max="9989" width="13" style="87" customWidth="1"/>
    <col min="9990" max="9990" width="3.28515625" style="87" customWidth="1"/>
    <col min="9991" max="9991" width="12.85546875" style="87" customWidth="1"/>
    <col min="9992" max="10240" width="9.140625" style="87"/>
    <col min="10241" max="10241" width="71.5703125" style="87" customWidth="1"/>
    <col min="10242" max="10242" width="13.7109375" style="87" customWidth="1"/>
    <col min="10243" max="10243" width="12.5703125" style="87" customWidth="1"/>
    <col min="10244" max="10244" width="13.42578125" style="87" customWidth="1"/>
    <col min="10245" max="10245" width="13" style="87" customWidth="1"/>
    <col min="10246" max="10246" width="3.28515625" style="87" customWidth="1"/>
    <col min="10247" max="10247" width="12.85546875" style="87" customWidth="1"/>
    <col min="10248" max="10496" width="9.140625" style="87"/>
    <col min="10497" max="10497" width="71.5703125" style="87" customWidth="1"/>
    <col min="10498" max="10498" width="13.7109375" style="87" customWidth="1"/>
    <col min="10499" max="10499" width="12.5703125" style="87" customWidth="1"/>
    <col min="10500" max="10500" width="13.42578125" style="87" customWidth="1"/>
    <col min="10501" max="10501" width="13" style="87" customWidth="1"/>
    <col min="10502" max="10502" width="3.28515625" style="87" customWidth="1"/>
    <col min="10503" max="10503" width="12.85546875" style="87" customWidth="1"/>
    <col min="10504" max="10752" width="9.140625" style="87"/>
    <col min="10753" max="10753" width="71.5703125" style="87" customWidth="1"/>
    <col min="10754" max="10754" width="13.7109375" style="87" customWidth="1"/>
    <col min="10755" max="10755" width="12.5703125" style="87" customWidth="1"/>
    <col min="10756" max="10756" width="13.42578125" style="87" customWidth="1"/>
    <col min="10757" max="10757" width="13" style="87" customWidth="1"/>
    <col min="10758" max="10758" width="3.28515625" style="87" customWidth="1"/>
    <col min="10759" max="10759" width="12.85546875" style="87" customWidth="1"/>
    <col min="10760" max="11008" width="9.140625" style="87"/>
    <col min="11009" max="11009" width="71.5703125" style="87" customWidth="1"/>
    <col min="11010" max="11010" width="13.7109375" style="87" customWidth="1"/>
    <col min="11011" max="11011" width="12.5703125" style="87" customWidth="1"/>
    <col min="11012" max="11012" width="13.42578125" style="87" customWidth="1"/>
    <col min="11013" max="11013" width="13" style="87" customWidth="1"/>
    <col min="11014" max="11014" width="3.28515625" style="87" customWidth="1"/>
    <col min="11015" max="11015" width="12.85546875" style="87" customWidth="1"/>
    <col min="11016" max="11264" width="9.140625" style="87"/>
    <col min="11265" max="11265" width="71.5703125" style="87" customWidth="1"/>
    <col min="11266" max="11266" width="13.7109375" style="87" customWidth="1"/>
    <col min="11267" max="11267" width="12.5703125" style="87" customWidth="1"/>
    <col min="11268" max="11268" width="13.42578125" style="87" customWidth="1"/>
    <col min="11269" max="11269" width="13" style="87" customWidth="1"/>
    <col min="11270" max="11270" width="3.28515625" style="87" customWidth="1"/>
    <col min="11271" max="11271" width="12.85546875" style="87" customWidth="1"/>
    <col min="11272" max="11520" width="9.140625" style="87"/>
    <col min="11521" max="11521" width="71.5703125" style="87" customWidth="1"/>
    <col min="11522" max="11522" width="13.7109375" style="87" customWidth="1"/>
    <col min="11523" max="11523" width="12.5703125" style="87" customWidth="1"/>
    <col min="11524" max="11524" width="13.42578125" style="87" customWidth="1"/>
    <col min="11525" max="11525" width="13" style="87" customWidth="1"/>
    <col min="11526" max="11526" width="3.28515625" style="87" customWidth="1"/>
    <col min="11527" max="11527" width="12.85546875" style="87" customWidth="1"/>
    <col min="11528" max="11776" width="9.140625" style="87"/>
    <col min="11777" max="11777" width="71.5703125" style="87" customWidth="1"/>
    <col min="11778" max="11778" width="13.7109375" style="87" customWidth="1"/>
    <col min="11779" max="11779" width="12.5703125" style="87" customWidth="1"/>
    <col min="11780" max="11780" width="13.42578125" style="87" customWidth="1"/>
    <col min="11781" max="11781" width="13" style="87" customWidth="1"/>
    <col min="11782" max="11782" width="3.28515625" style="87" customWidth="1"/>
    <col min="11783" max="11783" width="12.85546875" style="87" customWidth="1"/>
    <col min="11784" max="12032" width="9.140625" style="87"/>
    <col min="12033" max="12033" width="71.5703125" style="87" customWidth="1"/>
    <col min="12034" max="12034" width="13.7109375" style="87" customWidth="1"/>
    <col min="12035" max="12035" width="12.5703125" style="87" customWidth="1"/>
    <col min="12036" max="12036" width="13.42578125" style="87" customWidth="1"/>
    <col min="12037" max="12037" width="13" style="87" customWidth="1"/>
    <col min="12038" max="12038" width="3.28515625" style="87" customWidth="1"/>
    <col min="12039" max="12039" width="12.85546875" style="87" customWidth="1"/>
    <col min="12040" max="12288" width="9.140625" style="87"/>
    <col min="12289" max="12289" width="71.5703125" style="87" customWidth="1"/>
    <col min="12290" max="12290" width="13.7109375" style="87" customWidth="1"/>
    <col min="12291" max="12291" width="12.5703125" style="87" customWidth="1"/>
    <col min="12292" max="12292" width="13.42578125" style="87" customWidth="1"/>
    <col min="12293" max="12293" width="13" style="87" customWidth="1"/>
    <col min="12294" max="12294" width="3.28515625" style="87" customWidth="1"/>
    <col min="12295" max="12295" width="12.85546875" style="87" customWidth="1"/>
    <col min="12296" max="12544" width="9.140625" style="87"/>
    <col min="12545" max="12545" width="71.5703125" style="87" customWidth="1"/>
    <col min="12546" max="12546" width="13.7109375" style="87" customWidth="1"/>
    <col min="12547" max="12547" width="12.5703125" style="87" customWidth="1"/>
    <col min="12548" max="12548" width="13.42578125" style="87" customWidth="1"/>
    <col min="12549" max="12549" width="13" style="87" customWidth="1"/>
    <col min="12550" max="12550" width="3.28515625" style="87" customWidth="1"/>
    <col min="12551" max="12551" width="12.85546875" style="87" customWidth="1"/>
    <col min="12552" max="12800" width="9.140625" style="87"/>
    <col min="12801" max="12801" width="71.5703125" style="87" customWidth="1"/>
    <col min="12802" max="12802" width="13.7109375" style="87" customWidth="1"/>
    <col min="12803" max="12803" width="12.5703125" style="87" customWidth="1"/>
    <col min="12804" max="12804" width="13.42578125" style="87" customWidth="1"/>
    <col min="12805" max="12805" width="13" style="87" customWidth="1"/>
    <col min="12806" max="12806" width="3.28515625" style="87" customWidth="1"/>
    <col min="12807" max="12807" width="12.85546875" style="87" customWidth="1"/>
    <col min="12808" max="13056" width="9.140625" style="87"/>
    <col min="13057" max="13057" width="71.5703125" style="87" customWidth="1"/>
    <col min="13058" max="13058" width="13.7109375" style="87" customWidth="1"/>
    <col min="13059" max="13059" width="12.5703125" style="87" customWidth="1"/>
    <col min="13060" max="13060" width="13.42578125" style="87" customWidth="1"/>
    <col min="13061" max="13061" width="13" style="87" customWidth="1"/>
    <col min="13062" max="13062" width="3.28515625" style="87" customWidth="1"/>
    <col min="13063" max="13063" width="12.85546875" style="87" customWidth="1"/>
    <col min="13064" max="13312" width="9.140625" style="87"/>
    <col min="13313" max="13313" width="71.5703125" style="87" customWidth="1"/>
    <col min="13314" max="13314" width="13.7109375" style="87" customWidth="1"/>
    <col min="13315" max="13315" width="12.5703125" style="87" customWidth="1"/>
    <col min="13316" max="13316" width="13.42578125" style="87" customWidth="1"/>
    <col min="13317" max="13317" width="13" style="87" customWidth="1"/>
    <col min="13318" max="13318" width="3.28515625" style="87" customWidth="1"/>
    <col min="13319" max="13319" width="12.85546875" style="87" customWidth="1"/>
    <col min="13320" max="13568" width="9.140625" style="87"/>
    <col min="13569" max="13569" width="71.5703125" style="87" customWidth="1"/>
    <col min="13570" max="13570" width="13.7109375" style="87" customWidth="1"/>
    <col min="13571" max="13571" width="12.5703125" style="87" customWidth="1"/>
    <col min="13572" max="13572" width="13.42578125" style="87" customWidth="1"/>
    <col min="13573" max="13573" width="13" style="87" customWidth="1"/>
    <col min="13574" max="13574" width="3.28515625" style="87" customWidth="1"/>
    <col min="13575" max="13575" width="12.85546875" style="87" customWidth="1"/>
    <col min="13576" max="13824" width="9.140625" style="87"/>
    <col min="13825" max="13825" width="71.5703125" style="87" customWidth="1"/>
    <col min="13826" max="13826" width="13.7109375" style="87" customWidth="1"/>
    <col min="13827" max="13827" width="12.5703125" style="87" customWidth="1"/>
    <col min="13828" max="13828" width="13.42578125" style="87" customWidth="1"/>
    <col min="13829" max="13829" width="13" style="87" customWidth="1"/>
    <col min="13830" max="13830" width="3.28515625" style="87" customWidth="1"/>
    <col min="13831" max="13831" width="12.85546875" style="87" customWidth="1"/>
    <col min="13832" max="14080" width="9.140625" style="87"/>
    <col min="14081" max="14081" width="71.5703125" style="87" customWidth="1"/>
    <col min="14082" max="14082" width="13.7109375" style="87" customWidth="1"/>
    <col min="14083" max="14083" width="12.5703125" style="87" customWidth="1"/>
    <col min="14084" max="14084" width="13.42578125" style="87" customWidth="1"/>
    <col min="14085" max="14085" width="13" style="87" customWidth="1"/>
    <col min="14086" max="14086" width="3.28515625" style="87" customWidth="1"/>
    <col min="14087" max="14087" width="12.85546875" style="87" customWidth="1"/>
    <col min="14088" max="14336" width="9.140625" style="87"/>
    <col min="14337" max="14337" width="71.5703125" style="87" customWidth="1"/>
    <col min="14338" max="14338" width="13.7109375" style="87" customWidth="1"/>
    <col min="14339" max="14339" width="12.5703125" style="87" customWidth="1"/>
    <col min="14340" max="14340" width="13.42578125" style="87" customWidth="1"/>
    <col min="14341" max="14341" width="13" style="87" customWidth="1"/>
    <col min="14342" max="14342" width="3.28515625" style="87" customWidth="1"/>
    <col min="14343" max="14343" width="12.85546875" style="87" customWidth="1"/>
    <col min="14344" max="14592" width="9.140625" style="87"/>
    <col min="14593" max="14593" width="71.5703125" style="87" customWidth="1"/>
    <col min="14594" max="14594" width="13.7109375" style="87" customWidth="1"/>
    <col min="14595" max="14595" width="12.5703125" style="87" customWidth="1"/>
    <col min="14596" max="14596" width="13.42578125" style="87" customWidth="1"/>
    <col min="14597" max="14597" width="13" style="87" customWidth="1"/>
    <col min="14598" max="14598" width="3.28515625" style="87" customWidth="1"/>
    <col min="14599" max="14599" width="12.85546875" style="87" customWidth="1"/>
    <col min="14600" max="14848" width="9.140625" style="87"/>
    <col min="14849" max="14849" width="71.5703125" style="87" customWidth="1"/>
    <col min="14850" max="14850" width="13.7109375" style="87" customWidth="1"/>
    <col min="14851" max="14851" width="12.5703125" style="87" customWidth="1"/>
    <col min="14852" max="14852" width="13.42578125" style="87" customWidth="1"/>
    <col min="14853" max="14853" width="13" style="87" customWidth="1"/>
    <col min="14854" max="14854" width="3.28515625" style="87" customWidth="1"/>
    <col min="14855" max="14855" width="12.85546875" style="87" customWidth="1"/>
    <col min="14856" max="15104" width="9.140625" style="87"/>
    <col min="15105" max="15105" width="71.5703125" style="87" customWidth="1"/>
    <col min="15106" max="15106" width="13.7109375" style="87" customWidth="1"/>
    <col min="15107" max="15107" width="12.5703125" style="87" customWidth="1"/>
    <col min="15108" max="15108" width="13.42578125" style="87" customWidth="1"/>
    <col min="15109" max="15109" width="13" style="87" customWidth="1"/>
    <col min="15110" max="15110" width="3.28515625" style="87" customWidth="1"/>
    <col min="15111" max="15111" width="12.85546875" style="87" customWidth="1"/>
    <col min="15112" max="15360" width="9.140625" style="87"/>
    <col min="15361" max="15361" width="71.5703125" style="87" customWidth="1"/>
    <col min="15362" max="15362" width="13.7109375" style="87" customWidth="1"/>
    <col min="15363" max="15363" width="12.5703125" style="87" customWidth="1"/>
    <col min="15364" max="15364" width="13.42578125" style="87" customWidth="1"/>
    <col min="15365" max="15365" width="13" style="87" customWidth="1"/>
    <col min="15366" max="15366" width="3.28515625" style="87" customWidth="1"/>
    <col min="15367" max="15367" width="12.85546875" style="87" customWidth="1"/>
    <col min="15368" max="15616" width="9.140625" style="87"/>
    <col min="15617" max="15617" width="71.5703125" style="87" customWidth="1"/>
    <col min="15618" max="15618" width="13.7109375" style="87" customWidth="1"/>
    <col min="15619" max="15619" width="12.5703125" style="87" customWidth="1"/>
    <col min="15620" max="15620" width="13.42578125" style="87" customWidth="1"/>
    <col min="15621" max="15621" width="13" style="87" customWidth="1"/>
    <col min="15622" max="15622" width="3.28515625" style="87" customWidth="1"/>
    <col min="15623" max="15623" width="12.85546875" style="87" customWidth="1"/>
    <col min="15624" max="15872" width="9.140625" style="87"/>
    <col min="15873" max="15873" width="71.5703125" style="87" customWidth="1"/>
    <col min="15874" max="15874" width="13.7109375" style="87" customWidth="1"/>
    <col min="15875" max="15875" width="12.5703125" style="87" customWidth="1"/>
    <col min="15876" max="15876" width="13.42578125" style="87" customWidth="1"/>
    <col min="15877" max="15877" width="13" style="87" customWidth="1"/>
    <col min="15878" max="15878" width="3.28515625" style="87" customWidth="1"/>
    <col min="15879" max="15879" width="12.85546875" style="87" customWidth="1"/>
    <col min="15880" max="16128" width="9.140625" style="87"/>
    <col min="16129" max="16129" width="71.5703125" style="87" customWidth="1"/>
    <col min="16130" max="16130" width="13.7109375" style="87" customWidth="1"/>
    <col min="16131" max="16131" width="12.5703125" style="87" customWidth="1"/>
    <col min="16132" max="16132" width="13.42578125" style="87" customWidth="1"/>
    <col min="16133" max="16133" width="13" style="87" customWidth="1"/>
    <col min="16134" max="16134" width="3.28515625" style="87" customWidth="1"/>
    <col min="16135" max="16135" width="12.85546875" style="87" customWidth="1"/>
    <col min="16136" max="16383" width="9.140625" style="87"/>
    <col min="16384" max="16384" width="9.140625" style="87" customWidth="1"/>
  </cols>
  <sheetData>
    <row r="1" spans="1:7" x14ac:dyDescent="0.2">
      <c r="A1" s="198"/>
      <c r="B1" s="198"/>
      <c r="C1" s="198"/>
      <c r="D1" s="198"/>
      <c r="E1" s="198"/>
      <c r="F1" s="198"/>
      <c r="G1" s="199"/>
    </row>
    <row r="2" spans="1:7" x14ac:dyDescent="0.2">
      <c r="A2" s="198" t="s">
        <v>241</v>
      </c>
      <c r="B2" s="198"/>
      <c r="C2" s="198"/>
      <c r="D2" s="198"/>
      <c r="E2" s="198"/>
      <c r="F2" s="198"/>
      <c r="G2" s="199"/>
    </row>
    <row r="3" spans="1:7" x14ac:dyDescent="0.2">
      <c r="A3" s="198" t="s">
        <v>240</v>
      </c>
      <c r="B3" s="198"/>
      <c r="C3" s="198"/>
      <c r="D3" s="198"/>
      <c r="E3" s="198"/>
      <c r="F3" s="198"/>
      <c r="G3" s="199"/>
    </row>
    <row r="4" spans="1:7" ht="15" x14ac:dyDescent="0.25">
      <c r="A4" s="88"/>
      <c r="B4" s="89"/>
      <c r="C4" s="89"/>
      <c r="D4" s="89"/>
      <c r="E4" s="89"/>
      <c r="F4" s="89"/>
    </row>
    <row r="5" spans="1:7" ht="60" x14ac:dyDescent="0.2">
      <c r="A5" s="90" t="s">
        <v>153</v>
      </c>
      <c r="B5" s="90" t="s">
        <v>154</v>
      </c>
      <c r="C5" s="90" t="s">
        <v>155</v>
      </c>
      <c r="D5" s="90" t="s">
        <v>156</v>
      </c>
      <c r="E5" s="90" t="s">
        <v>157</v>
      </c>
      <c r="F5" s="90" t="s">
        <v>158</v>
      </c>
    </row>
    <row r="6" spans="1:7" ht="37.5" customHeight="1" x14ac:dyDescent="0.2">
      <c r="A6" s="91" t="s">
        <v>86</v>
      </c>
      <c r="B6" s="200" t="s">
        <v>159</v>
      </c>
      <c r="C6" s="201"/>
      <c r="D6" s="201"/>
      <c r="E6" s="201"/>
      <c r="F6" s="202"/>
    </row>
    <row r="7" spans="1:7" ht="30" x14ac:dyDescent="0.2">
      <c r="A7" s="92" t="s">
        <v>97</v>
      </c>
      <c r="B7" s="142" t="s">
        <v>227</v>
      </c>
      <c r="C7" s="94" t="s">
        <v>212</v>
      </c>
      <c r="D7" s="95">
        <v>1</v>
      </c>
      <c r="E7" s="96">
        <v>7386.13</v>
      </c>
      <c r="F7" s="97">
        <f>D7*E7</f>
        <v>7386.13</v>
      </c>
    </row>
    <row r="8" spans="1:7" ht="15" x14ac:dyDescent="0.2">
      <c r="A8" s="98" t="s">
        <v>98</v>
      </c>
      <c r="B8" s="141" t="s">
        <v>228</v>
      </c>
      <c r="C8" s="94" t="s">
        <v>5</v>
      </c>
      <c r="D8" s="123">
        <v>1</v>
      </c>
      <c r="E8" s="95">
        <v>842.82</v>
      </c>
      <c r="F8" s="97">
        <f>D8*E8</f>
        <v>842.82</v>
      </c>
    </row>
    <row r="9" spans="1:7" ht="15" x14ac:dyDescent="0.2">
      <c r="A9" s="191"/>
      <c r="B9" s="192"/>
      <c r="C9" s="192"/>
      <c r="D9" s="192"/>
      <c r="E9" s="193"/>
      <c r="F9" s="101">
        <f>SUM(F7:F8)</f>
        <v>8228.9500000000007</v>
      </c>
    </row>
    <row r="10" spans="1:7" ht="15" x14ac:dyDescent="0.2">
      <c r="A10" s="102"/>
      <c r="B10" s="102"/>
      <c r="C10" s="102"/>
      <c r="D10" s="102"/>
      <c r="E10" s="102"/>
      <c r="F10" s="103"/>
    </row>
    <row r="11" spans="1:7" x14ac:dyDescent="0.2">
      <c r="A11" s="91" t="s">
        <v>91</v>
      </c>
      <c r="B11" s="206" t="s">
        <v>214</v>
      </c>
      <c r="C11" s="207"/>
      <c r="D11" s="207"/>
      <c r="E11" s="207"/>
      <c r="F11" s="208"/>
    </row>
    <row r="12" spans="1:7" ht="15" x14ac:dyDescent="0.2">
      <c r="A12" s="92" t="s">
        <v>194</v>
      </c>
      <c r="B12" s="99" t="s">
        <v>224</v>
      </c>
      <c r="C12" s="94" t="s">
        <v>212</v>
      </c>
      <c r="D12" s="95">
        <v>1</v>
      </c>
      <c r="E12" s="96">
        <v>520</v>
      </c>
      <c r="F12" s="97">
        <f>D12*E12</f>
        <v>520</v>
      </c>
    </row>
    <row r="13" spans="1:7" ht="15" x14ac:dyDescent="0.2">
      <c r="A13" s="98" t="s">
        <v>196</v>
      </c>
      <c r="B13" s="99" t="s">
        <v>225</v>
      </c>
      <c r="C13" s="94" t="s">
        <v>212</v>
      </c>
      <c r="D13" s="95">
        <v>1</v>
      </c>
      <c r="E13" s="96">
        <v>125</v>
      </c>
      <c r="F13" s="97">
        <f>D13*E13</f>
        <v>125</v>
      </c>
    </row>
    <row r="14" spans="1:7" ht="15" x14ac:dyDescent="0.2">
      <c r="A14" s="92"/>
      <c r="B14" s="99"/>
      <c r="C14" s="94"/>
      <c r="D14" s="95"/>
      <c r="E14" s="96"/>
      <c r="F14" s="97">
        <f>D14*E14</f>
        <v>0</v>
      </c>
    </row>
    <row r="15" spans="1:7" ht="15" x14ac:dyDescent="0.2">
      <c r="A15" s="191" t="s">
        <v>208</v>
      </c>
      <c r="B15" s="192"/>
      <c r="C15" s="192"/>
      <c r="D15" s="192"/>
      <c r="E15" s="193"/>
      <c r="F15" s="97">
        <f>SUM(F12:F14)</f>
        <v>645</v>
      </c>
    </row>
    <row r="16" spans="1:7" ht="15" x14ac:dyDescent="0.2">
      <c r="A16" s="104"/>
      <c r="B16" s="105" t="s">
        <v>223</v>
      </c>
      <c r="C16" s="106"/>
      <c r="D16" s="106"/>
      <c r="E16" s="107"/>
      <c r="F16" s="108">
        <v>124.95</v>
      </c>
    </row>
    <row r="17" spans="1:7" ht="15" x14ac:dyDescent="0.2">
      <c r="A17" s="109"/>
      <c r="B17" s="110"/>
      <c r="C17" s="111"/>
      <c r="D17" s="112"/>
      <c r="E17" s="113"/>
      <c r="F17" s="114"/>
    </row>
    <row r="18" spans="1:7" x14ac:dyDescent="0.2">
      <c r="A18" s="194" t="s">
        <v>210</v>
      </c>
      <c r="B18" s="195"/>
      <c r="C18" s="195"/>
      <c r="D18" s="195"/>
      <c r="E18" s="196"/>
      <c r="F18" s="101">
        <f>F9+F15+F16</f>
        <v>8998.9000000000015</v>
      </c>
      <c r="G18" s="115"/>
    </row>
    <row r="19" spans="1:7" x14ac:dyDescent="0.2">
      <c r="A19" s="116"/>
      <c r="B19" s="194" t="s">
        <v>211</v>
      </c>
      <c r="C19" s="195"/>
      <c r="D19" s="195"/>
      <c r="E19" s="196"/>
      <c r="F19" s="101">
        <f>F7+F8+F12+F13+F16</f>
        <v>8998.9000000000015</v>
      </c>
      <c r="G19" s="117"/>
    </row>
    <row r="21" spans="1:7" ht="24.75" customHeight="1" x14ac:dyDescent="0.25">
      <c r="A21" s="197"/>
      <c r="B21" s="197"/>
      <c r="C21" s="197"/>
      <c r="D21" s="197"/>
      <c r="E21" s="197"/>
      <c r="F21" s="197"/>
      <c r="G21" s="197"/>
    </row>
    <row r="22" spans="1:7" x14ac:dyDescent="0.2">
      <c r="F22" s="118"/>
    </row>
    <row r="23" spans="1:7" x14ac:dyDescent="0.2">
      <c r="F23" s="118"/>
    </row>
    <row r="24" spans="1:7" x14ac:dyDescent="0.2">
      <c r="F24" s="118"/>
    </row>
    <row r="25" spans="1:7" x14ac:dyDescent="0.2">
      <c r="F25" s="118"/>
    </row>
    <row r="26" spans="1:7" x14ac:dyDescent="0.2">
      <c r="F26" s="118"/>
    </row>
    <row r="27" spans="1:7" x14ac:dyDescent="0.2">
      <c r="E27" s="118"/>
    </row>
  </sheetData>
  <mergeCells count="10">
    <mergeCell ref="A15:E15"/>
    <mergeCell ref="A18:E18"/>
    <mergeCell ref="B19:E19"/>
    <mergeCell ref="A21:G21"/>
    <mergeCell ref="A1:G1"/>
    <mergeCell ref="A2:G2"/>
    <mergeCell ref="A3:G3"/>
    <mergeCell ref="B6:F6"/>
    <mergeCell ref="A9:E9"/>
    <mergeCell ref="B11:F11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zoomScaleNormal="100" zoomScaleSheetLayoutView="100" workbookViewId="0">
      <selection activeCell="J10" sqref="J10"/>
    </sheetView>
  </sheetViews>
  <sheetFormatPr defaultColWidth="9.140625" defaultRowHeight="15" x14ac:dyDescent="0.25"/>
  <cols>
    <col min="1" max="1" width="7.140625" style="53" customWidth="1"/>
    <col min="2" max="2" width="10.7109375" style="53" customWidth="1"/>
    <col min="3" max="3" width="10.28515625" style="53" customWidth="1"/>
    <col min="4" max="4" width="8.85546875" style="53" customWidth="1"/>
    <col min="5" max="5" width="8" style="53" customWidth="1"/>
    <col min="6" max="6" width="7.28515625" style="53" customWidth="1"/>
    <col min="7" max="7" width="13.42578125" style="53" customWidth="1"/>
    <col min="8" max="8" width="13" style="53" customWidth="1"/>
    <col min="9" max="9" width="16.28515625" style="53" customWidth="1"/>
    <col min="10" max="10" width="20.42578125" style="53" customWidth="1"/>
    <col min="11" max="16384" width="9.140625" style="53"/>
  </cols>
  <sheetData>
    <row r="1" spans="1:10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 x14ac:dyDescent="0.25">
      <c r="A2" s="158" t="s">
        <v>0</v>
      </c>
      <c r="B2" s="158"/>
      <c r="C2" s="158"/>
      <c r="D2" s="158" t="s">
        <v>83</v>
      </c>
      <c r="E2" s="158"/>
      <c r="F2" s="158"/>
      <c r="G2" s="158"/>
      <c r="H2" s="158"/>
      <c r="I2" s="158"/>
      <c r="J2" s="40"/>
    </row>
    <row r="3" spans="1:10" ht="15" customHeight="1" x14ac:dyDescent="0.25">
      <c r="A3" s="158" t="s">
        <v>1</v>
      </c>
      <c r="B3" s="158"/>
      <c r="C3" s="158"/>
      <c r="D3" s="158" t="s">
        <v>83</v>
      </c>
      <c r="E3" s="158"/>
      <c r="F3" s="158"/>
      <c r="G3" s="158"/>
      <c r="H3" s="158"/>
      <c r="I3" s="158"/>
      <c r="J3" s="40"/>
    </row>
    <row r="4" spans="1:10" ht="33.75" customHeight="1" x14ac:dyDescent="0.25">
      <c r="A4" s="158" t="s">
        <v>2</v>
      </c>
      <c r="B4" s="158"/>
      <c r="C4" s="158"/>
      <c r="D4" s="159" t="s">
        <v>81</v>
      </c>
      <c r="E4" s="159"/>
      <c r="F4" s="159"/>
      <c r="G4" s="159"/>
      <c r="H4" s="159"/>
      <c r="I4" s="159"/>
      <c r="J4" s="40"/>
    </row>
    <row r="5" spans="1:10" ht="35.25" customHeight="1" x14ac:dyDescent="0.25">
      <c r="A5" s="162" t="s">
        <v>82</v>
      </c>
      <c r="B5" s="162"/>
      <c r="C5" s="162"/>
      <c r="D5" s="162"/>
      <c r="E5" s="162"/>
      <c r="F5" s="162"/>
      <c r="G5" s="162"/>
      <c r="H5" s="162"/>
      <c r="I5" s="162"/>
      <c r="J5" s="40"/>
    </row>
    <row r="6" spans="1:10" ht="62.25" customHeight="1" x14ac:dyDescent="0.25">
      <c r="A6" s="125"/>
      <c r="B6" s="225"/>
      <c r="C6" s="225"/>
      <c r="D6" s="225"/>
      <c r="E6" s="225"/>
      <c r="F6" s="225"/>
      <c r="G6" s="126" t="s">
        <v>84</v>
      </c>
      <c r="H6" s="126" t="s">
        <v>85</v>
      </c>
      <c r="I6" s="126" t="s">
        <v>239</v>
      </c>
      <c r="J6" s="69"/>
    </row>
    <row r="7" spans="1:10" x14ac:dyDescent="0.25">
      <c r="A7" s="127" t="s">
        <v>86</v>
      </c>
      <c r="B7" s="226" t="s">
        <v>87</v>
      </c>
      <c r="C7" s="226"/>
      <c r="D7" s="226"/>
      <c r="E7" s="226"/>
      <c r="F7" s="226"/>
      <c r="G7" s="128">
        <f>SUM(G8:G10)</f>
        <v>7935</v>
      </c>
      <c r="H7" s="128">
        <f>SUM(H8:H10)</f>
        <v>1911.5449999999998</v>
      </c>
      <c r="I7" s="129">
        <f t="shared" ref="I7:I15" si="0">SUM(G7:H7)</f>
        <v>9846.5450000000001</v>
      </c>
      <c r="J7" s="66"/>
    </row>
    <row r="8" spans="1:10" x14ac:dyDescent="0.25">
      <c r="A8" s="127" t="s">
        <v>97</v>
      </c>
      <c r="B8" s="181" t="s">
        <v>88</v>
      </c>
      <c r="C8" s="181"/>
      <c r="D8" s="181"/>
      <c r="E8" s="181"/>
      <c r="F8" s="181"/>
      <c r="G8" s="130">
        <v>2540</v>
      </c>
      <c r="H8" s="130">
        <v>611.88599999999985</v>
      </c>
      <c r="I8" s="57">
        <f t="shared" si="0"/>
        <v>3151.886</v>
      </c>
      <c r="J8" s="66"/>
    </row>
    <row r="9" spans="1:10" x14ac:dyDescent="0.25">
      <c r="A9" s="127" t="s">
        <v>98</v>
      </c>
      <c r="B9" s="181" t="s">
        <v>89</v>
      </c>
      <c r="C9" s="181"/>
      <c r="D9" s="181"/>
      <c r="E9" s="181"/>
      <c r="F9" s="181"/>
      <c r="G9" s="131">
        <v>1010</v>
      </c>
      <c r="H9" s="130">
        <v>243.30900000000003</v>
      </c>
      <c r="I9" s="57">
        <f t="shared" si="0"/>
        <v>1253.309</v>
      </c>
      <c r="J9" s="66"/>
    </row>
    <row r="10" spans="1:10" x14ac:dyDescent="0.25">
      <c r="A10" s="127">
        <v>1.3</v>
      </c>
      <c r="B10" s="181" t="s">
        <v>90</v>
      </c>
      <c r="C10" s="181"/>
      <c r="D10" s="181"/>
      <c r="E10" s="181"/>
      <c r="F10" s="181"/>
      <c r="G10" s="130">
        <v>4385</v>
      </c>
      <c r="H10" s="130">
        <v>1056.3499999999999</v>
      </c>
      <c r="I10" s="57">
        <f t="shared" si="0"/>
        <v>5441.35</v>
      </c>
      <c r="J10" s="40"/>
    </row>
    <row r="11" spans="1:10" x14ac:dyDescent="0.25">
      <c r="A11" s="127" t="s">
        <v>91</v>
      </c>
      <c r="B11" s="226" t="s">
        <v>92</v>
      </c>
      <c r="C11" s="226"/>
      <c r="D11" s="226"/>
      <c r="E11" s="226"/>
      <c r="F11" s="226"/>
      <c r="G11" s="43">
        <v>2000</v>
      </c>
      <c r="H11" s="131"/>
      <c r="I11" s="129">
        <f t="shared" si="0"/>
        <v>2000</v>
      </c>
      <c r="J11" s="40"/>
    </row>
    <row r="12" spans="1:10" x14ac:dyDescent="0.25">
      <c r="A12" s="127" t="s">
        <v>93</v>
      </c>
      <c r="B12" s="226" t="s">
        <v>141</v>
      </c>
      <c r="C12" s="226"/>
      <c r="D12" s="226"/>
      <c r="E12" s="226"/>
      <c r="F12" s="226"/>
      <c r="G12" s="43">
        <f>SUM(G13:G15)</f>
        <v>834</v>
      </c>
      <c r="H12" s="43"/>
      <c r="I12" s="129">
        <f t="shared" si="0"/>
        <v>834</v>
      </c>
      <c r="J12" s="40"/>
    </row>
    <row r="13" spans="1:10" x14ac:dyDescent="0.25">
      <c r="A13" s="127" t="s">
        <v>99</v>
      </c>
      <c r="B13" s="181" t="s">
        <v>94</v>
      </c>
      <c r="C13" s="181"/>
      <c r="D13" s="181"/>
      <c r="E13" s="181"/>
      <c r="F13" s="181"/>
      <c r="G13" s="131">
        <v>140</v>
      </c>
      <c r="H13" s="43"/>
      <c r="I13" s="57">
        <f t="shared" si="0"/>
        <v>140</v>
      </c>
      <c r="J13" s="40"/>
    </row>
    <row r="14" spans="1:10" x14ac:dyDescent="0.25">
      <c r="A14" s="127" t="s">
        <v>100</v>
      </c>
      <c r="B14" s="181" t="s">
        <v>95</v>
      </c>
      <c r="C14" s="181"/>
      <c r="D14" s="181"/>
      <c r="E14" s="181"/>
      <c r="F14" s="181"/>
      <c r="G14" s="131">
        <v>60</v>
      </c>
      <c r="H14" s="43"/>
      <c r="I14" s="57">
        <f t="shared" si="0"/>
        <v>60</v>
      </c>
      <c r="J14" s="40"/>
    </row>
    <row r="15" spans="1:10" x14ac:dyDescent="0.25">
      <c r="A15" s="127" t="s">
        <v>101</v>
      </c>
      <c r="B15" s="181" t="s">
        <v>96</v>
      </c>
      <c r="C15" s="181"/>
      <c r="D15" s="181"/>
      <c r="E15" s="181"/>
      <c r="F15" s="181"/>
      <c r="G15" s="131">
        <v>634</v>
      </c>
      <c r="H15" s="43"/>
      <c r="I15" s="57">
        <f t="shared" si="0"/>
        <v>634</v>
      </c>
      <c r="J15" s="40"/>
    </row>
    <row r="16" spans="1:10" x14ac:dyDescent="0.25">
      <c r="A16" s="132"/>
      <c r="B16" s="132"/>
      <c r="C16" s="132"/>
      <c r="D16" s="132"/>
      <c r="E16" s="132"/>
      <c r="F16" s="132"/>
      <c r="G16" s="133">
        <f>SUM(G7,G11,G12)</f>
        <v>10769</v>
      </c>
      <c r="H16" s="133">
        <f>SUM(H7,H11,H12)</f>
        <v>1911.5449999999998</v>
      </c>
      <c r="I16" s="133">
        <f>SUM(I7,I11,I12)</f>
        <v>12680.545</v>
      </c>
    </row>
    <row r="17" spans="1:10" x14ac:dyDescent="0.25">
      <c r="A17" s="40"/>
      <c r="B17" s="40"/>
      <c r="C17" s="40"/>
      <c r="D17" s="40"/>
      <c r="E17" s="40"/>
      <c r="F17" s="40"/>
      <c r="G17" s="40"/>
      <c r="H17" s="40"/>
      <c r="I17" s="134"/>
      <c r="J17" s="40"/>
    </row>
  </sheetData>
  <mergeCells count="17">
    <mergeCell ref="B12:F12"/>
    <mergeCell ref="B13:F13"/>
    <mergeCell ref="B14:F14"/>
    <mergeCell ref="B15:F15"/>
    <mergeCell ref="B7:F7"/>
    <mergeCell ref="B6:F6"/>
    <mergeCell ref="B8:F8"/>
    <mergeCell ref="B9:F9"/>
    <mergeCell ref="B10:F10"/>
    <mergeCell ref="B11:F11"/>
    <mergeCell ref="A5:I5"/>
    <mergeCell ref="A2:C2"/>
    <mergeCell ref="D2:I2"/>
    <mergeCell ref="A3:C3"/>
    <mergeCell ref="D3:I3"/>
    <mergeCell ref="A4:C4"/>
    <mergeCell ref="D4:I4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7"/>
  <sheetViews>
    <sheetView zoomScaleNormal="100" zoomScaleSheetLayoutView="100" workbookViewId="0">
      <selection activeCell="F29" sqref="F29"/>
    </sheetView>
  </sheetViews>
  <sheetFormatPr defaultColWidth="9.140625" defaultRowHeight="15" x14ac:dyDescent="0.25"/>
  <cols>
    <col min="1" max="1" width="9.140625" style="53"/>
    <col min="2" max="2" width="10.7109375" style="53" customWidth="1"/>
    <col min="3" max="3" width="13.28515625" style="53" customWidth="1"/>
    <col min="4" max="4" width="9.140625" style="53" customWidth="1"/>
    <col min="5" max="5" width="10.28515625" style="53" customWidth="1"/>
    <col min="6" max="6" width="9.5703125" style="53" customWidth="1"/>
    <col min="7" max="7" width="8" style="53" customWidth="1"/>
    <col min="8" max="8" width="11.85546875" style="53" customWidth="1"/>
    <col min="9" max="9" width="11.28515625" style="53" customWidth="1"/>
    <col min="10" max="16384" width="9.140625" style="53"/>
  </cols>
  <sheetData>
    <row r="1" spans="1:9" x14ac:dyDescent="0.25">
      <c r="A1" s="40"/>
      <c r="B1" s="40"/>
      <c r="C1" s="40"/>
      <c r="D1" s="40"/>
      <c r="E1" s="40"/>
      <c r="F1" s="40"/>
      <c r="G1" s="40"/>
      <c r="H1" s="40"/>
      <c r="I1" s="40"/>
    </row>
    <row r="2" spans="1:9" ht="15" customHeight="1" x14ac:dyDescent="0.25">
      <c r="A2" s="158" t="s">
        <v>0</v>
      </c>
      <c r="B2" s="158"/>
      <c r="C2" s="158"/>
      <c r="D2" s="158" t="s">
        <v>3</v>
      </c>
      <c r="E2" s="158"/>
      <c r="F2" s="158"/>
      <c r="G2" s="158"/>
      <c r="H2" s="158"/>
      <c r="I2" s="158"/>
    </row>
    <row r="3" spans="1:9" ht="15" customHeight="1" x14ac:dyDescent="0.25">
      <c r="A3" s="158" t="s">
        <v>1</v>
      </c>
      <c r="B3" s="158"/>
      <c r="C3" s="158"/>
      <c r="D3" s="158" t="s">
        <v>3</v>
      </c>
      <c r="E3" s="158"/>
      <c r="F3" s="158"/>
      <c r="G3" s="158"/>
      <c r="H3" s="158"/>
      <c r="I3" s="158"/>
    </row>
    <row r="4" spans="1:9" ht="33.75" customHeight="1" x14ac:dyDescent="0.25">
      <c r="A4" s="158" t="s">
        <v>2</v>
      </c>
      <c r="B4" s="158"/>
      <c r="C4" s="158"/>
      <c r="D4" s="159" t="s">
        <v>4</v>
      </c>
      <c r="E4" s="159"/>
      <c r="F4" s="159"/>
      <c r="G4" s="159"/>
      <c r="H4" s="159"/>
      <c r="I4" s="159"/>
    </row>
    <row r="5" spans="1:9" ht="35.25" customHeight="1" x14ac:dyDescent="0.25">
      <c r="A5" s="162" t="s">
        <v>102</v>
      </c>
      <c r="B5" s="162"/>
      <c r="C5" s="162"/>
      <c r="D5" s="162"/>
      <c r="E5" s="162"/>
      <c r="F5" s="162"/>
      <c r="G5" s="162"/>
      <c r="H5" s="162"/>
      <c r="I5" s="162"/>
    </row>
    <row r="6" spans="1:9" ht="35.25" customHeight="1" x14ac:dyDescent="0.25">
      <c r="A6" s="163" t="s">
        <v>8</v>
      </c>
      <c r="B6" s="163"/>
      <c r="C6" s="163"/>
      <c r="D6" s="163"/>
      <c r="E6" s="163"/>
      <c r="F6" s="163"/>
      <c r="G6" s="163"/>
      <c r="H6" s="43" t="s">
        <v>9</v>
      </c>
      <c r="I6" s="43" t="s">
        <v>10</v>
      </c>
    </row>
    <row r="7" spans="1:9" x14ac:dyDescent="0.25">
      <c r="A7" s="168" t="s">
        <v>103</v>
      </c>
      <c r="B7" s="169"/>
      <c r="C7" s="169"/>
      <c r="D7" s="169"/>
      <c r="E7" s="169"/>
      <c r="F7" s="169"/>
      <c r="G7" s="170"/>
      <c r="H7" s="135"/>
      <c r="I7" s="135"/>
    </row>
    <row r="8" spans="1:9" x14ac:dyDescent="0.25">
      <c r="A8" s="171" t="s">
        <v>104</v>
      </c>
      <c r="B8" s="172"/>
      <c r="C8" s="172"/>
      <c r="D8" s="172"/>
      <c r="E8" s="172"/>
      <c r="F8" s="172"/>
      <c r="G8" s="173"/>
      <c r="H8" s="136">
        <v>665</v>
      </c>
      <c r="I8" s="137"/>
    </row>
    <row r="9" spans="1:9" x14ac:dyDescent="0.25">
      <c r="A9" s="171" t="s">
        <v>105</v>
      </c>
      <c r="B9" s="172"/>
      <c r="C9" s="172"/>
      <c r="D9" s="172"/>
      <c r="E9" s="172"/>
      <c r="F9" s="172"/>
      <c r="G9" s="173"/>
      <c r="H9" s="136">
        <v>466</v>
      </c>
      <c r="I9" s="137"/>
    </row>
    <row r="10" spans="1:9" x14ac:dyDescent="0.25">
      <c r="A10" s="171" t="s">
        <v>106</v>
      </c>
      <c r="B10" s="172"/>
      <c r="C10" s="172"/>
      <c r="D10" s="172"/>
      <c r="E10" s="172"/>
      <c r="F10" s="172"/>
      <c r="G10" s="173"/>
      <c r="H10" s="136">
        <v>532</v>
      </c>
      <c r="I10" s="137"/>
    </row>
    <row r="11" spans="1:9" x14ac:dyDescent="0.25">
      <c r="A11" s="171" t="s">
        <v>107</v>
      </c>
      <c r="B11" s="172"/>
      <c r="C11" s="172"/>
      <c r="D11" s="172"/>
      <c r="E11" s="172"/>
      <c r="F11" s="172"/>
      <c r="G11" s="173"/>
      <c r="H11" s="136">
        <v>420</v>
      </c>
      <c r="I11" s="137"/>
    </row>
    <row r="12" spans="1:9" x14ac:dyDescent="0.25">
      <c r="A12" s="171" t="s">
        <v>108</v>
      </c>
      <c r="B12" s="172"/>
      <c r="C12" s="172"/>
      <c r="D12" s="172"/>
      <c r="E12" s="172"/>
      <c r="F12" s="172"/>
      <c r="G12" s="173"/>
      <c r="H12" s="136">
        <v>750</v>
      </c>
      <c r="I12" s="137"/>
    </row>
    <row r="13" spans="1:9" x14ac:dyDescent="0.25">
      <c r="A13" s="168" t="s">
        <v>109</v>
      </c>
      <c r="B13" s="169"/>
      <c r="C13" s="169"/>
      <c r="D13" s="169"/>
      <c r="E13" s="169"/>
      <c r="F13" s="169"/>
      <c r="G13" s="170"/>
      <c r="H13" s="138"/>
      <c r="I13" s="139"/>
    </row>
    <row r="14" spans="1:9" x14ac:dyDescent="0.25">
      <c r="A14" s="171" t="s">
        <v>110</v>
      </c>
      <c r="B14" s="172"/>
      <c r="C14" s="172"/>
      <c r="D14" s="172"/>
      <c r="E14" s="172"/>
      <c r="F14" s="172"/>
      <c r="G14" s="173"/>
      <c r="H14" s="136">
        <v>346</v>
      </c>
      <c r="I14" s="137"/>
    </row>
    <row r="15" spans="1:9" x14ac:dyDescent="0.25">
      <c r="A15" s="171" t="s">
        <v>111</v>
      </c>
      <c r="B15" s="172"/>
      <c r="C15" s="172"/>
      <c r="D15" s="172"/>
      <c r="E15" s="172"/>
      <c r="F15" s="172"/>
      <c r="G15" s="173"/>
      <c r="H15" s="136">
        <v>557</v>
      </c>
      <c r="I15" s="137"/>
    </row>
    <row r="16" spans="1:9" x14ac:dyDescent="0.25">
      <c r="A16" s="171" t="s">
        <v>112</v>
      </c>
      <c r="B16" s="172"/>
      <c r="C16" s="172"/>
      <c r="D16" s="172"/>
      <c r="E16" s="172"/>
      <c r="F16" s="172"/>
      <c r="G16" s="173"/>
      <c r="H16" s="136">
        <v>581</v>
      </c>
      <c r="I16" s="137"/>
    </row>
    <row r="17" spans="1:9" x14ac:dyDescent="0.25">
      <c r="A17" s="171" t="s">
        <v>113</v>
      </c>
      <c r="B17" s="172"/>
      <c r="C17" s="172"/>
      <c r="D17" s="172"/>
      <c r="E17" s="172"/>
      <c r="F17" s="172"/>
      <c r="G17" s="173"/>
      <c r="H17" s="136">
        <v>111</v>
      </c>
      <c r="I17" s="137"/>
    </row>
    <row r="18" spans="1:9" x14ac:dyDescent="0.25">
      <c r="A18" s="171" t="s">
        <v>114</v>
      </c>
      <c r="B18" s="172"/>
      <c r="C18" s="172"/>
      <c r="D18" s="172"/>
      <c r="E18" s="172"/>
      <c r="F18" s="172"/>
      <c r="G18" s="173"/>
      <c r="H18" s="136">
        <v>542</v>
      </c>
      <c r="I18" s="137"/>
    </row>
    <row r="19" spans="1:9" x14ac:dyDescent="0.25">
      <c r="A19" s="161" t="s">
        <v>7</v>
      </c>
      <c r="B19" s="161"/>
      <c r="C19" s="161"/>
      <c r="D19" s="161"/>
      <c r="E19" s="161"/>
      <c r="F19" s="161"/>
      <c r="G19" s="161"/>
      <c r="H19" s="63">
        <f>SUM(H7:H18)</f>
        <v>4970</v>
      </c>
      <c r="I19" s="63"/>
    </row>
    <row r="21" spans="1:9" ht="16.899999999999999" customHeight="1" x14ac:dyDescent="0.25">
      <c r="A21" s="227" t="s">
        <v>238</v>
      </c>
      <c r="B21" s="227"/>
      <c r="C21" s="151"/>
    </row>
    <row r="22" spans="1:9" ht="14.45" customHeight="1" x14ac:dyDescent="0.25">
      <c r="A22" s="227" t="s">
        <v>251</v>
      </c>
      <c r="B22" s="227"/>
      <c r="C22" s="227"/>
    </row>
    <row r="23" spans="1:9" x14ac:dyDescent="0.25">
      <c r="A23" s="152" t="s">
        <v>250</v>
      </c>
      <c r="B23" s="150"/>
      <c r="C23" s="150"/>
      <c r="D23" s="150"/>
      <c r="H23" s="152"/>
    </row>
    <row r="24" spans="1:9" ht="15.75" x14ac:dyDescent="0.25">
      <c r="A24" s="228" t="s">
        <v>249</v>
      </c>
      <c r="H24" s="41" t="s">
        <v>252</v>
      </c>
    </row>
    <row r="26" spans="1:9" x14ac:dyDescent="0.25">
      <c r="A26" s="152" t="s">
        <v>236</v>
      </c>
    </row>
    <row r="27" spans="1:9" x14ac:dyDescent="0.25">
      <c r="A27" s="152" t="s">
        <v>237</v>
      </c>
    </row>
  </sheetData>
  <mergeCells count="23">
    <mergeCell ref="A22:C22"/>
    <mergeCell ref="A21:B21"/>
    <mergeCell ref="A10:G10"/>
    <mergeCell ref="A11:G11"/>
    <mergeCell ref="A12:G12"/>
    <mergeCell ref="A13:G13"/>
    <mergeCell ref="A14:G14"/>
    <mergeCell ref="A19:G19"/>
    <mergeCell ref="A2:C2"/>
    <mergeCell ref="D2:I2"/>
    <mergeCell ref="A3:C3"/>
    <mergeCell ref="D3:I3"/>
    <mergeCell ref="A4:C4"/>
    <mergeCell ref="D4:I4"/>
    <mergeCell ref="A5:I5"/>
    <mergeCell ref="A6:G6"/>
    <mergeCell ref="A16:G16"/>
    <mergeCell ref="A17:G17"/>
    <mergeCell ref="A18:G18"/>
    <mergeCell ref="A7:G7"/>
    <mergeCell ref="A8:G8"/>
    <mergeCell ref="A9:G9"/>
    <mergeCell ref="A15:G15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zoomScaleNormal="100" zoomScaleSheetLayoutView="100" workbookViewId="0">
      <selection activeCell="M18" sqref="M18"/>
    </sheetView>
  </sheetViews>
  <sheetFormatPr defaultColWidth="9.140625" defaultRowHeight="15" x14ac:dyDescent="0.25"/>
  <cols>
    <col min="1" max="1" width="9.140625" style="53"/>
    <col min="2" max="2" width="10.7109375" style="53" customWidth="1"/>
    <col min="3" max="3" width="13.28515625" style="53" customWidth="1"/>
    <col min="4" max="4" width="9.140625" style="53" customWidth="1"/>
    <col min="5" max="5" width="10.28515625" style="53" customWidth="1"/>
    <col min="6" max="6" width="9.5703125" style="53" customWidth="1"/>
    <col min="7" max="7" width="8" style="53" customWidth="1"/>
    <col min="8" max="8" width="11.85546875" style="53" customWidth="1"/>
    <col min="9" max="9" width="11.28515625" style="53" customWidth="1"/>
    <col min="10" max="10" width="12.7109375" style="53" customWidth="1"/>
    <col min="11" max="16384" width="9.140625" style="53"/>
  </cols>
  <sheetData>
    <row r="1" spans="1:10" x14ac:dyDescent="0.25">
      <c r="A1" s="40"/>
      <c r="B1" s="40"/>
      <c r="C1" s="40"/>
      <c r="D1" s="40"/>
      <c r="E1" s="40"/>
      <c r="F1" s="40"/>
      <c r="G1" s="40"/>
      <c r="H1" s="40"/>
      <c r="I1" s="40"/>
    </row>
    <row r="2" spans="1:10" ht="15" customHeight="1" x14ac:dyDescent="0.25">
      <c r="A2" s="158" t="s">
        <v>0</v>
      </c>
      <c r="B2" s="158"/>
      <c r="C2" s="158"/>
      <c r="D2" s="158" t="s">
        <v>3</v>
      </c>
      <c r="E2" s="158"/>
      <c r="F2" s="158"/>
      <c r="G2" s="158"/>
      <c r="H2" s="158"/>
      <c r="I2" s="158"/>
    </row>
    <row r="3" spans="1:10" ht="15" customHeight="1" x14ac:dyDescent="0.25">
      <c r="A3" s="158" t="s">
        <v>1</v>
      </c>
      <c r="B3" s="158"/>
      <c r="C3" s="158"/>
      <c r="D3" s="158" t="s">
        <v>3</v>
      </c>
      <c r="E3" s="158"/>
      <c r="F3" s="158"/>
      <c r="G3" s="158"/>
      <c r="H3" s="158"/>
      <c r="I3" s="158"/>
    </row>
    <row r="4" spans="1:10" ht="33.75" customHeight="1" x14ac:dyDescent="0.25">
      <c r="A4" s="158" t="s">
        <v>2</v>
      </c>
      <c r="B4" s="158"/>
      <c r="C4" s="158"/>
      <c r="D4" s="159" t="s">
        <v>4</v>
      </c>
      <c r="E4" s="159"/>
      <c r="F4" s="159"/>
      <c r="G4" s="159"/>
      <c r="H4" s="159"/>
      <c r="I4" s="159"/>
    </row>
    <row r="5" spans="1:10" ht="35.25" customHeight="1" x14ac:dyDescent="0.25">
      <c r="A5" s="162" t="s">
        <v>12</v>
      </c>
      <c r="B5" s="162"/>
      <c r="C5" s="162"/>
      <c r="D5" s="162"/>
      <c r="E5" s="162"/>
      <c r="F5" s="162"/>
      <c r="G5" s="162"/>
      <c r="H5" s="162"/>
      <c r="I5" s="162"/>
    </row>
    <row r="6" spans="1:10" ht="35.25" customHeight="1" x14ac:dyDescent="0.25">
      <c r="A6" s="163" t="s">
        <v>8</v>
      </c>
      <c r="B6" s="163"/>
      <c r="C6" s="163"/>
      <c r="D6" s="163"/>
      <c r="E6" s="163"/>
      <c r="F6" s="163"/>
      <c r="G6" s="163"/>
      <c r="H6" s="43" t="s">
        <v>9</v>
      </c>
      <c r="I6" s="43" t="s">
        <v>10</v>
      </c>
    </row>
    <row r="7" spans="1:10" x14ac:dyDescent="0.25">
      <c r="A7" s="164" t="s">
        <v>21</v>
      </c>
      <c r="B7" s="164"/>
      <c r="C7" s="164"/>
      <c r="D7" s="164"/>
      <c r="E7" s="164"/>
      <c r="F7" s="164"/>
      <c r="G7" s="164"/>
      <c r="H7" s="54"/>
      <c r="I7" s="55"/>
    </row>
    <row r="8" spans="1:10" x14ac:dyDescent="0.25">
      <c r="A8" s="160" t="s">
        <v>13</v>
      </c>
      <c r="B8" s="160"/>
      <c r="C8" s="160"/>
      <c r="D8" s="160"/>
      <c r="E8" s="160"/>
      <c r="F8" s="160"/>
      <c r="G8" s="160"/>
      <c r="H8" s="56"/>
      <c r="I8" s="57">
        <v>3630</v>
      </c>
    </row>
    <row r="9" spans="1:10" x14ac:dyDescent="0.25">
      <c r="A9" s="160" t="s">
        <v>16</v>
      </c>
      <c r="B9" s="160"/>
      <c r="C9" s="160"/>
      <c r="D9" s="160"/>
      <c r="E9" s="160"/>
      <c r="F9" s="160"/>
      <c r="G9" s="160"/>
      <c r="H9" s="56"/>
      <c r="I9" s="57">
        <v>605</v>
      </c>
    </row>
    <row r="10" spans="1:10" x14ac:dyDescent="0.25">
      <c r="A10" s="160" t="s">
        <v>15</v>
      </c>
      <c r="B10" s="160"/>
      <c r="C10" s="160"/>
      <c r="D10" s="160"/>
      <c r="E10" s="160"/>
      <c r="F10" s="160"/>
      <c r="G10" s="160"/>
      <c r="H10" s="56"/>
      <c r="I10" s="57">
        <v>605</v>
      </c>
    </row>
    <row r="11" spans="1:10" ht="54.75" customHeight="1" x14ac:dyDescent="0.25">
      <c r="A11" s="165" t="s">
        <v>14</v>
      </c>
      <c r="B11" s="166"/>
      <c r="C11" s="166"/>
      <c r="D11" s="166"/>
      <c r="E11" s="166"/>
      <c r="F11" s="166"/>
      <c r="G11" s="167"/>
      <c r="H11" s="58">
        <v>605</v>
      </c>
      <c r="I11" s="57"/>
    </row>
    <row r="12" spans="1:10" x14ac:dyDescent="0.25">
      <c r="A12" s="160" t="s">
        <v>22</v>
      </c>
      <c r="B12" s="160"/>
      <c r="C12" s="160"/>
      <c r="D12" s="160"/>
      <c r="E12" s="160"/>
      <c r="F12" s="160"/>
      <c r="G12" s="160"/>
      <c r="H12" s="58"/>
      <c r="I12" s="57">
        <v>500</v>
      </c>
    </row>
    <row r="13" spans="1:10" x14ac:dyDescent="0.25">
      <c r="A13" s="168" t="s">
        <v>23</v>
      </c>
      <c r="B13" s="169"/>
      <c r="C13" s="169"/>
      <c r="D13" s="169"/>
      <c r="E13" s="169"/>
      <c r="F13" s="169"/>
      <c r="G13" s="170"/>
      <c r="H13" s="59"/>
      <c r="I13" s="55"/>
    </row>
    <row r="14" spans="1:10" x14ac:dyDescent="0.25">
      <c r="A14" s="171" t="s">
        <v>24</v>
      </c>
      <c r="B14" s="172"/>
      <c r="C14" s="172"/>
      <c r="D14" s="172"/>
      <c r="E14" s="172"/>
      <c r="F14" s="172"/>
      <c r="G14" s="173"/>
      <c r="H14" s="58"/>
      <c r="I14" s="57">
        <v>3500</v>
      </c>
    </row>
    <row r="15" spans="1:10" x14ac:dyDescent="0.25">
      <c r="A15" s="165" t="s">
        <v>25</v>
      </c>
      <c r="B15" s="166"/>
      <c r="C15" s="166"/>
      <c r="D15" s="166"/>
      <c r="E15" s="166"/>
      <c r="F15" s="166"/>
      <c r="G15" s="167"/>
      <c r="H15" s="58"/>
      <c r="I15" s="57">
        <v>1500</v>
      </c>
    </row>
    <row r="16" spans="1:10" x14ac:dyDescent="0.25">
      <c r="A16" s="171" t="s">
        <v>31</v>
      </c>
      <c r="B16" s="172"/>
      <c r="C16" s="172"/>
      <c r="D16" s="172"/>
      <c r="E16" s="172"/>
      <c r="F16" s="172"/>
      <c r="G16" s="173"/>
      <c r="H16" s="58">
        <v>500</v>
      </c>
      <c r="I16" s="60">
        <v>500</v>
      </c>
      <c r="J16" s="61"/>
    </row>
    <row r="17" spans="1:10" x14ac:dyDescent="0.25">
      <c r="A17" s="171" t="s">
        <v>26</v>
      </c>
      <c r="B17" s="172"/>
      <c r="C17" s="172"/>
      <c r="D17" s="172"/>
      <c r="E17" s="172"/>
      <c r="F17" s="172"/>
      <c r="G17" s="173"/>
      <c r="H17" s="58">
        <v>500</v>
      </c>
      <c r="I17" s="57"/>
      <c r="J17" s="61"/>
    </row>
    <row r="18" spans="1:10" ht="48" customHeight="1" x14ac:dyDescent="0.25">
      <c r="A18" s="165" t="s">
        <v>32</v>
      </c>
      <c r="B18" s="166"/>
      <c r="C18" s="166"/>
      <c r="D18" s="166"/>
      <c r="E18" s="166"/>
      <c r="F18" s="166"/>
      <c r="G18" s="167"/>
      <c r="H18" s="58"/>
      <c r="I18" s="57">
        <v>3000</v>
      </c>
      <c r="J18" s="61"/>
    </row>
    <row r="19" spans="1:10" x14ac:dyDescent="0.25">
      <c r="A19" s="171" t="s">
        <v>27</v>
      </c>
      <c r="B19" s="172"/>
      <c r="C19" s="172"/>
      <c r="D19" s="172"/>
      <c r="E19" s="172"/>
      <c r="F19" s="172"/>
      <c r="G19" s="173"/>
      <c r="H19" s="58">
        <v>1000</v>
      </c>
      <c r="I19" s="57"/>
      <c r="J19" s="61"/>
    </row>
    <row r="20" spans="1:10" x14ac:dyDescent="0.25">
      <c r="A20" s="171" t="s">
        <v>28</v>
      </c>
      <c r="B20" s="172"/>
      <c r="C20" s="172"/>
      <c r="D20" s="172"/>
      <c r="E20" s="172"/>
      <c r="F20" s="172"/>
      <c r="G20" s="173"/>
      <c r="H20" s="58">
        <v>1500</v>
      </c>
      <c r="I20" s="60">
        <v>500</v>
      </c>
      <c r="J20" s="61"/>
    </row>
    <row r="21" spans="1:10" x14ac:dyDescent="0.25">
      <c r="A21" s="168" t="s">
        <v>29</v>
      </c>
      <c r="B21" s="169"/>
      <c r="C21" s="169"/>
      <c r="D21" s="169"/>
      <c r="E21" s="169"/>
      <c r="F21" s="169"/>
      <c r="G21" s="170"/>
      <c r="H21" s="59"/>
      <c r="I21" s="55"/>
      <c r="J21" s="61"/>
    </row>
    <row r="22" spans="1:10" x14ac:dyDescent="0.25">
      <c r="A22" s="171" t="s">
        <v>30</v>
      </c>
      <c r="B22" s="172"/>
      <c r="C22" s="172"/>
      <c r="D22" s="172"/>
      <c r="E22" s="172"/>
      <c r="F22" s="172"/>
      <c r="G22" s="173"/>
      <c r="H22" s="58"/>
      <c r="I22" s="57">
        <v>350</v>
      </c>
      <c r="J22" s="61"/>
    </row>
    <row r="23" spans="1:10" ht="27.75" customHeight="1" x14ac:dyDescent="0.25">
      <c r="A23" s="165" t="s">
        <v>33</v>
      </c>
      <c r="B23" s="166"/>
      <c r="C23" s="166"/>
      <c r="D23" s="166"/>
      <c r="E23" s="166"/>
      <c r="F23" s="166"/>
      <c r="G23" s="167"/>
      <c r="H23" s="58"/>
      <c r="I23" s="57">
        <v>400</v>
      </c>
      <c r="J23" s="61"/>
    </row>
    <row r="24" spans="1:10" ht="34.5" customHeight="1" x14ac:dyDescent="0.25">
      <c r="A24" s="165" t="s">
        <v>34</v>
      </c>
      <c r="B24" s="166"/>
      <c r="C24" s="166"/>
      <c r="D24" s="166"/>
      <c r="E24" s="166"/>
      <c r="F24" s="166"/>
      <c r="G24" s="167"/>
      <c r="H24" s="58">
        <v>38</v>
      </c>
      <c r="I24" s="57">
        <v>325</v>
      </c>
      <c r="J24" s="61"/>
    </row>
    <row r="25" spans="1:10" x14ac:dyDescent="0.25">
      <c r="A25" s="171" t="s">
        <v>53</v>
      </c>
      <c r="B25" s="172"/>
      <c r="C25" s="172"/>
      <c r="D25" s="172"/>
      <c r="E25" s="172"/>
      <c r="F25" s="172"/>
      <c r="G25" s="173"/>
      <c r="H25" s="58"/>
      <c r="I25" s="57">
        <v>200</v>
      </c>
      <c r="J25" s="61"/>
    </row>
    <row r="26" spans="1:10" x14ac:dyDescent="0.25">
      <c r="A26" s="171" t="s">
        <v>35</v>
      </c>
      <c r="B26" s="172"/>
      <c r="C26" s="172"/>
      <c r="D26" s="172"/>
      <c r="E26" s="172"/>
      <c r="F26" s="172"/>
      <c r="G26" s="173"/>
      <c r="H26" s="58">
        <v>100</v>
      </c>
      <c r="I26" s="57"/>
      <c r="J26" s="61"/>
    </row>
    <row r="27" spans="1:10" ht="34.5" customHeight="1" x14ac:dyDescent="0.25">
      <c r="A27" s="165" t="s">
        <v>36</v>
      </c>
      <c r="B27" s="166"/>
      <c r="C27" s="166"/>
      <c r="D27" s="166"/>
      <c r="E27" s="166"/>
      <c r="F27" s="166"/>
      <c r="G27" s="167"/>
      <c r="H27" s="58"/>
      <c r="I27" s="57">
        <v>1045</v>
      </c>
      <c r="J27" s="61"/>
    </row>
    <row r="28" spans="1:10" x14ac:dyDescent="0.25">
      <c r="A28" s="171" t="s">
        <v>37</v>
      </c>
      <c r="B28" s="172"/>
      <c r="C28" s="172"/>
      <c r="D28" s="172"/>
      <c r="E28" s="172"/>
      <c r="F28" s="172"/>
      <c r="G28" s="173"/>
      <c r="H28" s="58"/>
      <c r="I28" s="57">
        <v>490</v>
      </c>
      <c r="J28" s="61"/>
    </row>
    <row r="29" spans="1:10" x14ac:dyDescent="0.25">
      <c r="A29" s="171" t="s">
        <v>38</v>
      </c>
      <c r="B29" s="172"/>
      <c r="C29" s="172"/>
      <c r="D29" s="172"/>
      <c r="E29" s="172"/>
      <c r="F29" s="172"/>
      <c r="G29" s="173"/>
      <c r="H29" s="58"/>
      <c r="I29" s="57">
        <v>350</v>
      </c>
      <c r="J29" s="61"/>
    </row>
    <row r="30" spans="1:10" x14ac:dyDescent="0.25">
      <c r="A30" s="171" t="s">
        <v>39</v>
      </c>
      <c r="B30" s="172"/>
      <c r="C30" s="172"/>
      <c r="D30" s="172"/>
      <c r="E30" s="172"/>
      <c r="F30" s="172"/>
      <c r="G30" s="173"/>
      <c r="H30" s="58">
        <v>1000</v>
      </c>
      <c r="I30" s="60">
        <v>500</v>
      </c>
      <c r="J30" s="61"/>
    </row>
    <row r="31" spans="1:10" ht="37.5" customHeight="1" x14ac:dyDescent="0.25">
      <c r="A31" s="165" t="s">
        <v>40</v>
      </c>
      <c r="B31" s="166"/>
      <c r="C31" s="166"/>
      <c r="D31" s="166"/>
      <c r="E31" s="166"/>
      <c r="F31" s="166"/>
      <c r="G31" s="167"/>
      <c r="H31" s="58"/>
      <c r="I31" s="60">
        <v>2000</v>
      </c>
    </row>
    <row r="32" spans="1:10" x14ac:dyDescent="0.25">
      <c r="A32" s="161" t="s">
        <v>7</v>
      </c>
      <c r="B32" s="161"/>
      <c r="C32" s="161"/>
      <c r="D32" s="161"/>
      <c r="E32" s="161"/>
      <c r="F32" s="161"/>
      <c r="G32" s="161"/>
      <c r="H32" s="62">
        <f>SUM(H8:H31)</f>
        <v>5243</v>
      </c>
      <c r="I32" s="63">
        <f>SUM(I8:I31)</f>
        <v>20000</v>
      </c>
    </row>
  </sheetData>
  <mergeCells count="34">
    <mergeCell ref="A30:G30"/>
    <mergeCell ref="A25:G25"/>
    <mergeCell ref="A26:G26"/>
    <mergeCell ref="A27:G27"/>
    <mergeCell ref="A28:G28"/>
    <mergeCell ref="A29:G29"/>
    <mergeCell ref="A12:G12"/>
    <mergeCell ref="A32:G32"/>
    <mergeCell ref="A11:G11"/>
    <mergeCell ref="A13:G13"/>
    <mergeCell ref="A14:G14"/>
    <mergeCell ref="A15:G15"/>
    <mergeCell ref="A16:G16"/>
    <mergeCell ref="A17:G17"/>
    <mergeCell ref="A18:G18"/>
    <mergeCell ref="A19:G19"/>
    <mergeCell ref="A31:G31"/>
    <mergeCell ref="A20:G20"/>
    <mergeCell ref="A21:G21"/>
    <mergeCell ref="A22:G22"/>
    <mergeCell ref="A23:G23"/>
    <mergeCell ref="A24:G24"/>
    <mergeCell ref="A10:G10"/>
    <mergeCell ref="A2:C2"/>
    <mergeCell ref="D2:I2"/>
    <mergeCell ref="A3:C3"/>
    <mergeCell ref="D3:I3"/>
    <mergeCell ref="A4:C4"/>
    <mergeCell ref="D4:I4"/>
    <mergeCell ref="A5:I5"/>
    <mergeCell ref="A6:G6"/>
    <mergeCell ref="A7:G7"/>
    <mergeCell ref="A8:G8"/>
    <mergeCell ref="A9:G9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  <headerFooter>
    <oddHeader>&amp;C&amp;"Times New Roman,Parasts"&amp;P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8"/>
  <sheetViews>
    <sheetView zoomScaleNormal="100" zoomScaleSheetLayoutView="100" workbookViewId="0">
      <selection activeCell="I25" sqref="I25"/>
    </sheetView>
  </sheetViews>
  <sheetFormatPr defaultColWidth="9.140625" defaultRowHeight="15" x14ac:dyDescent="0.25"/>
  <cols>
    <col min="1" max="1" width="9.140625" style="40"/>
    <col min="2" max="2" width="10.7109375" style="40" customWidth="1"/>
    <col min="3" max="3" width="13.28515625" style="40" customWidth="1"/>
    <col min="4" max="4" width="9.140625" style="40" customWidth="1"/>
    <col min="5" max="5" width="10.28515625" style="40" customWidth="1"/>
    <col min="6" max="6" width="9.5703125" style="40" customWidth="1"/>
    <col min="7" max="7" width="8" style="40" customWidth="1"/>
    <col min="8" max="8" width="11.85546875" style="40" customWidth="1"/>
    <col min="9" max="9" width="11.28515625" style="40" customWidth="1"/>
    <col min="10" max="10" width="22.7109375" style="40" customWidth="1"/>
    <col min="11" max="16384" width="9.140625" style="40"/>
  </cols>
  <sheetData>
    <row r="2" spans="1:10" ht="15" customHeight="1" x14ac:dyDescent="0.25">
      <c r="A2" s="158" t="s">
        <v>0</v>
      </c>
      <c r="B2" s="158"/>
      <c r="C2" s="158"/>
      <c r="D2" s="158" t="s">
        <v>3</v>
      </c>
      <c r="E2" s="158"/>
      <c r="F2" s="158"/>
      <c r="G2" s="158"/>
      <c r="H2" s="158"/>
      <c r="I2" s="158"/>
    </row>
    <row r="3" spans="1:10" ht="15" customHeight="1" x14ac:dyDescent="0.25">
      <c r="A3" s="158" t="s">
        <v>1</v>
      </c>
      <c r="B3" s="158"/>
      <c r="C3" s="158"/>
      <c r="D3" s="158" t="s">
        <v>3</v>
      </c>
      <c r="E3" s="158"/>
      <c r="F3" s="158"/>
      <c r="G3" s="158"/>
      <c r="H3" s="158"/>
      <c r="I3" s="158"/>
    </row>
    <row r="4" spans="1:10" ht="33.75" customHeight="1" x14ac:dyDescent="0.25">
      <c r="A4" s="158" t="s">
        <v>2</v>
      </c>
      <c r="B4" s="158"/>
      <c r="C4" s="158"/>
      <c r="D4" s="159" t="s">
        <v>4</v>
      </c>
      <c r="E4" s="159"/>
      <c r="F4" s="159"/>
      <c r="G4" s="159"/>
      <c r="H4" s="159"/>
      <c r="I4" s="159"/>
    </row>
    <row r="5" spans="1:10" ht="35.25" customHeight="1" x14ac:dyDescent="0.25">
      <c r="A5" s="162" t="s">
        <v>41</v>
      </c>
      <c r="B5" s="162"/>
      <c r="C5" s="162"/>
      <c r="D5" s="162"/>
      <c r="E5" s="162"/>
      <c r="F5" s="162"/>
      <c r="G5" s="162"/>
      <c r="H5" s="162"/>
      <c r="I5" s="162"/>
    </row>
    <row r="6" spans="1:10" ht="35.25" customHeight="1" x14ac:dyDescent="0.25">
      <c r="A6" s="163" t="s">
        <v>8</v>
      </c>
      <c r="B6" s="163"/>
      <c r="C6" s="163"/>
      <c r="D6" s="163"/>
      <c r="E6" s="163"/>
      <c r="F6" s="163"/>
      <c r="G6" s="163"/>
      <c r="H6" s="43" t="s">
        <v>9</v>
      </c>
      <c r="I6" s="43" t="s">
        <v>10</v>
      </c>
    </row>
    <row r="7" spans="1:10" x14ac:dyDescent="0.25">
      <c r="A7" s="174" t="s">
        <v>42</v>
      </c>
      <c r="B7" s="174"/>
      <c r="C7" s="174"/>
      <c r="D7" s="174"/>
      <c r="E7" s="174"/>
      <c r="F7" s="174"/>
      <c r="G7" s="174"/>
      <c r="H7" s="60">
        <v>700</v>
      </c>
      <c r="I7" s="60"/>
      <c r="J7" s="64"/>
    </row>
    <row r="8" spans="1:10" x14ac:dyDescent="0.25">
      <c r="A8" s="160" t="s">
        <v>43</v>
      </c>
      <c r="B8" s="160"/>
      <c r="C8" s="160"/>
      <c r="D8" s="160"/>
      <c r="E8" s="160"/>
      <c r="F8" s="160"/>
      <c r="G8" s="160"/>
      <c r="H8" s="57">
        <v>1600</v>
      </c>
      <c r="I8" s="57"/>
      <c r="J8" s="64"/>
    </row>
    <row r="9" spans="1:10" x14ac:dyDescent="0.25">
      <c r="A9" s="160" t="s">
        <v>44</v>
      </c>
      <c r="B9" s="160"/>
      <c r="C9" s="160"/>
      <c r="D9" s="160"/>
      <c r="E9" s="160"/>
      <c r="F9" s="160"/>
      <c r="G9" s="160"/>
      <c r="H9" s="57">
        <v>500</v>
      </c>
      <c r="I9" s="57"/>
      <c r="J9" s="64"/>
    </row>
    <row r="10" spans="1:10" x14ac:dyDescent="0.25">
      <c r="A10" s="160" t="s">
        <v>45</v>
      </c>
      <c r="B10" s="160"/>
      <c r="C10" s="160"/>
      <c r="D10" s="160"/>
      <c r="E10" s="160"/>
      <c r="F10" s="160"/>
      <c r="G10" s="160"/>
      <c r="H10" s="57">
        <v>500</v>
      </c>
      <c r="I10" s="57"/>
      <c r="J10" s="64"/>
    </row>
    <row r="11" spans="1:10" x14ac:dyDescent="0.25">
      <c r="A11" s="165" t="s">
        <v>46</v>
      </c>
      <c r="B11" s="166"/>
      <c r="C11" s="166"/>
      <c r="D11" s="166"/>
      <c r="E11" s="166"/>
      <c r="F11" s="166"/>
      <c r="G11" s="167"/>
      <c r="H11" s="57">
        <v>400</v>
      </c>
      <c r="I11" s="57"/>
      <c r="J11" s="64"/>
    </row>
    <row r="12" spans="1:10" x14ac:dyDescent="0.25">
      <c r="A12" s="160" t="s">
        <v>47</v>
      </c>
      <c r="B12" s="160"/>
      <c r="C12" s="160"/>
      <c r="D12" s="160"/>
      <c r="E12" s="160"/>
      <c r="F12" s="160"/>
      <c r="G12" s="160"/>
      <c r="H12" s="57">
        <v>400</v>
      </c>
      <c r="I12" s="57"/>
      <c r="J12" s="64"/>
    </row>
    <row r="13" spans="1:10" x14ac:dyDescent="0.25">
      <c r="A13" s="175" t="s">
        <v>48</v>
      </c>
      <c r="B13" s="176"/>
      <c r="C13" s="176"/>
      <c r="D13" s="176"/>
      <c r="E13" s="176"/>
      <c r="F13" s="176"/>
      <c r="G13" s="177"/>
      <c r="H13" s="60">
        <v>1600</v>
      </c>
      <c r="I13" s="60"/>
      <c r="J13" s="64"/>
    </row>
    <row r="14" spans="1:10" x14ac:dyDescent="0.25">
      <c r="A14" s="171" t="s">
        <v>49</v>
      </c>
      <c r="B14" s="172"/>
      <c r="C14" s="172"/>
      <c r="D14" s="172"/>
      <c r="E14" s="172"/>
      <c r="F14" s="172"/>
      <c r="G14" s="173"/>
      <c r="H14" s="57">
        <v>500</v>
      </c>
      <c r="I14" s="57"/>
      <c r="J14" s="64"/>
    </row>
    <row r="15" spans="1:10" x14ac:dyDescent="0.25">
      <c r="A15" s="165" t="s">
        <v>50</v>
      </c>
      <c r="B15" s="166"/>
      <c r="C15" s="166"/>
      <c r="D15" s="166"/>
      <c r="E15" s="166"/>
      <c r="F15" s="166"/>
      <c r="G15" s="167"/>
      <c r="H15" s="57">
        <v>150</v>
      </c>
      <c r="I15" s="57"/>
      <c r="J15" s="65"/>
    </row>
    <row r="16" spans="1:10" x14ac:dyDescent="0.25">
      <c r="A16" s="171" t="s">
        <v>51</v>
      </c>
      <c r="B16" s="172"/>
      <c r="C16" s="172"/>
      <c r="D16" s="172"/>
      <c r="E16" s="172"/>
      <c r="F16" s="172"/>
      <c r="G16" s="173"/>
      <c r="H16" s="57">
        <v>1800</v>
      </c>
      <c r="I16" s="60"/>
      <c r="J16" s="65"/>
    </row>
    <row r="17" spans="1:10" x14ac:dyDescent="0.25">
      <c r="A17" s="171" t="s">
        <v>52</v>
      </c>
      <c r="B17" s="172"/>
      <c r="C17" s="172"/>
      <c r="D17" s="172"/>
      <c r="E17" s="172"/>
      <c r="F17" s="172"/>
      <c r="G17" s="173"/>
      <c r="H17" s="57">
        <v>200</v>
      </c>
      <c r="I17" s="57"/>
      <c r="J17" s="65"/>
    </row>
    <row r="18" spans="1:10" x14ac:dyDescent="0.25">
      <c r="A18" s="161" t="s">
        <v>7</v>
      </c>
      <c r="B18" s="161"/>
      <c r="C18" s="161"/>
      <c r="D18" s="161"/>
      <c r="E18" s="161"/>
      <c r="F18" s="161"/>
      <c r="G18" s="161"/>
      <c r="H18" s="63">
        <f>SUM(H7:H17)</f>
        <v>8350</v>
      </c>
      <c r="I18" s="63">
        <f>SUM(I8:I17)</f>
        <v>0</v>
      </c>
      <c r="J18" s="66"/>
    </row>
  </sheetData>
  <mergeCells count="20">
    <mergeCell ref="A18:G18"/>
    <mergeCell ref="A17:G17"/>
    <mergeCell ref="A11:G11"/>
    <mergeCell ref="A12:G12"/>
    <mergeCell ref="A13:G13"/>
    <mergeCell ref="A14:G14"/>
    <mergeCell ref="A15:G15"/>
    <mergeCell ref="A16:G16"/>
    <mergeCell ref="A10:G10"/>
    <mergeCell ref="A2:C2"/>
    <mergeCell ref="D2:I2"/>
    <mergeCell ref="A3:C3"/>
    <mergeCell ref="D3:I3"/>
    <mergeCell ref="A4:C4"/>
    <mergeCell ref="D4:I4"/>
    <mergeCell ref="A5:I5"/>
    <mergeCell ref="A6:G6"/>
    <mergeCell ref="A7:G7"/>
    <mergeCell ref="A8:G8"/>
    <mergeCell ref="A9:G9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9"/>
  <sheetViews>
    <sheetView zoomScaleNormal="100" zoomScaleSheetLayoutView="100" workbookViewId="0">
      <selection activeCell="K26" sqref="K26"/>
    </sheetView>
  </sheetViews>
  <sheetFormatPr defaultColWidth="9.140625" defaultRowHeight="15" x14ac:dyDescent="0.25"/>
  <cols>
    <col min="1" max="1" width="9.140625" style="40"/>
    <col min="2" max="2" width="10.7109375" style="40" customWidth="1"/>
    <col min="3" max="3" width="13.28515625" style="40" customWidth="1"/>
    <col min="4" max="4" width="9.140625" style="40" customWidth="1"/>
    <col min="5" max="5" width="10.28515625" style="40" customWidth="1"/>
    <col min="6" max="6" width="9.5703125" style="40" customWidth="1"/>
    <col min="7" max="7" width="8" style="40" customWidth="1"/>
    <col min="8" max="8" width="11.85546875" style="40" customWidth="1"/>
    <col min="9" max="9" width="11.28515625" style="40" customWidth="1"/>
    <col min="10" max="16384" width="9.140625" style="40"/>
  </cols>
  <sheetData>
    <row r="2" spans="1:9" ht="15" customHeight="1" x14ac:dyDescent="0.25">
      <c r="A2" s="158" t="s">
        <v>0</v>
      </c>
      <c r="B2" s="158"/>
      <c r="C2" s="158"/>
      <c r="D2" s="158" t="s">
        <v>3</v>
      </c>
      <c r="E2" s="158"/>
      <c r="F2" s="158"/>
      <c r="G2" s="158"/>
      <c r="H2" s="158"/>
      <c r="I2" s="158"/>
    </row>
    <row r="3" spans="1:9" ht="15" customHeight="1" x14ac:dyDescent="0.25">
      <c r="A3" s="158" t="s">
        <v>1</v>
      </c>
      <c r="B3" s="158"/>
      <c r="C3" s="158"/>
      <c r="D3" s="158" t="s">
        <v>3</v>
      </c>
      <c r="E3" s="158"/>
      <c r="F3" s="158"/>
      <c r="G3" s="158"/>
      <c r="H3" s="158"/>
      <c r="I3" s="158"/>
    </row>
    <row r="4" spans="1:9" ht="33.75" customHeight="1" x14ac:dyDescent="0.25">
      <c r="A4" s="158" t="s">
        <v>2</v>
      </c>
      <c r="B4" s="158"/>
      <c r="C4" s="158"/>
      <c r="D4" s="159" t="s">
        <v>4</v>
      </c>
      <c r="E4" s="159"/>
      <c r="F4" s="159"/>
      <c r="G4" s="159"/>
      <c r="H4" s="159"/>
      <c r="I4" s="159"/>
    </row>
    <row r="5" spans="1:9" ht="35.25" customHeight="1" x14ac:dyDescent="0.25">
      <c r="A5" s="162" t="s">
        <v>54</v>
      </c>
      <c r="B5" s="162"/>
      <c r="C5" s="162"/>
      <c r="D5" s="162"/>
      <c r="E5" s="162"/>
      <c r="F5" s="162"/>
      <c r="G5" s="162"/>
      <c r="H5" s="162"/>
      <c r="I5" s="162"/>
    </row>
    <row r="6" spans="1:9" ht="35.25" customHeight="1" x14ac:dyDescent="0.25">
      <c r="A6" s="163" t="s">
        <v>8</v>
      </c>
      <c r="B6" s="163"/>
      <c r="C6" s="163"/>
      <c r="D6" s="163"/>
      <c r="E6" s="163"/>
      <c r="F6" s="163"/>
      <c r="G6" s="163"/>
      <c r="H6" s="43" t="s">
        <v>9</v>
      </c>
      <c r="I6" s="43" t="s">
        <v>10</v>
      </c>
    </row>
    <row r="7" spans="1:9" x14ac:dyDescent="0.25">
      <c r="A7" s="164" t="s">
        <v>55</v>
      </c>
      <c r="B7" s="164"/>
      <c r="C7" s="164"/>
      <c r="D7" s="164"/>
      <c r="E7" s="164"/>
      <c r="F7" s="164"/>
      <c r="G7" s="164"/>
      <c r="H7" s="55"/>
      <c r="I7" s="55"/>
    </row>
    <row r="8" spans="1:9" x14ac:dyDescent="0.25">
      <c r="A8" s="160" t="s">
        <v>56</v>
      </c>
      <c r="B8" s="160"/>
      <c r="C8" s="160"/>
      <c r="D8" s="160"/>
      <c r="E8" s="160"/>
      <c r="F8" s="160"/>
      <c r="G8" s="160"/>
      <c r="H8" s="57">
        <v>500</v>
      </c>
      <c r="I8" s="57"/>
    </row>
    <row r="9" spans="1:9" x14ac:dyDescent="0.25">
      <c r="A9" s="160" t="s">
        <v>57</v>
      </c>
      <c r="B9" s="160"/>
      <c r="C9" s="160"/>
      <c r="D9" s="160"/>
      <c r="E9" s="160"/>
      <c r="F9" s="160"/>
      <c r="G9" s="160"/>
      <c r="H9" s="57">
        <v>1000</v>
      </c>
      <c r="I9" s="57"/>
    </row>
    <row r="10" spans="1:9" x14ac:dyDescent="0.25">
      <c r="A10" s="160" t="s">
        <v>58</v>
      </c>
      <c r="B10" s="160"/>
      <c r="C10" s="160"/>
      <c r="D10" s="160"/>
      <c r="E10" s="160"/>
      <c r="F10" s="160"/>
      <c r="G10" s="160"/>
      <c r="H10" s="57">
        <v>3000</v>
      </c>
      <c r="I10" s="57"/>
    </row>
    <row r="11" spans="1:9" x14ac:dyDescent="0.25">
      <c r="A11" s="165" t="s">
        <v>59</v>
      </c>
      <c r="B11" s="166"/>
      <c r="C11" s="166"/>
      <c r="D11" s="166"/>
      <c r="E11" s="166"/>
      <c r="F11" s="166"/>
      <c r="G11" s="167"/>
      <c r="H11" s="57">
        <v>6000</v>
      </c>
      <c r="I11" s="57"/>
    </row>
    <row r="12" spans="1:9" x14ac:dyDescent="0.25">
      <c r="A12" s="160" t="s">
        <v>60</v>
      </c>
      <c r="B12" s="160"/>
      <c r="C12" s="160"/>
      <c r="D12" s="160"/>
      <c r="E12" s="160"/>
      <c r="F12" s="160"/>
      <c r="G12" s="160"/>
      <c r="H12" s="57">
        <v>1000</v>
      </c>
      <c r="I12" s="57"/>
    </row>
    <row r="13" spans="1:9" x14ac:dyDescent="0.25">
      <c r="A13" s="168" t="s">
        <v>61</v>
      </c>
      <c r="B13" s="169"/>
      <c r="C13" s="169"/>
      <c r="D13" s="169"/>
      <c r="E13" s="169"/>
      <c r="F13" s="169"/>
      <c r="G13" s="170"/>
      <c r="H13" s="55"/>
      <c r="I13" s="55"/>
    </row>
    <row r="14" spans="1:9" x14ac:dyDescent="0.25">
      <c r="A14" s="171" t="s">
        <v>62</v>
      </c>
      <c r="B14" s="172"/>
      <c r="C14" s="172"/>
      <c r="D14" s="172"/>
      <c r="E14" s="172"/>
      <c r="F14" s="172"/>
      <c r="G14" s="173"/>
      <c r="H14" s="57"/>
      <c r="I14" s="57">
        <v>9438</v>
      </c>
    </row>
    <row r="15" spans="1:9" x14ac:dyDescent="0.25">
      <c r="A15" s="165" t="s">
        <v>63</v>
      </c>
      <c r="B15" s="166"/>
      <c r="C15" s="166"/>
      <c r="D15" s="166"/>
      <c r="E15" s="166"/>
      <c r="F15" s="166"/>
      <c r="G15" s="167"/>
      <c r="H15" s="57"/>
      <c r="I15" s="57">
        <v>562</v>
      </c>
    </row>
    <row r="16" spans="1:9" x14ac:dyDescent="0.25">
      <c r="A16" s="171" t="s">
        <v>64</v>
      </c>
      <c r="B16" s="172"/>
      <c r="C16" s="172"/>
      <c r="D16" s="172"/>
      <c r="E16" s="172"/>
      <c r="F16" s="172"/>
      <c r="G16" s="173"/>
      <c r="H16" s="57">
        <v>1000</v>
      </c>
      <c r="I16" s="60"/>
    </row>
    <row r="17" spans="1:9" x14ac:dyDescent="0.25">
      <c r="A17" s="171" t="s">
        <v>65</v>
      </c>
      <c r="B17" s="172"/>
      <c r="C17" s="172"/>
      <c r="D17" s="172"/>
      <c r="E17" s="172"/>
      <c r="F17" s="172"/>
      <c r="G17" s="173"/>
      <c r="H17" s="57">
        <v>1500</v>
      </c>
      <c r="I17" s="57"/>
    </row>
    <row r="18" spans="1:9" x14ac:dyDescent="0.25">
      <c r="A18" s="178" t="s">
        <v>66</v>
      </c>
      <c r="B18" s="179"/>
      <c r="C18" s="179"/>
      <c r="D18" s="179"/>
      <c r="E18" s="179"/>
      <c r="F18" s="179"/>
      <c r="G18" s="180"/>
      <c r="H18" s="57">
        <v>1000</v>
      </c>
      <c r="I18" s="57"/>
    </row>
    <row r="19" spans="1:9" x14ac:dyDescent="0.25">
      <c r="A19" s="161" t="s">
        <v>7</v>
      </c>
      <c r="B19" s="161"/>
      <c r="C19" s="161"/>
      <c r="D19" s="161"/>
      <c r="E19" s="161"/>
      <c r="F19" s="161"/>
      <c r="G19" s="161"/>
      <c r="H19" s="63">
        <f>SUM(H7:H18)</f>
        <v>15000</v>
      </c>
      <c r="I19" s="63">
        <f>SUM(I7:I18)</f>
        <v>10000</v>
      </c>
    </row>
  </sheetData>
  <mergeCells count="21">
    <mergeCell ref="A17:G17"/>
    <mergeCell ref="A19:G19"/>
    <mergeCell ref="A18:G18"/>
    <mergeCell ref="A11:G11"/>
    <mergeCell ref="A12:G12"/>
    <mergeCell ref="A13:G13"/>
    <mergeCell ref="A14:G14"/>
    <mergeCell ref="A15:G15"/>
    <mergeCell ref="A16:G16"/>
    <mergeCell ref="A10:G10"/>
    <mergeCell ref="A2:C2"/>
    <mergeCell ref="D2:I2"/>
    <mergeCell ref="A3:C3"/>
    <mergeCell ref="D3:I3"/>
    <mergeCell ref="A4:C4"/>
    <mergeCell ref="D4:I4"/>
    <mergeCell ref="A5:I5"/>
    <mergeCell ref="A6:G6"/>
    <mergeCell ref="A7:G7"/>
    <mergeCell ref="A8:G8"/>
    <mergeCell ref="A9:G9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6"/>
  <sheetViews>
    <sheetView zoomScaleNormal="100" zoomScaleSheetLayoutView="100" workbookViewId="0">
      <selection activeCell="H11" sqref="H11"/>
    </sheetView>
  </sheetViews>
  <sheetFormatPr defaultColWidth="9.140625" defaultRowHeight="15" x14ac:dyDescent="0.25"/>
  <cols>
    <col min="1" max="1" width="9.140625" style="40"/>
    <col min="2" max="2" width="10.7109375" style="40" customWidth="1"/>
    <col min="3" max="3" width="13.28515625" style="40" customWidth="1"/>
    <col min="4" max="4" width="9.140625" style="40" customWidth="1"/>
    <col min="5" max="5" width="10.28515625" style="40" customWidth="1"/>
    <col min="6" max="6" width="9.5703125" style="40" customWidth="1"/>
    <col min="7" max="7" width="8" style="40" customWidth="1"/>
    <col min="8" max="8" width="11.85546875" style="40" customWidth="1"/>
    <col min="9" max="9" width="11.28515625" style="40" customWidth="1"/>
    <col min="10" max="10" width="20.42578125" style="40" customWidth="1"/>
    <col min="11" max="16384" width="9.140625" style="40"/>
  </cols>
  <sheetData>
    <row r="2" spans="1:10" ht="15" customHeight="1" x14ac:dyDescent="0.25">
      <c r="A2" s="158" t="s">
        <v>0</v>
      </c>
      <c r="B2" s="158"/>
      <c r="C2" s="158"/>
      <c r="D2" s="158" t="s">
        <v>67</v>
      </c>
      <c r="E2" s="158"/>
      <c r="F2" s="158"/>
      <c r="G2" s="158"/>
      <c r="H2" s="158"/>
      <c r="I2" s="158"/>
    </row>
    <row r="3" spans="1:10" ht="15" customHeight="1" x14ac:dyDescent="0.25">
      <c r="A3" s="158" t="s">
        <v>1</v>
      </c>
      <c r="B3" s="158"/>
      <c r="C3" s="158"/>
      <c r="D3" s="158" t="s">
        <v>67</v>
      </c>
      <c r="E3" s="158"/>
      <c r="F3" s="158"/>
      <c r="G3" s="158"/>
      <c r="H3" s="158"/>
      <c r="I3" s="158"/>
    </row>
    <row r="4" spans="1:10" ht="33.75" customHeight="1" x14ac:dyDescent="0.25">
      <c r="A4" s="158" t="s">
        <v>2</v>
      </c>
      <c r="B4" s="158"/>
      <c r="C4" s="158"/>
      <c r="D4" s="159" t="s">
        <v>68</v>
      </c>
      <c r="E4" s="159"/>
      <c r="F4" s="159"/>
      <c r="G4" s="159"/>
      <c r="H4" s="159"/>
      <c r="I4" s="159"/>
    </row>
    <row r="5" spans="1:10" ht="35.25" customHeight="1" x14ac:dyDescent="0.25">
      <c r="A5" s="162" t="s">
        <v>69</v>
      </c>
      <c r="B5" s="162"/>
      <c r="C5" s="162"/>
      <c r="D5" s="162"/>
      <c r="E5" s="162"/>
      <c r="F5" s="162"/>
      <c r="G5" s="162"/>
      <c r="H5" s="162"/>
      <c r="I5" s="162"/>
    </row>
    <row r="6" spans="1:10" ht="35.25" customHeight="1" x14ac:dyDescent="0.25">
      <c r="A6" s="163" t="s">
        <v>8</v>
      </c>
      <c r="B6" s="163"/>
      <c r="C6" s="163"/>
      <c r="D6" s="163"/>
      <c r="E6" s="163"/>
      <c r="F6" s="163"/>
      <c r="G6" s="163"/>
      <c r="H6" s="43" t="s">
        <v>9</v>
      </c>
      <c r="I6" s="43" t="s">
        <v>10</v>
      </c>
    </row>
    <row r="7" spans="1:10" x14ac:dyDescent="0.25">
      <c r="A7" s="174" t="s">
        <v>70</v>
      </c>
      <c r="B7" s="174"/>
      <c r="C7" s="174"/>
      <c r="D7" s="174"/>
      <c r="E7" s="174"/>
      <c r="F7" s="174"/>
      <c r="G7" s="174"/>
      <c r="H7" s="60"/>
      <c r="I7" s="60">
        <v>800</v>
      </c>
      <c r="J7" s="67"/>
    </row>
    <row r="8" spans="1:10" x14ac:dyDescent="0.25">
      <c r="A8" s="160" t="s">
        <v>71</v>
      </c>
      <c r="B8" s="160"/>
      <c r="C8" s="160"/>
      <c r="D8" s="160"/>
      <c r="E8" s="160"/>
      <c r="F8" s="160"/>
      <c r="G8" s="160"/>
      <c r="H8" s="57"/>
      <c r="I8" s="57">
        <v>300</v>
      </c>
      <c r="J8" s="67"/>
    </row>
    <row r="9" spans="1:10" x14ac:dyDescent="0.25">
      <c r="A9" s="160" t="s">
        <v>72</v>
      </c>
      <c r="B9" s="160"/>
      <c r="C9" s="160"/>
      <c r="D9" s="160"/>
      <c r="E9" s="160"/>
      <c r="F9" s="160"/>
      <c r="G9" s="160"/>
      <c r="H9" s="57"/>
      <c r="I9" s="57">
        <v>600</v>
      </c>
      <c r="J9" s="67"/>
    </row>
    <row r="10" spans="1:10" x14ac:dyDescent="0.25">
      <c r="A10" s="160" t="s">
        <v>73</v>
      </c>
      <c r="B10" s="160"/>
      <c r="C10" s="160"/>
      <c r="D10" s="160"/>
      <c r="E10" s="160"/>
      <c r="F10" s="160"/>
      <c r="G10" s="160"/>
      <c r="H10" s="57"/>
      <c r="I10" s="57">
        <v>300</v>
      </c>
      <c r="J10" s="67"/>
    </row>
    <row r="11" spans="1:10" x14ac:dyDescent="0.25">
      <c r="A11" s="161" t="s">
        <v>7</v>
      </c>
      <c r="B11" s="161"/>
      <c r="C11" s="161"/>
      <c r="D11" s="161"/>
      <c r="E11" s="161"/>
      <c r="F11" s="161"/>
      <c r="G11" s="161"/>
      <c r="H11" s="63">
        <f>SUM(H7:H10)</f>
        <v>0</v>
      </c>
      <c r="I11" s="63">
        <f>SUM(I7:I10)</f>
        <v>2000</v>
      </c>
      <c r="J11" s="68"/>
    </row>
    <row r="12" spans="1:10" x14ac:dyDescent="0.25">
      <c r="J12" s="66"/>
    </row>
    <row r="13" spans="1:10" x14ac:dyDescent="0.25">
      <c r="J13" s="69"/>
    </row>
    <row r="14" spans="1:10" x14ac:dyDescent="0.25">
      <c r="J14" s="66"/>
    </row>
    <row r="15" spans="1:10" x14ac:dyDescent="0.25">
      <c r="J15" s="66"/>
    </row>
    <row r="16" spans="1:10" x14ac:dyDescent="0.25">
      <c r="J16" s="66"/>
    </row>
  </sheetData>
  <mergeCells count="13">
    <mergeCell ref="A11:G11"/>
    <mergeCell ref="A5:I5"/>
    <mergeCell ref="A6:G6"/>
    <mergeCell ref="A7:G7"/>
    <mergeCell ref="A8:G8"/>
    <mergeCell ref="A9:G9"/>
    <mergeCell ref="A10:G10"/>
    <mergeCell ref="A2:C2"/>
    <mergeCell ref="D2:I2"/>
    <mergeCell ref="A3:C3"/>
    <mergeCell ref="D3:I3"/>
    <mergeCell ref="A4:C4"/>
    <mergeCell ref="D4:I4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16"/>
  <sheetViews>
    <sheetView zoomScaleNormal="100" zoomScaleSheetLayoutView="115" workbookViewId="0">
      <selection activeCell="G17" sqref="G17"/>
    </sheetView>
  </sheetViews>
  <sheetFormatPr defaultColWidth="9.140625" defaultRowHeight="15" x14ac:dyDescent="0.25"/>
  <cols>
    <col min="1" max="1" width="9.140625" style="40"/>
    <col min="2" max="2" width="10.7109375" style="40" customWidth="1"/>
    <col min="3" max="3" width="13.28515625" style="40" customWidth="1"/>
    <col min="4" max="4" width="9.140625" style="40" customWidth="1"/>
    <col min="5" max="5" width="10.28515625" style="40" customWidth="1"/>
    <col min="6" max="6" width="9.5703125" style="40" customWidth="1"/>
    <col min="7" max="7" width="8" style="40" customWidth="1"/>
    <col min="8" max="8" width="11.85546875" style="40" customWidth="1"/>
    <col min="9" max="9" width="11.28515625" style="40" customWidth="1"/>
    <col min="10" max="10" width="20.42578125" style="40" customWidth="1"/>
    <col min="11" max="16384" width="9.140625" style="40"/>
  </cols>
  <sheetData>
    <row r="2" spans="1:10" ht="15" customHeight="1" x14ac:dyDescent="0.25">
      <c r="A2" s="158" t="s">
        <v>0</v>
      </c>
      <c r="B2" s="158"/>
      <c r="C2" s="158"/>
      <c r="D2" s="158" t="s">
        <v>67</v>
      </c>
      <c r="E2" s="158"/>
      <c r="F2" s="158"/>
      <c r="G2" s="158"/>
      <c r="H2" s="158"/>
      <c r="I2" s="158"/>
    </row>
    <row r="3" spans="1:10" ht="15" customHeight="1" x14ac:dyDescent="0.25">
      <c r="A3" s="158" t="s">
        <v>1</v>
      </c>
      <c r="B3" s="158"/>
      <c r="C3" s="158"/>
      <c r="D3" s="158" t="s">
        <v>67</v>
      </c>
      <c r="E3" s="158"/>
      <c r="F3" s="158"/>
      <c r="G3" s="158"/>
      <c r="H3" s="158"/>
      <c r="I3" s="158"/>
    </row>
    <row r="4" spans="1:10" ht="33.75" customHeight="1" x14ac:dyDescent="0.25">
      <c r="A4" s="158" t="s">
        <v>2</v>
      </c>
      <c r="B4" s="158"/>
      <c r="C4" s="158"/>
      <c r="D4" s="159" t="s">
        <v>68</v>
      </c>
      <c r="E4" s="159"/>
      <c r="F4" s="159"/>
      <c r="G4" s="159"/>
      <c r="H4" s="159"/>
      <c r="I4" s="159"/>
    </row>
    <row r="5" spans="1:10" ht="35.25" customHeight="1" x14ac:dyDescent="0.25">
      <c r="A5" s="162" t="s">
        <v>74</v>
      </c>
      <c r="B5" s="162"/>
      <c r="C5" s="162"/>
      <c r="D5" s="162"/>
      <c r="E5" s="162"/>
      <c r="F5" s="162"/>
      <c r="G5" s="162"/>
      <c r="H5" s="162"/>
      <c r="I5" s="162"/>
    </row>
    <row r="6" spans="1:10" ht="35.25" customHeight="1" x14ac:dyDescent="0.25">
      <c r="A6" s="163" t="s">
        <v>8</v>
      </c>
      <c r="B6" s="163"/>
      <c r="C6" s="163"/>
      <c r="D6" s="163"/>
      <c r="E6" s="163"/>
      <c r="F6" s="163"/>
      <c r="G6" s="163"/>
      <c r="H6" s="43" t="s">
        <v>9</v>
      </c>
      <c r="I6" s="43" t="s">
        <v>10</v>
      </c>
    </row>
    <row r="7" spans="1:10" x14ac:dyDescent="0.25">
      <c r="A7" s="174" t="s">
        <v>75</v>
      </c>
      <c r="B7" s="174"/>
      <c r="C7" s="174"/>
      <c r="D7" s="174"/>
      <c r="E7" s="174"/>
      <c r="F7" s="174"/>
      <c r="G7" s="174"/>
      <c r="H7" s="60"/>
      <c r="I7" s="60">
        <v>700</v>
      </c>
      <c r="J7" s="67"/>
    </row>
    <row r="8" spans="1:10" x14ac:dyDescent="0.25">
      <c r="A8" s="160" t="s">
        <v>76</v>
      </c>
      <c r="B8" s="160"/>
      <c r="C8" s="160"/>
      <c r="D8" s="160"/>
      <c r="E8" s="160"/>
      <c r="F8" s="160"/>
      <c r="G8" s="160"/>
      <c r="H8" s="57"/>
      <c r="I8" s="57">
        <v>400</v>
      </c>
      <c r="J8" s="67"/>
    </row>
    <row r="9" spans="1:10" ht="35.25" customHeight="1" x14ac:dyDescent="0.25">
      <c r="A9" s="181" t="s">
        <v>77</v>
      </c>
      <c r="B9" s="181"/>
      <c r="C9" s="181"/>
      <c r="D9" s="181"/>
      <c r="E9" s="181"/>
      <c r="F9" s="181"/>
      <c r="G9" s="181"/>
      <c r="H9" s="57"/>
      <c r="I9" s="57">
        <v>600</v>
      </c>
      <c r="J9" s="67"/>
    </row>
    <row r="10" spans="1:10" x14ac:dyDescent="0.25">
      <c r="A10" s="160" t="s">
        <v>73</v>
      </c>
      <c r="B10" s="160"/>
      <c r="C10" s="160"/>
      <c r="D10" s="160"/>
      <c r="E10" s="160"/>
      <c r="F10" s="160"/>
      <c r="G10" s="160"/>
      <c r="H10" s="57"/>
      <c r="I10" s="57">
        <v>300</v>
      </c>
      <c r="J10" s="67"/>
    </row>
    <row r="11" spans="1:10" x14ac:dyDescent="0.25">
      <c r="A11" s="161" t="s">
        <v>7</v>
      </c>
      <c r="B11" s="161"/>
      <c r="C11" s="161"/>
      <c r="D11" s="161"/>
      <c r="E11" s="161"/>
      <c r="F11" s="161"/>
      <c r="G11" s="161"/>
      <c r="H11" s="63">
        <f>SUM(H7:H10)</f>
        <v>0</v>
      </c>
      <c r="I11" s="63">
        <f>SUM(I7:I10)</f>
        <v>2000</v>
      </c>
      <c r="J11" s="70"/>
    </row>
    <row r="12" spans="1:10" x14ac:dyDescent="0.25">
      <c r="J12" s="66"/>
    </row>
    <row r="13" spans="1:10" x14ac:dyDescent="0.25">
      <c r="J13" s="69"/>
    </row>
    <row r="14" spans="1:10" x14ac:dyDescent="0.25">
      <c r="J14" s="66"/>
    </row>
    <row r="15" spans="1:10" x14ac:dyDescent="0.25">
      <c r="J15" s="66"/>
    </row>
    <row r="16" spans="1:10" x14ac:dyDescent="0.25">
      <c r="J16" s="66"/>
    </row>
  </sheetData>
  <mergeCells count="13">
    <mergeCell ref="A11:G11"/>
    <mergeCell ref="A5:I5"/>
    <mergeCell ref="A6:G6"/>
    <mergeCell ref="A7:G7"/>
    <mergeCell ref="A8:G8"/>
    <mergeCell ref="A9:G9"/>
    <mergeCell ref="A10:G10"/>
    <mergeCell ref="A2:C2"/>
    <mergeCell ref="D2:I2"/>
    <mergeCell ref="A3:C3"/>
    <mergeCell ref="D3:I3"/>
    <mergeCell ref="A4:C4"/>
    <mergeCell ref="D4:I4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"/>
  <sheetViews>
    <sheetView zoomScaleNormal="100" zoomScaleSheetLayoutView="100" workbookViewId="0">
      <selection activeCell="N21" sqref="N21"/>
    </sheetView>
  </sheetViews>
  <sheetFormatPr defaultColWidth="9.140625" defaultRowHeight="15" x14ac:dyDescent="0.25"/>
  <cols>
    <col min="1" max="1" width="9.140625" style="53"/>
    <col min="2" max="2" width="10.7109375" style="53" customWidth="1"/>
    <col min="3" max="3" width="13.28515625" style="53" customWidth="1"/>
    <col min="4" max="4" width="9.140625" style="53" customWidth="1"/>
    <col min="5" max="5" width="10.28515625" style="53" customWidth="1"/>
    <col min="6" max="6" width="9.5703125" style="53" customWidth="1"/>
    <col min="7" max="7" width="8" style="53" customWidth="1"/>
    <col min="8" max="8" width="11.85546875" style="53" customWidth="1"/>
    <col min="9" max="9" width="11.28515625" style="53" customWidth="1"/>
    <col min="10" max="16384" width="9.140625" style="53"/>
  </cols>
  <sheetData>
    <row r="1" spans="1:1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 customHeight="1" x14ac:dyDescent="0.25">
      <c r="A2" s="158" t="s">
        <v>0</v>
      </c>
      <c r="B2" s="158"/>
      <c r="C2" s="158"/>
      <c r="D2" s="158" t="s">
        <v>3</v>
      </c>
      <c r="E2" s="158"/>
      <c r="F2" s="158"/>
      <c r="G2" s="158"/>
      <c r="H2" s="158"/>
      <c r="I2" s="158"/>
      <c r="J2" s="40"/>
      <c r="K2" s="40"/>
    </row>
    <row r="3" spans="1:11" ht="15" customHeight="1" x14ac:dyDescent="0.25">
      <c r="A3" s="158" t="s">
        <v>1</v>
      </c>
      <c r="B3" s="158"/>
      <c r="C3" s="158"/>
      <c r="D3" s="158" t="s">
        <v>3</v>
      </c>
      <c r="E3" s="158"/>
      <c r="F3" s="158"/>
      <c r="G3" s="158"/>
      <c r="H3" s="158"/>
      <c r="I3" s="158"/>
      <c r="J3" s="40"/>
      <c r="K3" s="40"/>
    </row>
    <row r="4" spans="1:11" ht="33.75" customHeight="1" x14ac:dyDescent="0.25">
      <c r="A4" s="158" t="s">
        <v>2</v>
      </c>
      <c r="B4" s="158"/>
      <c r="C4" s="158"/>
      <c r="D4" s="159" t="s">
        <v>4</v>
      </c>
      <c r="E4" s="159"/>
      <c r="F4" s="159"/>
      <c r="G4" s="159"/>
      <c r="H4" s="159"/>
      <c r="I4" s="159"/>
      <c r="J4" s="40"/>
      <c r="K4" s="40"/>
    </row>
    <row r="5" spans="1:11" ht="35.25" customHeight="1" x14ac:dyDescent="0.25">
      <c r="A5" s="162" t="s">
        <v>78</v>
      </c>
      <c r="B5" s="162"/>
      <c r="C5" s="162"/>
      <c r="D5" s="162"/>
      <c r="E5" s="162"/>
      <c r="F5" s="162"/>
      <c r="G5" s="162"/>
      <c r="H5" s="162"/>
      <c r="I5" s="162"/>
      <c r="J5" s="40"/>
      <c r="K5" s="40"/>
    </row>
    <row r="6" spans="1:11" ht="35.25" customHeight="1" x14ac:dyDescent="0.25">
      <c r="A6" s="163" t="s">
        <v>8</v>
      </c>
      <c r="B6" s="163"/>
      <c r="C6" s="163"/>
      <c r="D6" s="163"/>
      <c r="E6" s="163"/>
      <c r="F6" s="163"/>
      <c r="G6" s="163"/>
      <c r="H6" s="43" t="s">
        <v>9</v>
      </c>
      <c r="I6" s="43" t="s">
        <v>10</v>
      </c>
      <c r="J6" s="40"/>
      <c r="K6" s="40"/>
    </row>
    <row r="7" spans="1:11" ht="32.25" customHeight="1" x14ac:dyDescent="0.25">
      <c r="A7" s="165" t="s">
        <v>115</v>
      </c>
      <c r="B7" s="166"/>
      <c r="C7" s="166"/>
      <c r="D7" s="166"/>
      <c r="E7" s="166"/>
      <c r="F7" s="166"/>
      <c r="G7" s="167"/>
      <c r="H7" s="71">
        <v>3000</v>
      </c>
      <c r="I7" s="71">
        <v>500</v>
      </c>
      <c r="J7" s="40"/>
      <c r="K7" s="40"/>
    </row>
    <row r="8" spans="1:11" ht="18.75" customHeight="1" x14ac:dyDescent="0.25">
      <c r="A8" s="165" t="s">
        <v>116</v>
      </c>
      <c r="B8" s="166"/>
      <c r="C8" s="166"/>
      <c r="D8" s="166"/>
      <c r="E8" s="166"/>
      <c r="F8" s="166"/>
      <c r="G8" s="167"/>
      <c r="H8" s="71">
        <v>1000</v>
      </c>
      <c r="I8" s="71"/>
      <c r="J8" s="40"/>
      <c r="K8" s="40"/>
    </row>
    <row r="9" spans="1:11" ht="18.75" customHeight="1" x14ac:dyDescent="0.25">
      <c r="A9" s="165" t="s">
        <v>117</v>
      </c>
      <c r="B9" s="166"/>
      <c r="C9" s="166"/>
      <c r="D9" s="166"/>
      <c r="E9" s="166"/>
      <c r="F9" s="166"/>
      <c r="G9" s="167"/>
      <c r="H9" s="71"/>
      <c r="I9" s="71">
        <v>1500</v>
      </c>
      <c r="J9" s="40"/>
      <c r="K9" s="40"/>
    </row>
    <row r="10" spans="1:11" ht="32.25" customHeight="1" x14ac:dyDescent="0.25">
      <c r="A10" s="182" t="s">
        <v>118</v>
      </c>
      <c r="B10" s="182"/>
      <c r="C10" s="182"/>
      <c r="D10" s="182"/>
      <c r="E10" s="182"/>
      <c r="F10" s="182"/>
      <c r="G10" s="182"/>
      <c r="H10" s="72">
        <v>7200</v>
      </c>
      <c r="I10" s="72">
        <v>4800</v>
      </c>
      <c r="J10" s="40"/>
      <c r="K10" s="40"/>
    </row>
    <row r="11" spans="1:11" ht="18.75" customHeight="1" x14ac:dyDescent="0.25">
      <c r="A11" s="181" t="s">
        <v>119</v>
      </c>
      <c r="B11" s="181"/>
      <c r="C11" s="181"/>
      <c r="D11" s="181"/>
      <c r="E11" s="181"/>
      <c r="F11" s="181"/>
      <c r="G11" s="181"/>
      <c r="H11" s="58">
        <v>1736</v>
      </c>
      <c r="I11" s="58">
        <v>1158</v>
      </c>
      <c r="J11" s="40"/>
      <c r="K11" s="40"/>
    </row>
    <row r="12" spans="1:11" ht="18.75" customHeight="1" x14ac:dyDescent="0.25">
      <c r="A12" s="181" t="s">
        <v>120</v>
      </c>
      <c r="B12" s="181"/>
      <c r="C12" s="181"/>
      <c r="D12" s="181"/>
      <c r="E12" s="181"/>
      <c r="F12" s="181"/>
      <c r="G12" s="181"/>
      <c r="H12" s="58">
        <v>180</v>
      </c>
      <c r="I12" s="58">
        <v>120</v>
      </c>
      <c r="J12" s="40"/>
      <c r="K12" s="40"/>
    </row>
    <row r="13" spans="1:11" x14ac:dyDescent="0.25">
      <c r="A13" s="161" t="s">
        <v>7</v>
      </c>
      <c r="B13" s="161"/>
      <c r="C13" s="161"/>
      <c r="D13" s="161"/>
      <c r="E13" s="161"/>
      <c r="F13" s="161"/>
      <c r="G13" s="161"/>
      <c r="H13" s="63">
        <f>SUM(H7:H12)</f>
        <v>13116</v>
      </c>
      <c r="I13" s="63">
        <f>SUM(I7:I12)</f>
        <v>8078</v>
      </c>
      <c r="J13" s="73"/>
      <c r="K13" s="40"/>
    </row>
    <row r="14" spans="1:1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</sheetData>
  <mergeCells count="15">
    <mergeCell ref="A13:G13"/>
    <mergeCell ref="A7:G7"/>
    <mergeCell ref="A8:G8"/>
    <mergeCell ref="A9:G9"/>
    <mergeCell ref="A5:I5"/>
    <mergeCell ref="A6:G6"/>
    <mergeCell ref="A10:G10"/>
    <mergeCell ref="A11:G11"/>
    <mergeCell ref="A12:G12"/>
    <mergeCell ref="A2:C2"/>
    <mergeCell ref="D2:I2"/>
    <mergeCell ref="A3:C3"/>
    <mergeCell ref="D3:I3"/>
    <mergeCell ref="A4:C4"/>
    <mergeCell ref="D4:I4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6"/>
  <sheetViews>
    <sheetView zoomScaleNormal="100" zoomScaleSheetLayoutView="100" workbookViewId="0">
      <selection activeCell="L25" sqref="L25"/>
    </sheetView>
  </sheetViews>
  <sheetFormatPr defaultColWidth="9.140625" defaultRowHeight="15" x14ac:dyDescent="0.25"/>
  <cols>
    <col min="1" max="1" width="9.140625" style="53"/>
    <col min="2" max="2" width="10.7109375" style="53" customWidth="1"/>
    <col min="3" max="3" width="13.28515625" style="53" customWidth="1"/>
    <col min="4" max="4" width="11.28515625" style="53" customWidth="1"/>
    <col min="5" max="5" width="14.7109375" style="53" customWidth="1"/>
    <col min="6" max="6" width="11.85546875" style="53" customWidth="1"/>
    <col min="7" max="7" width="10.7109375" style="53" customWidth="1"/>
    <col min="8" max="8" width="11.85546875" style="53" customWidth="1"/>
    <col min="9" max="9" width="11.28515625" style="53" customWidth="1"/>
    <col min="10" max="10" width="20.42578125" style="53" customWidth="1"/>
    <col min="11" max="11" width="38.85546875" style="53" customWidth="1"/>
    <col min="12" max="14" width="9.140625" style="53"/>
    <col min="15" max="16" width="9.140625" style="53" customWidth="1"/>
    <col min="17" max="16384" width="9.140625" style="53"/>
  </cols>
  <sheetData>
    <row r="1" spans="1:9" x14ac:dyDescent="0.25">
      <c r="A1" s="40"/>
      <c r="B1" s="40"/>
      <c r="C1" s="40"/>
      <c r="D1" s="40"/>
      <c r="E1" s="40"/>
      <c r="F1" s="40"/>
      <c r="G1" s="40"/>
      <c r="H1" s="40"/>
      <c r="I1" s="40"/>
    </row>
    <row r="2" spans="1:9" ht="15" customHeight="1" x14ac:dyDescent="0.25">
      <c r="A2" s="158" t="s">
        <v>0</v>
      </c>
      <c r="B2" s="158"/>
      <c r="C2" s="158"/>
      <c r="D2" s="158" t="s">
        <v>80</v>
      </c>
      <c r="E2" s="158"/>
      <c r="F2" s="158"/>
      <c r="G2" s="158"/>
      <c r="H2" s="158"/>
      <c r="I2" s="158"/>
    </row>
    <row r="3" spans="1:9" ht="15" customHeight="1" x14ac:dyDescent="0.25">
      <c r="A3" s="158" t="s">
        <v>1</v>
      </c>
      <c r="B3" s="158"/>
      <c r="C3" s="158"/>
      <c r="D3" s="158" t="s">
        <v>80</v>
      </c>
      <c r="E3" s="158"/>
      <c r="F3" s="158"/>
      <c r="G3" s="158"/>
      <c r="H3" s="158"/>
      <c r="I3" s="158"/>
    </row>
    <row r="4" spans="1:9" ht="33.75" customHeight="1" x14ac:dyDescent="0.25">
      <c r="A4" s="158" t="s">
        <v>2</v>
      </c>
      <c r="B4" s="158"/>
      <c r="C4" s="158"/>
      <c r="D4" s="159" t="s">
        <v>81</v>
      </c>
      <c r="E4" s="159"/>
      <c r="F4" s="159"/>
      <c r="G4" s="159"/>
      <c r="H4" s="159"/>
      <c r="I4" s="159"/>
    </row>
    <row r="5" spans="1:9" ht="35.25" customHeight="1" x14ac:dyDescent="0.25">
      <c r="A5" s="162" t="s">
        <v>79</v>
      </c>
      <c r="B5" s="162"/>
      <c r="C5" s="162"/>
      <c r="D5" s="162"/>
      <c r="E5" s="162"/>
      <c r="F5" s="162"/>
      <c r="G5" s="162"/>
      <c r="H5" s="162"/>
      <c r="I5" s="162"/>
    </row>
    <row r="6" spans="1:9" ht="42.75" x14ac:dyDescent="0.25">
      <c r="A6" s="188" t="s">
        <v>121</v>
      </c>
      <c r="B6" s="188"/>
      <c r="C6" s="188"/>
      <c r="D6" s="74" t="s">
        <v>142</v>
      </c>
      <c r="E6" s="74" t="s">
        <v>122</v>
      </c>
      <c r="F6" s="74" t="s">
        <v>143</v>
      </c>
      <c r="G6" s="74" t="s">
        <v>144</v>
      </c>
      <c r="H6" s="74" t="s">
        <v>145</v>
      </c>
      <c r="I6" s="74" t="s">
        <v>146</v>
      </c>
    </row>
    <row r="7" spans="1:9" ht="15" customHeight="1" x14ac:dyDescent="0.25">
      <c r="A7" s="185" t="s">
        <v>148</v>
      </c>
      <c r="B7" s="186"/>
      <c r="C7" s="186"/>
      <c r="D7" s="186"/>
      <c r="E7" s="186"/>
      <c r="F7" s="186"/>
      <c r="G7" s="186"/>
      <c r="H7" s="186"/>
      <c r="I7" s="187"/>
    </row>
    <row r="8" spans="1:9" x14ac:dyDescent="0.25">
      <c r="A8" s="189" t="s">
        <v>124</v>
      </c>
      <c r="B8" s="189"/>
      <c r="C8" s="189"/>
      <c r="D8" s="75"/>
      <c r="E8" s="75"/>
      <c r="F8" s="76"/>
      <c r="G8" s="76"/>
      <c r="H8" s="76"/>
      <c r="I8" s="76"/>
    </row>
    <row r="9" spans="1:9" ht="36" customHeight="1" x14ac:dyDescent="0.25">
      <c r="A9" s="183" t="s">
        <v>125</v>
      </c>
      <c r="B9" s="183"/>
      <c r="C9" s="183"/>
      <c r="D9" s="77">
        <f>H9</f>
        <v>13917.4</v>
      </c>
      <c r="E9" s="78">
        <v>1</v>
      </c>
      <c r="F9" s="79">
        <v>10260.82</v>
      </c>
      <c r="G9" s="78">
        <v>3656.58</v>
      </c>
      <c r="H9" s="77">
        <f>F9+G9</f>
        <v>13917.4</v>
      </c>
      <c r="I9" s="80">
        <f>7380.12+2242.31</f>
        <v>9622.43</v>
      </c>
    </row>
    <row r="10" spans="1:9" ht="35.25" customHeight="1" x14ac:dyDescent="0.25">
      <c r="A10" s="183" t="s">
        <v>126</v>
      </c>
      <c r="B10" s="183"/>
      <c r="C10" s="183"/>
      <c r="D10" s="78">
        <f>H10</f>
        <v>450</v>
      </c>
      <c r="E10" s="78">
        <v>1</v>
      </c>
      <c r="F10" s="78"/>
      <c r="G10" s="78">
        <v>450</v>
      </c>
      <c r="H10" s="78">
        <v>450</v>
      </c>
      <c r="I10" s="78"/>
    </row>
    <row r="11" spans="1:9" x14ac:dyDescent="0.25">
      <c r="A11" s="183" t="s">
        <v>149</v>
      </c>
      <c r="B11" s="183"/>
      <c r="C11" s="183"/>
      <c r="D11" s="78">
        <f>H11/6</f>
        <v>537.93500000000006</v>
      </c>
      <c r="E11" s="78">
        <v>6</v>
      </c>
      <c r="F11" s="78">
        <v>1526.96</v>
      </c>
      <c r="G11" s="78">
        <v>1700.65</v>
      </c>
      <c r="H11" s="78">
        <f>F11+G11</f>
        <v>3227.61</v>
      </c>
      <c r="I11" s="78">
        <f>1238.43+1667.98</f>
        <v>2906.41</v>
      </c>
    </row>
    <row r="12" spans="1:9" x14ac:dyDescent="0.25">
      <c r="A12" s="183" t="s">
        <v>150</v>
      </c>
      <c r="B12" s="183"/>
      <c r="C12" s="183"/>
      <c r="D12" s="81">
        <v>585.23</v>
      </c>
      <c r="E12" s="78">
        <v>6</v>
      </c>
      <c r="F12" s="78">
        <v>2609.23</v>
      </c>
      <c r="G12" s="78">
        <v>902.17</v>
      </c>
      <c r="H12" s="78">
        <f>SUM(F12:G12)</f>
        <v>3511.4</v>
      </c>
      <c r="I12" s="78">
        <f>2367.28+612.56</f>
        <v>2979.84</v>
      </c>
    </row>
    <row r="13" spans="1:9" x14ac:dyDescent="0.25">
      <c r="A13" s="183" t="s">
        <v>127</v>
      </c>
      <c r="B13" s="183"/>
      <c r="C13" s="183"/>
      <c r="D13" s="78">
        <v>200</v>
      </c>
      <c r="E13" s="78">
        <v>6</v>
      </c>
      <c r="F13" s="78">
        <v>600</v>
      </c>
      <c r="G13" s="78">
        <v>600</v>
      </c>
      <c r="H13" s="78">
        <v>1200</v>
      </c>
      <c r="I13" s="78">
        <v>1200</v>
      </c>
    </row>
    <row r="14" spans="1:9" x14ac:dyDescent="0.25">
      <c r="A14" s="190" t="s">
        <v>128</v>
      </c>
      <c r="B14" s="190"/>
      <c r="C14" s="190"/>
      <c r="D14" s="82">
        <v>8000.13</v>
      </c>
      <c r="E14" s="82">
        <v>1</v>
      </c>
      <c r="F14" s="83"/>
      <c r="G14" s="84">
        <f>D14</f>
        <v>8000.13</v>
      </c>
      <c r="H14" s="84">
        <f>SUM(F14:G14)</f>
        <v>8000.13</v>
      </c>
      <c r="I14" s="84">
        <v>8000.13</v>
      </c>
    </row>
    <row r="15" spans="1:9" x14ac:dyDescent="0.25">
      <c r="A15" s="184" t="s">
        <v>7</v>
      </c>
      <c r="B15" s="184"/>
      <c r="C15" s="184"/>
      <c r="D15" s="78"/>
      <c r="E15" s="85"/>
      <c r="F15" s="86">
        <f>SUM(F9:F14)</f>
        <v>14997.009999999998</v>
      </c>
      <c r="G15" s="86">
        <f>SUM(G9:G14)</f>
        <v>15309.529999999999</v>
      </c>
      <c r="H15" s="86">
        <f>SUM(H9:H14)</f>
        <v>30306.54</v>
      </c>
      <c r="I15" s="86">
        <f>SUM(I9:I13)</f>
        <v>16708.68</v>
      </c>
    </row>
    <row r="16" spans="1:9" x14ac:dyDescent="0.25">
      <c r="A16" s="40"/>
      <c r="B16" s="40"/>
      <c r="C16" s="40"/>
      <c r="D16" s="40"/>
      <c r="E16" s="40"/>
      <c r="F16" s="40"/>
      <c r="G16" s="40"/>
      <c r="H16" s="40"/>
      <c r="I16" s="40"/>
    </row>
    <row r="17" spans="1:9" x14ac:dyDescent="0.25">
      <c r="A17" s="40"/>
      <c r="B17" s="40"/>
      <c r="C17" s="40"/>
      <c r="D17" s="40"/>
      <c r="E17" s="40"/>
      <c r="F17" s="40"/>
      <c r="G17" s="49"/>
      <c r="H17" s="40"/>
      <c r="I17" s="40"/>
    </row>
    <row r="26" spans="1:9" hidden="1" x14ac:dyDescent="0.25"/>
  </sheetData>
  <mergeCells count="17">
    <mergeCell ref="A5:I5"/>
    <mergeCell ref="A2:C2"/>
    <mergeCell ref="D2:I2"/>
    <mergeCell ref="A3:C3"/>
    <mergeCell ref="D3:I3"/>
    <mergeCell ref="A4:C4"/>
    <mergeCell ref="D4:I4"/>
    <mergeCell ref="A12:C12"/>
    <mergeCell ref="A13:C13"/>
    <mergeCell ref="A15:C15"/>
    <mergeCell ref="A7:I7"/>
    <mergeCell ref="A6:C6"/>
    <mergeCell ref="A8:C8"/>
    <mergeCell ref="A9:C9"/>
    <mergeCell ref="A10:C10"/>
    <mergeCell ref="A11:C11"/>
    <mergeCell ref="A14:C14"/>
  </mergeCells>
  <printOptions horizontalCentered="1"/>
  <pageMargins left="0.78740157480314965" right="0.98425196850393704" top="1.181102362204724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22</vt:i4>
      </vt:variant>
      <vt:variant>
        <vt:lpstr>Diapazoni ar nosaukumiem</vt:lpstr>
      </vt:variant>
      <vt:variant>
        <vt:i4>10</vt:i4>
      </vt:variant>
    </vt:vector>
  </HeadingPairs>
  <TitlesOfParts>
    <vt:vector size="32" baseType="lpstr">
      <vt:lpstr>Kopsavilkums</vt:lpstr>
      <vt:lpstr>1_Zaķusala_Vecmīlgrāvja tilts</vt:lpstr>
      <vt:lpstr>2_Barikāžu rekonstrukcija</vt:lpstr>
      <vt:lpstr>3_Izstāde "Barikādēm 30"</vt:lpstr>
      <vt:lpstr>4_Fotoizst. "Barikādes Latvijā"</vt:lpstr>
      <vt:lpstr>5_VISC (1)</vt:lpstr>
      <vt:lpstr>6_VISC (2)</vt:lpstr>
      <vt:lpstr>7_Tehniskais darbs</vt:lpstr>
      <vt:lpstr>8_TV filma_video</vt:lpstr>
      <vt:lpstr>8_1_Filma2020</vt:lpstr>
      <vt:lpstr>8_1_Filma2021</vt:lpstr>
      <vt:lpstr>8_2_Adaptācija</vt:lpstr>
      <vt:lpstr>8_3_Soctīkli2020</vt:lpstr>
      <vt:lpstr>8_3_Soctīkli2021</vt:lpstr>
      <vt:lpstr>8_4_Videomateriāli2020</vt:lpstr>
      <vt:lpstr>8_4_Videomateriāli2021</vt:lpstr>
      <vt:lpstr>8_5_LSM</vt:lpstr>
      <vt:lpstr>8_6_Mārketings</vt:lpstr>
      <vt:lpstr>9_Atspogulojums TV</vt:lpstr>
      <vt:lpstr>9_1_Tiešraides2021</vt:lpstr>
      <vt:lpstr>10_Radio saturs</vt:lpstr>
      <vt:lpstr>11_Grāmata</vt:lpstr>
      <vt:lpstr>'8_1_Filma2020'!Drukas_apgabals</vt:lpstr>
      <vt:lpstr>'8_1_Filma2021'!Drukas_apgabals</vt:lpstr>
      <vt:lpstr>'8_2_Adaptācija'!Drukas_apgabals</vt:lpstr>
      <vt:lpstr>'8_3_Soctīkli2020'!Drukas_apgabals</vt:lpstr>
      <vt:lpstr>'8_3_Soctīkli2021'!Drukas_apgabals</vt:lpstr>
      <vt:lpstr>'8_4_Videomateriāli2020'!Drukas_apgabals</vt:lpstr>
      <vt:lpstr>'8_4_Videomateriāli2021'!Drukas_apgabals</vt:lpstr>
      <vt:lpstr>'8_5_LSM'!Drukas_apgabals</vt:lpstr>
      <vt:lpstr>'8_6_Mārketings'!Drukas_apgabals</vt:lpstr>
      <vt:lpstr>'9_1_Tiešraides2021'!Drukas_apgabals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rīkojuma projekta "Par 1991. gada barikāžu 30 gadu atceres pasākumu plānu" sākotnējās ietekmes novērtējuma ziņojumam (anotācijai)</dc:title>
  <dc:creator>Laura.Indriksone@tm.gov.lv</dc:creator>
  <cp:lastModifiedBy>Sandra Segliņa</cp:lastModifiedBy>
  <cp:lastPrinted>2020-06-11T07:38:16Z</cp:lastPrinted>
  <dcterms:created xsi:type="dcterms:W3CDTF">2020-06-01T05:52:07Z</dcterms:created>
  <dcterms:modified xsi:type="dcterms:W3CDTF">2020-07-08T12:07:36Z</dcterms:modified>
  <cp:category>67036752, Laura.Indriksone@tm.gov.lv</cp:category>
</cp:coreProperties>
</file>