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lm.local\LM\LMshared\FAD\FVD\Apropriacija\2020_gads\APRO_MK_VSAC\uz_FM_TM _preciz_030720\Uz MK\Uz LNG\"/>
    </mc:Choice>
  </mc:AlternateContent>
  <xr:revisionPtr revIDLastSave="0" documentId="13_ncr:1_{A492FAE2-0C84-4A13-9011-62FD8EB9CB5F}" xr6:coauthVersionLast="45" xr6:coauthVersionMax="45" xr10:uidLastSave="{00000000-0000-0000-0000-000000000000}"/>
  <bookViews>
    <workbookView xWindow="-120" yWindow="-120" windowWidth="29040" windowHeight="15840" xr2:uid="{FAB23172-1391-441D-B276-AF8874885C57}"/>
  </bookViews>
  <sheets>
    <sheet name="Apkopojum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C9" i="1"/>
  <c r="E12" i="1"/>
  <c r="E14" i="1"/>
  <c r="G13" i="1"/>
  <c r="G12" i="1"/>
  <c r="F12" i="1"/>
  <c r="F14" i="1"/>
  <c r="D12" i="1"/>
  <c r="D14" i="1"/>
  <c r="C12" i="1"/>
  <c r="H11" i="1"/>
  <c r="L11" i="1"/>
  <c r="K10" i="1"/>
  <c r="K14" i="1"/>
  <c r="J10" i="1"/>
  <c r="J14" i="1"/>
  <c r="H10" i="1"/>
  <c r="H9" i="1"/>
  <c r="L9" i="1"/>
  <c r="H8" i="1"/>
  <c r="L8" i="1"/>
  <c r="G14" i="1"/>
  <c r="H12" i="1"/>
  <c r="L12" i="1"/>
  <c r="H13" i="1"/>
  <c r="L13" i="1"/>
  <c r="L14" i="1"/>
  <c r="C14" i="1"/>
  <c r="H14" i="1"/>
</calcChain>
</file>

<file path=xl/sharedStrings.xml><?xml version="1.0" encoding="utf-8"?>
<sst xmlns="http://schemas.openxmlformats.org/spreadsheetml/2006/main" count="31" uniqueCount="31">
  <si>
    <t>Pasākums</t>
  </si>
  <si>
    <t>VSAC "Kurzeme</t>
  </si>
  <si>
    <t xml:space="preserve">VSAC "Vidzeme" </t>
  </si>
  <si>
    <t>VSAC "Latgale"</t>
  </si>
  <si>
    <t>VSAC "Zemgale"</t>
  </si>
  <si>
    <t>VSAC "Rīga"</t>
  </si>
  <si>
    <t>Kopā</t>
  </si>
  <si>
    <t>Pamatojums</t>
  </si>
  <si>
    <t xml:space="preserve">EKK 1000 </t>
  </si>
  <si>
    <t>EKK 2000</t>
  </si>
  <si>
    <t>EKK 5000</t>
  </si>
  <si>
    <t>Automātisko vārtu uzstādīšana nepieciešama klientu drošības un uzraudzības nodrošināšanai, kā arī novērstu trešo personu iekļūšanu VSAC teritorijā. Automatizējot piekļuvi, iestādes darbinieks, kas veic situācijas monitorēšanu teritorijā (dežurants, sargs u.tml.), var nodrošināt piekļuvi teritorijai, neatstājot savu darba vietu un nepārtraucot kārtības monitorēšanu visa objekta teritorijā. Piemēram, nodrošinot piekļuvi operatīvajiem transportlīdzekļiem, transportlīdzekļiem, kas nodrošina komunālos pakalpojums (atkritumu izvedēji), u.c. pakalpojumu sniedzējiem.</t>
  </si>
  <si>
    <t xml:space="preserve">Ievērojot to, ka pirmais centralizētā individuālo aizsardzības līdzekļu (IAL) sūtījums tika saņemts tikai 3.aprīlī, bet dezinfekcijas līdzekļu (DL) centralizēta piegāde notika tikai 12.maijā, tad laika periodā no ārkārtējās situācijas izsludināšanas līdz  pirmā sūtījuma saņemšanai, lai nodrošinātu  IAL un DL pieejamību, VSAC  2020.gada piešķirtā finansējuma pakalpojumu nodrošināšanai  ietvaros iegādājās gan IAL un DL, tai skaitā tika iegādāti arī tie IAL veidi, kuri centralizēto piegāžu ietvaros netika nodrošināti (piemēram, aizsargbrilles vai vizionieri, aizsargtērpi, halāti, bahilas, utt.).  Tāpat  gan komunikācijas nodrošināšanai, gan klientu drošības nodrošināšanai tika iegādātas arī citas preces (piemēram digitālie termometri, dezinfekcijas līdzekļi virsmām un rokām, vienreizlietojamie trauki.Inventārs-web kameras, u.c.).  </t>
  </si>
  <si>
    <t>KOPĀ</t>
  </si>
  <si>
    <t xml:space="preserve">Finansējuma izlietojums Covid-19 krīzes periodu
(25 filiālēm x 4 743,32 EUR (vidējais apmērs)) </t>
  </si>
  <si>
    <t>Papildus nepieciešamais finansējums Valsts socialās aprūpes centru Covid-19 radīto sekulikvidēšanas pasākumu īstenošanai</t>
  </si>
  <si>
    <t>Videonovērošanas sistēmas izbūve-atjaunošana nepieciešama klientu drošības un uzraudzības nodrošināšanai, kā arī, lai minimizētu saslimšanas ar Covid -19 riskus, Covid -19 izplatības un masveida inficēšanās gadījumus, kā arī trešo personu iekļūšanu VSAC filiāļu teritorijā  klientu nekontrolētu VSAC teritorijas pamešanu karantīnas laikā, VSAC teritorijas pārraudzību un trešo personu iekļuves VSAC teritorijā novēršanu (videonovērošanas ierīkošana apmeklētāju plūsmas kontrolei VSAC filiālēs - teritorijā, pie ieejas filiālē un koplietošanas telpās (koridori, kāpņutelpas, ieejas)). 
Esošās videonovērošanas sistēmas ir novecojušas, nav iespējams veikt videokameru nomaiņu, jo tehnoloģiju attīstības rezultātā, pie vecajām sistēmām nav iespējams pievienot jaunas kameras.Attēlu izšķirtspēja ir ļoti sliktā kvalitātē, nav iespējams identificēt/atpazīt personu. 
Mērķis- izbūvēt jaunu un modernu/kvalitatīvu videonovērošanas sistēmu, lai uzlabot klientu drošības pasākumus, novērstu apdraudējumus filiāļu telpās un teritorijā, kā arī novērst gadījumus, kad klienti atstāj institūcijas teritoriju, nebrīdinot darbiniekus, un tādējādi apdraud savu vai  citu personu veselību un drošību.</t>
  </si>
  <si>
    <t xml:space="preserve">COVID-19 izplatības un masveida inficēšanās  riska novēršanai, ievērojot augsto inficēšanās un infekcijas pārneses risku, it īpaši izolācijas telpās,  ir plānots iegādāties dezinfekcijas lampas (baktericīdos recirkulātorus), kas  deaktivizē un iznīcina mikroorganismus gaisā (vīrusi, baktērijas, rauga sporas, sēnīšu sporas).   Dezinfekcijas lampas plānotas kā ilgtermiņa investīcija, lai maksimāli likvidētu gaisā sastopamo kaitīgo mikroorganismu koncentrāciju ne vien saistībā ar koronavīrusa (Covid-19) pandēmiju, bet arī citu vīrusa infekciju (piemēram, gripas vīrusa) izplatības gadījumā.  </t>
  </si>
  <si>
    <t xml:space="preserve">COVID-19 izplatības un masveida inficēšanās  riska novēršanai - visa veida virsmu apstrādei izolācijas un citās telpās, ir plānots iegādāties arī automātiskās virsmu dezinfekcijas iekārtas un dezinfekcijas līdzekļus.  Artomātikso dezinfekcijas lampu iegāde ne vien  sekmēs aizsardzību pret bīstamu infekciju slimību izraisītājiem (koronavīrusiem, TBC baktērijām, Clostridium sporām, u.c.), bet arī  dos iespēju samazināt izolācijas telpu dezinfekcijas pasākumu veikšanā iesaistāmo darbinieku skaitu filiālēs, kā arī IAL un DL apjomu. </t>
  </si>
  <si>
    <t>Dezinfekcijas lampas (baktericīdie recirkulātori) 
(25 filiālēm tiks iegādātas 35 lampas x 600 EUR (vidējās izmaksas))</t>
  </si>
  <si>
    <t xml:space="preserve">Automātiskās virsmu dezinfekcijas iekārtas 
(9 filiālēm tiks iegādātas 9 iekārtas  x 5 463 EUR (vidējās izmaksas)) </t>
  </si>
  <si>
    <t>Labklājības ministre</t>
  </si>
  <si>
    <t>R.Petraviča</t>
  </si>
  <si>
    <t>19.06.2020. 10:31</t>
  </si>
  <si>
    <t>G.Tuča, 67021624, Guna.Tuca@lm.gov.lv</t>
  </si>
  <si>
    <t xml:space="preserve">Saturīga un aktīva brīva laika pavadīšanas iespēju uzlabošanai VSAC "Rīga" filiālē "Teika" dzīvojošajiem bērniem ar invaliditāti un smagiem un loti smagiem garīga rakstura traucējumiem ( laktivitāšu laukuma un  aprīkojuma, iegāde un uzstādīšana) , kā arī VSAC "Rīga" filiālē "Ezerkrasti" dzīvojošajām pilngadīgajām personām ar smagiem un ļoti smagiem garīga rakstura traucējumiem (aktivitāšu laukuma un aprīkojuma  iegāde un uzstādīšana) , lai apstākļos, kad saistībā ar augsto inficēšanās risku ar Covid-19 ir daļēji saglabāti ierobežojumi klientu aktivitātēm ārpus institūcijas teritorijas,  uzlabotu  tās institūciju teritorijā. Vienlaicīgi aktivitāšu laukumu izveide un iespēja tā regulārai apmeklēšanai, pozitīvi ietekmēs arī bērnu fiziskā stāvokļa attīstību. </t>
  </si>
  <si>
    <t>Videonovērošanas sistēmas atjaunošana/izbūve (iekšējās, ārējās) 
20 filiālēs plānots uzstādīt 555 kameras x 500 EUR
(indikatīvais aprēķins 150 EUR - 1 kamera, 200 EUR - Ierakstīšanas, datu glabāšanas un citas iekārtas un to montāža; 100 EUR – Kabeļi, kabeļu kanāli un to montāža; 50 EUR – veco kameru un iekārtu demontāža, programmēšanas darbi un izpilddokumentācijas)</t>
  </si>
  <si>
    <t>Automātiskie vārti 
(11 filiālēs tiks uzstādīti 11 automātiskie vārti x 3 305,91 EUR (vidējās izmaksas), katrai filiālei izmaksas atkarīgas no vārtu lieluma, kā arī nepieciešamā papildus aprīkojuma))</t>
  </si>
  <si>
    <t xml:space="preserve">Aktivitāšu  laukumu (bērniem un pieaugušām personām ar smagiem funkcionāliem traucējumiem) ierīkošana un uzstādīšana VSAC "Rīga"  filiālēs "Teika" un "Ezerkrasti" (5 430 euro Filiālē “Teika” (t.sk.,3000 EUR – laukuma izbūve no gumijas flīžu seguma (~40m2); 2430 EUR –  aktivitāšu aprīkojums un tā montāža (soliņi, vingrošanas stieņi, šūpoles)) un 16 000 euro filiālē “Ezerkrasti”  (t.sk., 7000 EUR – laukuma izbūve no gumijas flīžu seguma (~100m2) ; 7000 EUR – aktivitāšu aprīkojums un tā montāža (soliņi, šūpoles, vingrošanas stieņi, basketbola grozi, futbola vārti); 2000 EUR – zaļās zonas ierīkošana (laukuma izlīdzināšana ar melnzemi, zāles sēšana)) 
</t>
  </si>
  <si>
    <t xml:space="preserve">1.Pielikums </t>
  </si>
  <si>
    <t>Ministru kabineta rīkojuma projektu "Par finanšu līdzekļu piešķiršanu no valsts budžeta programmas "Līdzekļi neparedzētiem gadījumiem" un "Par apropriācijas pārdali no Labklājības ministrijas uz valsts budžeta programmu 02.00.00 "Līdzekļi neparedzētiem gadījumiem""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</si>
</sst>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Times New Roman"/>
      <family val="1"/>
      <charset val="186"/>
    </font>
    <font>
      <b/>
      <sz val="13"/>
      <color theme="1"/>
      <name val="Times New Roman"/>
      <family val="1"/>
      <charset val="186"/>
    </font>
    <font>
      <b/>
      <sz val="11"/>
      <color theme="1"/>
      <name val="Times New Roman"/>
      <family val="1"/>
      <charset val="186"/>
    </font>
    <font>
      <sz val="11"/>
      <name val="Times New Roman"/>
      <family val="1"/>
      <charset val="186"/>
    </font>
    <font>
      <b/>
      <sz val="11"/>
      <name val="Times New Roman"/>
      <family val="1"/>
      <charset val="186"/>
    </font>
    <font>
      <sz val="14"/>
      <color theme="1"/>
      <name val="Times New Roman"/>
      <family val="1"/>
      <charset val="186"/>
    </font>
    <font>
      <sz val="10"/>
      <name val="Arial"/>
      <family val="2"/>
      <charset val="186"/>
    </font>
    <font>
      <sz val="12"/>
      <name val="Times New Roman"/>
      <family val="1"/>
      <charset val="186"/>
    </font>
    <font>
      <sz val="11"/>
      <name val="Times New Roman"/>
      <family val="1"/>
      <charset val="204"/>
    </font>
    <font>
      <sz val="10"/>
      <name val="Times New Roman"/>
      <family val="1"/>
      <charset val="186"/>
    </font>
    <font>
      <sz val="11"/>
      <name val="Calibri"/>
      <family val="2"/>
      <scheme val="minor"/>
    </font>
    <font>
      <sz val="14"/>
      <name val="Times New Roman"/>
      <family val="1"/>
      <charset val="186"/>
    </font>
    <font>
      <sz val="14"/>
      <name val="Calibri"/>
      <family val="2"/>
      <charset val="186"/>
      <scheme val="minor"/>
    </font>
    <font>
      <i/>
      <sz val="9"/>
      <color theme="1"/>
      <name val="Times New Roman"/>
      <family val="1"/>
      <charset val="186"/>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cellStyleXfs>
  <cellXfs count="39">
    <xf numFmtId="0" fontId="0" fillId="0" borderId="0" xfId="0"/>
    <xf numFmtId="0" fontId="1" fillId="0" borderId="0" xfId="0" applyFont="1" applyAlignment="1"/>
    <xf numFmtId="0" fontId="1"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4" fontId="1" fillId="0" borderId="1" xfId="0" applyNumberFormat="1" applyFont="1" applyBorder="1" applyAlignment="1">
      <alignment horizontal="center" vertical="center"/>
    </xf>
    <xf numFmtId="4" fontId="1" fillId="0" borderId="0" xfId="0" applyNumberFormat="1" applyFont="1"/>
    <xf numFmtId="4" fontId="3" fillId="2" borderId="1" xfId="0" applyNumberFormat="1" applyFont="1" applyFill="1" applyBorder="1" applyAlignment="1">
      <alignment horizontal="center"/>
    </xf>
    <xf numFmtId="0" fontId="4" fillId="0" borderId="1" xfId="0" applyFont="1" applyBorder="1" applyAlignment="1">
      <alignment vertical="top" wrapText="1"/>
    </xf>
    <xf numFmtId="0" fontId="4" fillId="0" borderId="1" xfId="0" applyFont="1" applyBorder="1" applyAlignment="1">
      <alignment horizontal="left" vertical="center" wrapText="1"/>
    </xf>
    <xf numFmtId="0" fontId="4" fillId="0" borderId="1" xfId="0" applyFont="1" applyBorder="1"/>
    <xf numFmtId="4" fontId="4" fillId="0" borderId="1" xfId="0" applyNumberFormat="1" applyFont="1" applyBorder="1" applyAlignment="1">
      <alignment horizontal="center" vertical="center"/>
    </xf>
    <xf numFmtId="4" fontId="5" fillId="2" borderId="1" xfId="0" applyNumberFormat="1" applyFont="1" applyFill="1" applyBorder="1" applyAlignment="1">
      <alignment horizontal="center" vertical="center"/>
    </xf>
    <xf numFmtId="0" fontId="6" fillId="4" borderId="0" xfId="0" applyFont="1" applyFill="1"/>
    <xf numFmtId="0" fontId="6" fillId="0" borderId="0" xfId="0" applyFont="1"/>
    <xf numFmtId="0" fontId="6" fillId="4" borderId="0" xfId="0" applyFont="1" applyFill="1" applyAlignment="1">
      <alignment horizontal="center"/>
    </xf>
    <xf numFmtId="0" fontId="6" fillId="4" borderId="0" xfId="0" applyFont="1" applyFill="1" applyAlignment="1">
      <alignment horizontal="left"/>
    </xf>
    <xf numFmtId="0" fontId="1" fillId="4" borderId="0" xfId="0" applyFont="1" applyFill="1"/>
    <xf numFmtId="0" fontId="9" fillId="4" borderId="0" xfId="2" applyFont="1" applyFill="1" applyAlignment="1">
      <alignment vertical="center"/>
    </xf>
    <xf numFmtId="0" fontId="7" fillId="4" borderId="0" xfId="1" applyFill="1"/>
    <xf numFmtId="0" fontId="1" fillId="4" borderId="0" xfId="0" applyFont="1" applyFill="1" applyAlignment="1">
      <alignment horizontal="center"/>
    </xf>
    <xf numFmtId="0" fontId="1" fillId="4" borderId="0" xfId="0" applyFont="1" applyFill="1" applyAlignment="1">
      <alignment horizontal="left"/>
    </xf>
    <xf numFmtId="0" fontId="10" fillId="4" borderId="0" xfId="1" applyFont="1" applyFill="1"/>
    <xf numFmtId="0" fontId="4" fillId="0" borderId="0" xfId="0" applyFont="1" applyAlignment="1">
      <alignment horizontal="right"/>
    </xf>
    <xf numFmtId="0" fontId="5" fillId="2" borderId="1" xfId="0" applyFont="1" applyFill="1" applyBorder="1" applyAlignment="1">
      <alignment horizontal="center"/>
    </xf>
    <xf numFmtId="4" fontId="5" fillId="2" borderId="1" xfId="0" applyNumberFormat="1" applyFont="1" applyFill="1" applyBorder="1" applyAlignment="1">
      <alignment horizontal="center"/>
    </xf>
    <xf numFmtId="0" fontId="4" fillId="3" borderId="1" xfId="0" applyFont="1" applyFill="1" applyBorder="1"/>
    <xf numFmtId="0" fontId="11" fillId="0" borderId="0" xfId="0" applyFont="1"/>
    <xf numFmtId="0" fontId="12" fillId="4" borderId="0" xfId="1" applyFont="1" applyFill="1"/>
    <xf numFmtId="0" fontId="13" fillId="4" borderId="0" xfId="1" applyFont="1" applyFill="1"/>
    <xf numFmtId="0" fontId="12" fillId="0" borderId="0" xfId="0" applyFont="1"/>
    <xf numFmtId="0" fontId="12" fillId="4" borderId="0" xfId="1" applyFont="1" applyFill="1" applyAlignment="1">
      <alignment horizontal="right"/>
    </xf>
    <xf numFmtId="0" fontId="12" fillId="4" borderId="0" xfId="0" applyFont="1" applyFill="1"/>
    <xf numFmtId="0" fontId="7" fillId="4" borderId="0" xfId="1" applyFont="1" applyFill="1" applyAlignment="1"/>
    <xf numFmtId="0" fontId="7" fillId="4" borderId="0" xfId="1" applyFont="1" applyFill="1"/>
    <xf numFmtId="0" fontId="4" fillId="4" borderId="0" xfId="0" applyFont="1" applyFill="1"/>
    <xf numFmtId="0" fontId="2" fillId="0" borderId="0" xfId="0" applyFont="1" applyAlignment="1">
      <alignment horizontal="center"/>
    </xf>
    <xf numFmtId="0" fontId="14" fillId="0" borderId="0" xfId="0" applyFont="1" applyAlignment="1">
      <alignment horizontal="left" wrapText="1"/>
    </xf>
  </cellXfs>
  <cellStyles count="3">
    <cellStyle name="Normal" xfId="0" builtinId="0"/>
    <cellStyle name="Normal 2" xfId="1" xr:uid="{357C51EE-1DF2-498D-BCC0-EC9343CBEBB7}"/>
    <cellStyle name="Normal_Sheet1" xfId="2" xr:uid="{16919D74-E9CF-43D6-BE45-7F9A348426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93FD8-7701-45F4-AF84-3B669468D94A}">
  <sheetPr>
    <pageSetUpPr fitToPage="1"/>
  </sheetPr>
  <dimension ref="A1:Q26"/>
  <sheetViews>
    <sheetView tabSelected="1" view="pageLayout" topLeftCell="F2" zoomScaleNormal="70" zoomScaleSheetLayoutView="70" workbookViewId="0">
      <selection activeCell="J4" sqref="J4:L4"/>
    </sheetView>
  </sheetViews>
  <sheetFormatPr defaultColWidth="9.140625" defaultRowHeight="15" x14ac:dyDescent="0.25"/>
  <cols>
    <col min="1" max="1" width="5" style="2" customWidth="1"/>
    <col min="2" max="2" width="44.7109375" style="1" customWidth="1"/>
    <col min="3" max="3" width="15.140625" style="2" customWidth="1"/>
    <col min="4" max="4" width="12" style="2" customWidth="1"/>
    <col min="5" max="5" width="13.28515625" style="2" customWidth="1"/>
    <col min="6" max="6" width="11.7109375" style="2" customWidth="1"/>
    <col min="7" max="7" width="12.28515625" style="2" customWidth="1"/>
    <col min="8" max="8" width="12.5703125" style="2" customWidth="1"/>
    <col min="9" max="9" width="110.7109375" style="2" customWidth="1"/>
    <col min="10" max="12" width="12.28515625" style="2" customWidth="1"/>
    <col min="13" max="16384" width="9.140625" style="2"/>
  </cols>
  <sheetData>
    <row r="1" spans="1:17" hidden="1" x14ac:dyDescent="0.25"/>
    <row r="3" spans="1:17" x14ac:dyDescent="0.25">
      <c r="L3" s="24" t="s">
        <v>29</v>
      </c>
    </row>
    <row r="4" spans="1:17" ht="75.75" customHeight="1" x14ac:dyDescent="0.25">
      <c r="J4" s="38" t="s">
        <v>30</v>
      </c>
      <c r="K4" s="38"/>
      <c r="L4" s="38"/>
    </row>
    <row r="5" spans="1:17" ht="16.5" x14ac:dyDescent="0.25">
      <c r="B5" s="37" t="s">
        <v>15</v>
      </c>
      <c r="C5" s="37"/>
      <c r="D5" s="37"/>
      <c r="E5" s="37"/>
      <c r="F5" s="37"/>
      <c r="G5" s="37"/>
      <c r="H5" s="37"/>
      <c r="I5" s="37"/>
      <c r="J5" s="37"/>
      <c r="K5" s="37"/>
      <c r="L5" s="37"/>
    </row>
    <row r="7" spans="1:17" ht="28.5" x14ac:dyDescent="0.25">
      <c r="B7" s="3" t="s">
        <v>0</v>
      </c>
      <c r="C7" s="4" t="s">
        <v>1</v>
      </c>
      <c r="D7" s="4" t="s">
        <v>2</v>
      </c>
      <c r="E7" s="4" t="s">
        <v>3</v>
      </c>
      <c r="F7" s="4" t="s">
        <v>4</v>
      </c>
      <c r="G7" s="4" t="s">
        <v>5</v>
      </c>
      <c r="H7" s="4" t="s">
        <v>6</v>
      </c>
      <c r="I7" s="4" t="s">
        <v>7</v>
      </c>
      <c r="J7" s="4" t="s">
        <v>8</v>
      </c>
      <c r="K7" s="4" t="s">
        <v>9</v>
      </c>
      <c r="L7" s="4" t="s">
        <v>10</v>
      </c>
    </row>
    <row r="8" spans="1:17" ht="171.75" customHeight="1" x14ac:dyDescent="0.25">
      <c r="B8" s="5" t="s">
        <v>26</v>
      </c>
      <c r="C8" s="12">
        <f>60000</f>
        <v>60000</v>
      </c>
      <c r="D8" s="12">
        <v>0</v>
      </c>
      <c r="E8" s="12">
        <v>70000</v>
      </c>
      <c r="F8" s="12">
        <v>89500</v>
      </c>
      <c r="G8" s="12">
        <v>58000</v>
      </c>
      <c r="H8" s="13">
        <f>SUM(C8:G8)</f>
        <v>277500</v>
      </c>
      <c r="I8" s="9" t="s">
        <v>16</v>
      </c>
      <c r="J8" s="6"/>
      <c r="K8" s="6"/>
      <c r="L8" s="12">
        <f>H8</f>
        <v>277500</v>
      </c>
    </row>
    <row r="9" spans="1:17" ht="83.25" customHeight="1" x14ac:dyDescent="0.25">
      <c r="B9" s="5" t="s">
        <v>27</v>
      </c>
      <c r="C9" s="12">
        <f>11800</f>
        <v>11800</v>
      </c>
      <c r="D9" s="12">
        <v>0</v>
      </c>
      <c r="E9" s="12">
        <v>0</v>
      </c>
      <c r="F9" s="12">
        <v>17020</v>
      </c>
      <c r="G9" s="12">
        <v>7545</v>
      </c>
      <c r="H9" s="13">
        <f>SUM(C9:G9)</f>
        <v>36365</v>
      </c>
      <c r="I9" s="5" t="s">
        <v>11</v>
      </c>
      <c r="J9" s="6"/>
      <c r="K9" s="6"/>
      <c r="L9" s="12">
        <f>H9</f>
        <v>36365</v>
      </c>
      <c r="P9" s="7"/>
    </row>
    <row r="10" spans="1:17" ht="113.25" customHeight="1" x14ac:dyDescent="0.25">
      <c r="B10" s="5" t="s">
        <v>14</v>
      </c>
      <c r="C10" s="12">
        <v>26711</v>
      </c>
      <c r="D10" s="12">
        <v>22126</v>
      </c>
      <c r="E10" s="12">
        <v>27686</v>
      </c>
      <c r="F10" s="12">
        <v>10909</v>
      </c>
      <c r="G10" s="12">
        <v>31151</v>
      </c>
      <c r="H10" s="13">
        <f>SUM(C10:G10)</f>
        <v>118583</v>
      </c>
      <c r="I10" s="5" t="s">
        <v>12</v>
      </c>
      <c r="J10" s="6">
        <f>1825</f>
        <v>1825</v>
      </c>
      <c r="K10" s="6">
        <f>116758</f>
        <v>116758</v>
      </c>
      <c r="L10" s="12"/>
      <c r="P10" s="7"/>
    </row>
    <row r="11" spans="1:17" ht="89.25" customHeight="1" x14ac:dyDescent="0.25">
      <c r="B11" s="5" t="s">
        <v>19</v>
      </c>
      <c r="C11" s="12">
        <v>4200</v>
      </c>
      <c r="D11" s="12">
        <v>3000</v>
      </c>
      <c r="E11" s="12">
        <v>4800</v>
      </c>
      <c r="F11" s="12">
        <v>3600</v>
      </c>
      <c r="G11" s="12">
        <v>5400</v>
      </c>
      <c r="H11" s="13">
        <f t="shared" ref="H11:H13" si="0">SUM(C11:G11)</f>
        <v>21000</v>
      </c>
      <c r="I11" s="5" t="s">
        <v>17</v>
      </c>
      <c r="J11" s="6"/>
      <c r="K11" s="6"/>
      <c r="L11" s="12">
        <f>H11</f>
        <v>21000</v>
      </c>
      <c r="P11" s="7"/>
    </row>
    <row r="12" spans="1:17" ht="87.75" customHeight="1" x14ac:dyDescent="0.25">
      <c r="B12" s="5" t="s">
        <v>20</v>
      </c>
      <c r="C12" s="12">
        <f>1*5463</f>
        <v>5463</v>
      </c>
      <c r="D12" s="12">
        <f>2*5463</f>
        <v>10926</v>
      </c>
      <c r="E12" s="12">
        <f>3*5463</f>
        <v>16389</v>
      </c>
      <c r="F12" s="12">
        <f>1*5463</f>
        <v>5463</v>
      </c>
      <c r="G12" s="12">
        <f>2*5463</f>
        <v>10926</v>
      </c>
      <c r="H12" s="13">
        <f t="shared" si="0"/>
        <v>49167</v>
      </c>
      <c r="I12" s="5" t="s">
        <v>18</v>
      </c>
      <c r="J12" s="6"/>
      <c r="K12" s="6"/>
      <c r="L12" s="12">
        <f>H12</f>
        <v>49167</v>
      </c>
    </row>
    <row r="13" spans="1:17" ht="207.75" customHeight="1" x14ac:dyDescent="0.25">
      <c r="B13" s="5" t="s">
        <v>28</v>
      </c>
      <c r="C13" s="11"/>
      <c r="D13" s="11"/>
      <c r="E13" s="11"/>
      <c r="F13" s="11"/>
      <c r="G13" s="12">
        <f>31207-6897-2880</f>
        <v>21430</v>
      </c>
      <c r="H13" s="13">
        <f t="shared" si="0"/>
        <v>21430</v>
      </c>
      <c r="I13" s="10" t="s">
        <v>25</v>
      </c>
      <c r="J13" s="6"/>
      <c r="K13" s="6"/>
      <c r="L13" s="12">
        <f>H13</f>
        <v>21430</v>
      </c>
    </row>
    <row r="14" spans="1:17" x14ac:dyDescent="0.25">
      <c r="B14" s="25" t="s">
        <v>13</v>
      </c>
      <c r="C14" s="26">
        <f>SUM(C8:C13)</f>
        <v>108174</v>
      </c>
      <c r="D14" s="26">
        <f t="shared" ref="D14:G14" si="1">SUM(D8:D13)</f>
        <v>36052</v>
      </c>
      <c r="E14" s="26">
        <f t="shared" si="1"/>
        <v>118875</v>
      </c>
      <c r="F14" s="26">
        <f t="shared" si="1"/>
        <v>126492</v>
      </c>
      <c r="G14" s="26">
        <f t="shared" si="1"/>
        <v>134452</v>
      </c>
      <c r="H14" s="26">
        <f>SUM(C14:G14)</f>
        <v>524045</v>
      </c>
      <c r="I14" s="27"/>
      <c r="J14" s="8">
        <f>SUM(J8:J13)</f>
        <v>1825</v>
      </c>
      <c r="K14" s="8">
        <f t="shared" ref="K14:L14" si="2">SUM(K8:K13)</f>
        <v>116758</v>
      </c>
      <c r="L14" s="8">
        <f t="shared" si="2"/>
        <v>405462</v>
      </c>
    </row>
    <row r="15" spans="1:17" x14ac:dyDescent="0.25">
      <c r="B15" s="28"/>
      <c r="C15" s="28"/>
      <c r="D15" s="28"/>
      <c r="E15" s="28"/>
      <c r="F15" s="28"/>
      <c r="G15" s="28"/>
      <c r="H15" s="28"/>
      <c r="I15" s="28"/>
    </row>
    <row r="16" spans="1:17" s="15" customFormat="1" ht="18.75" x14ac:dyDescent="0.3">
      <c r="A16" s="14"/>
      <c r="B16" s="29" t="s">
        <v>21</v>
      </c>
      <c r="C16" s="30"/>
      <c r="D16" s="31"/>
      <c r="E16" s="30"/>
      <c r="F16" s="32" t="s">
        <v>22</v>
      </c>
      <c r="G16" s="33"/>
      <c r="H16" s="33"/>
      <c r="I16" s="33"/>
      <c r="J16" s="14"/>
      <c r="K16" s="16"/>
      <c r="L16" s="14"/>
      <c r="M16" s="14"/>
      <c r="N16" s="14"/>
      <c r="O16" s="17"/>
      <c r="P16" s="14"/>
      <c r="Q16" s="14"/>
    </row>
    <row r="17" spans="1:17" x14ac:dyDescent="0.25">
      <c r="A17" s="18"/>
      <c r="B17" s="19"/>
      <c r="C17" s="34"/>
      <c r="D17" s="34"/>
      <c r="E17" s="35"/>
      <c r="F17" s="35"/>
      <c r="G17" s="36"/>
      <c r="H17" s="36"/>
      <c r="I17" s="36"/>
      <c r="J17" s="18"/>
      <c r="K17" s="21"/>
      <c r="L17" s="18"/>
      <c r="M17" s="18"/>
      <c r="N17" s="18"/>
      <c r="O17" s="22"/>
      <c r="P17" s="18"/>
      <c r="Q17" s="18"/>
    </row>
    <row r="18" spans="1:17" x14ac:dyDescent="0.25">
      <c r="A18" s="18"/>
      <c r="B18" s="19"/>
      <c r="C18" s="34"/>
      <c r="D18" s="34"/>
      <c r="E18" s="35"/>
      <c r="F18" s="35"/>
      <c r="G18" s="36"/>
      <c r="H18" s="36"/>
      <c r="I18" s="36"/>
      <c r="J18" s="18"/>
      <c r="K18" s="21"/>
      <c r="L18" s="18"/>
      <c r="M18" s="18"/>
      <c r="N18" s="18"/>
      <c r="O18" s="22"/>
      <c r="P18" s="18"/>
      <c r="Q18" s="18"/>
    </row>
    <row r="19" spans="1:17" x14ac:dyDescent="0.25">
      <c r="A19" s="18"/>
      <c r="B19" s="23" t="s">
        <v>23</v>
      </c>
      <c r="C19" s="35"/>
      <c r="D19" s="35"/>
      <c r="E19" s="35"/>
      <c r="F19" s="35"/>
      <c r="G19" s="36"/>
      <c r="H19" s="36"/>
      <c r="I19" s="36"/>
      <c r="J19" s="18"/>
      <c r="K19" s="21"/>
      <c r="L19" s="18"/>
      <c r="M19" s="18"/>
      <c r="N19" s="18"/>
      <c r="O19" s="22"/>
      <c r="P19" s="18"/>
      <c r="Q19" s="18"/>
    </row>
    <row r="20" spans="1:17" x14ac:dyDescent="0.25">
      <c r="A20" s="18"/>
      <c r="B20" s="23" t="s">
        <v>24</v>
      </c>
      <c r="C20" s="20"/>
      <c r="D20" s="20"/>
      <c r="E20" s="20"/>
      <c r="F20" s="20"/>
      <c r="G20" s="18"/>
      <c r="H20" s="18"/>
      <c r="I20" s="18"/>
      <c r="J20" s="18"/>
      <c r="K20" s="21"/>
      <c r="L20" s="18"/>
      <c r="M20" s="18"/>
      <c r="N20" s="18"/>
      <c r="O20" s="22"/>
      <c r="P20" s="18"/>
      <c r="Q20" s="18"/>
    </row>
    <row r="21" spans="1:17" x14ac:dyDescent="0.25">
      <c r="B21"/>
      <c r="C21"/>
      <c r="D21"/>
      <c r="E21"/>
      <c r="F21"/>
      <c r="G21"/>
      <c r="H21"/>
      <c r="I21"/>
    </row>
    <row r="22" spans="1:17" x14ac:dyDescent="0.25">
      <c r="B22"/>
      <c r="C22"/>
      <c r="D22"/>
      <c r="E22"/>
      <c r="F22"/>
      <c r="G22"/>
      <c r="H22"/>
      <c r="I22"/>
    </row>
    <row r="23" spans="1:17" x14ac:dyDescent="0.25">
      <c r="B23"/>
      <c r="C23"/>
      <c r="D23"/>
      <c r="E23"/>
      <c r="F23"/>
      <c r="G23"/>
      <c r="H23"/>
      <c r="I23"/>
    </row>
    <row r="24" spans="1:17" x14ac:dyDescent="0.25">
      <c r="B24"/>
      <c r="C24"/>
      <c r="D24"/>
      <c r="E24"/>
      <c r="F24"/>
      <c r="G24"/>
      <c r="H24"/>
      <c r="I24"/>
    </row>
    <row r="25" spans="1:17" x14ac:dyDescent="0.25">
      <c r="B25"/>
      <c r="C25"/>
      <c r="D25"/>
      <c r="E25"/>
      <c r="F25"/>
      <c r="G25"/>
      <c r="H25"/>
      <c r="I25"/>
    </row>
    <row r="26" spans="1:17" x14ac:dyDescent="0.25">
      <c r="B26"/>
      <c r="C26"/>
      <c r="D26"/>
      <c r="E26"/>
      <c r="F26"/>
      <c r="G26"/>
      <c r="H26"/>
      <c r="I26"/>
    </row>
  </sheetData>
  <mergeCells count="2">
    <mergeCell ref="B5:L5"/>
    <mergeCell ref="J4:L4"/>
  </mergeCells>
  <printOptions horizontalCentered="1"/>
  <pageMargins left="0.31496062992125984" right="0.31496062992125984" top="0.35433070866141736" bottom="0.35433070866141736" header="0.31496062992125984" footer="0.31496062992125984"/>
  <pageSetup paperSize="9" scale="44"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Apkopojums</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Guna Tuča</dc:creator>
  <cp:lastModifiedBy>Māra Krumpāne</cp:lastModifiedBy>
  <cp:lastPrinted>2020-07-10T08:25:17Z</cp:lastPrinted>
  <dcterms:created xsi:type="dcterms:W3CDTF">2020-06-18T05:30:23Z</dcterms:created>
  <dcterms:modified xsi:type="dcterms:W3CDTF">2020-07-10T08:46:19Z</dcterms:modified>
</cp:coreProperties>
</file>