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Kopsavilkuma_nod\BUDZETS_2021\Ienemumi_izdevumi_uzMK_uz080920\"/>
    </mc:Choice>
  </mc:AlternateContent>
  <bookViews>
    <workbookView xWindow="0" yWindow="0" windowWidth="28800" windowHeight="12300"/>
  </bookViews>
  <sheets>
    <sheet name="1.pielikums" sheetId="5" r:id="rId1"/>
  </sheets>
  <definedNames>
    <definedName name="_xlnm.Print_Area" localSheetId="0">'1.pielikums'!$A$1:$E$96</definedName>
    <definedName name="_xlnm.Print_Titles" localSheetId="0">'1.pielikums'!$6:$6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5" i="5" l="1"/>
  <c r="A76" i="5"/>
  <c r="A77" i="5"/>
  <c r="A78" i="5" s="1"/>
  <c r="A79" i="5" s="1"/>
  <c r="A80" i="5" s="1"/>
  <c r="A81" i="5" s="1"/>
  <c r="C77" i="5" l="1"/>
  <c r="D77" i="5" l="1"/>
  <c r="D78" i="5" l="1"/>
  <c r="E78" i="5"/>
  <c r="C78" i="5"/>
  <c r="C74" i="5" l="1"/>
  <c r="E76" i="5" l="1"/>
  <c r="D76" i="5"/>
  <c r="C76" i="5"/>
  <c r="C73" i="5"/>
  <c r="E70" i="5"/>
  <c r="E68" i="5" s="1"/>
  <c r="D70" i="5"/>
  <c r="D68" i="5" s="1"/>
  <c r="C70" i="5"/>
  <c r="C68" i="5" l="1"/>
  <c r="C66" i="5" s="1"/>
  <c r="C83" i="5" s="1"/>
  <c r="D66" i="5"/>
  <c r="D83" i="5" s="1"/>
  <c r="E66" i="5"/>
  <c r="E83" i="5" s="1"/>
  <c r="A7" i="5" l="1"/>
  <c r="A8" i="5" s="1"/>
  <c r="A10" i="5" s="1"/>
  <c r="A11" i="5" s="1"/>
  <c r="A12" i="5" s="1"/>
  <c r="A13" i="5" s="1"/>
  <c r="A14" i="5" s="1"/>
  <c r="A15" i="5" s="1"/>
  <c r="A16" i="5" s="1"/>
  <c r="A18" i="5" s="1"/>
  <c r="A20" i="5" s="1"/>
  <c r="A21" i="5" s="1"/>
  <c r="A22" i="5" s="1"/>
  <c r="A23" i="5" s="1"/>
  <c r="A24" i="5" s="1"/>
  <c r="A25" i="5" s="1"/>
  <c r="A26" i="5" s="1"/>
  <c r="A27" i="5" s="1"/>
  <c r="A28" i="5" s="1"/>
  <c r="A29" i="5" s="1"/>
  <c r="A31" i="5" s="1"/>
  <c r="A32" i="5" s="1"/>
  <c r="A33" i="5" s="1"/>
  <c r="A34" i="5" s="1"/>
  <c r="A36" i="5" s="1"/>
  <c r="A37" i="5" s="1"/>
  <c r="A38" i="5" s="1"/>
  <c r="A39" i="5" s="1"/>
  <c r="A40" i="5" s="1"/>
  <c r="A41" i="5" s="1"/>
  <c r="A43" i="5" s="1"/>
  <c r="A44" i="5" s="1"/>
  <c r="A45" i="5" s="1"/>
  <c r="A46" i="5" s="1"/>
  <c r="A48" i="5" s="1"/>
  <c r="A50" i="5" s="1"/>
  <c r="A51" i="5" s="1"/>
  <c r="A52" i="5" s="1"/>
  <c r="A53" i="5" s="1"/>
  <c r="A54" i="5" s="1"/>
  <c r="A55" i="5" s="1"/>
  <c r="A56" i="5" s="1"/>
  <c r="A58" i="5" s="1"/>
  <c r="A60" i="5" s="1"/>
  <c r="A62" i="5" s="1"/>
  <c r="A63" i="5" s="1"/>
  <c r="A64" i="5" s="1"/>
  <c r="A66" i="5" l="1"/>
  <c r="A67" i="5" s="1"/>
  <c r="A68" i="5" s="1"/>
  <c r="A69" i="5" s="1"/>
  <c r="A70" i="5" l="1"/>
  <c r="A71" i="5" s="1"/>
  <c r="A72" i="5" s="1"/>
  <c r="A73" i="5" s="1"/>
  <c r="A74" i="5" s="1"/>
  <c r="A83" i="5" s="1"/>
  <c r="A86" i="5" s="1"/>
  <c r="A87" i="5" s="1"/>
  <c r="A88" i="5" s="1"/>
</calcChain>
</file>

<file path=xl/sharedStrings.xml><?xml version="1.0" encoding="utf-8"?>
<sst xmlns="http://schemas.openxmlformats.org/spreadsheetml/2006/main" count="83" uniqueCount="79">
  <si>
    <t>Finanšu ministrs</t>
  </si>
  <si>
    <t>J.Reirs</t>
  </si>
  <si>
    <t>Korupcijas novēršanas un apkarošanas birojs</t>
  </si>
  <si>
    <t>Valsts kontrole</t>
  </si>
  <si>
    <t>Tiesībsarga birojs</t>
  </si>
  <si>
    <t xml:space="preserve"> </t>
  </si>
  <si>
    <t>2022.g</t>
  </si>
  <si>
    <t>Augstākā tiesa</t>
  </si>
  <si>
    <t>Satversmes tiesa</t>
  </si>
  <si>
    <t>Prokuratūra</t>
  </si>
  <si>
    <r>
      <t xml:space="preserve">milj. </t>
    </r>
    <r>
      <rPr>
        <i/>
        <sz val="12"/>
        <rFont val="Times New Roman"/>
        <family val="1"/>
        <charset val="186"/>
      </rPr>
      <t>euro</t>
    </r>
  </si>
  <si>
    <t>Zane Adijāne, tel.67095437</t>
  </si>
  <si>
    <t>zane.adijane@fm.gov.lv</t>
  </si>
  <si>
    <t>1.pielikums 
informatīvajam ziņojumam “Par priekšlikumiem valsts budžeta ieņēmumiem un izdevumiem 2021.gadam un ietvaram 2021.–2023.gadam”</t>
  </si>
  <si>
    <t>Priekšlikumi valsts budžeta ieņēmumiem un izdevumiem 2021.gadam un ietvaram 2021.-2023.gadam</t>
  </si>
  <si>
    <t>2021.g.</t>
  </si>
  <si>
    <t>2023.g</t>
  </si>
  <si>
    <t>Vispārējās valdības budžeta bilance pie nemainīgas valdības politikas (ar  Covid-19 krīzes pārvarēšanas un ekonomikas atlabšanas no valsts budžeta līdzekļiem atbalstītiem pasākumiem)</t>
  </si>
  <si>
    <t>% no IKP</t>
  </si>
  <si>
    <t>Nodokļu pasākumi (ietekme uz valsts budžetu)</t>
  </si>
  <si>
    <t>VSAOI likmes samazināšana par 1%  (0.5% darba devējam un 0,5% darba ņēmējam)</t>
  </si>
  <si>
    <t>IIN pārdale uz 75%/25%</t>
  </si>
  <si>
    <t>Minimālā VSAOI objekta ieviešana</t>
  </si>
  <si>
    <t>Akcīzes nodokļa likmju paaugstināšana tabakas izstrādājumiem  (no 2022.gada 2% jāparedz KKF izdevumu pieaugumam)</t>
  </si>
  <si>
    <t>Transportlīdzekļu nodokļi un nodevas (valsts pamatbudžetā)</t>
  </si>
  <si>
    <t>Papildus izdevumi</t>
  </si>
  <si>
    <t xml:space="preserve">Neatkarīgās iestādes </t>
  </si>
  <si>
    <t>Tieslietu ministrija (Datu valsts inspekcija)</t>
  </si>
  <si>
    <t>Tieslietu ministrija (Zemesgrāmatu nodaļas, rajonu (pilsētu) tiesas un apgabaltiesas)</t>
  </si>
  <si>
    <t>Radio un televīzija (iziešanai no reklāmas tirgus un sabiedriskā pasūtījuma īstenošanai elektroniskajos plašsaziņas līdzekļos)</t>
  </si>
  <si>
    <t>Iestāžu izvietošana jaunuzceltajā tieslietu nozares administratīvajā centrā Jēkabpilī (TM, Prokuratūra)</t>
  </si>
  <si>
    <t>Ar valsts drošību saistītie prioritārie pasākumi</t>
  </si>
  <si>
    <t>Tieslietu ministrija (SAB)</t>
  </si>
  <si>
    <t>Iekšlietu ministrija (VDD)</t>
  </si>
  <si>
    <t>Solījumu izpilde veselības un izglītības jomā</t>
  </si>
  <si>
    <t>Veselības aprūpes finansēšanas likuma normu izpilde (VM, AiM, IZM (t.sk. 62.resors), LM, TM un IeM)</t>
  </si>
  <si>
    <t>Pedagogu darba samaksas pieauguma grafika īstenošana pirmsskolas izglītībā, vispārējā izglītībā, profesionālajā izglītībā, profesionālajā ievirzē un interešu izglītībā (IZM, KM, ZM, LM, TM, VM un pašvaldībām)</t>
  </si>
  <si>
    <t>Akadēmiskā personāla minimālo atlīdzības likmju paaugstināšana saskaņā ar pedagogu darba samaksas paaugstināšanas grafiku (IZM, KM ZM, VM, LM, IeM)</t>
  </si>
  <si>
    <t>Skolēnu dziesmu un deju svētki</t>
  </si>
  <si>
    <t>Noteikto prioritāšu izpilde, tajā skaitā starpresoru</t>
  </si>
  <si>
    <t>Abonēto preses izdevumu piegādes radīto zaudējumu kompensācija (SM)</t>
  </si>
  <si>
    <t>Valsts finansētā ilgstošās sociālās aprūpes pakalpojuma nodrošināšana līguminstitūcijās un valsts sociālās aprūpes centros saistībā ar 2017.gada 12.janvārī pieņemtajiem grozījumiem Sociālo pakalpojumu un sociālās palīdzības likumā, kas paredz no 2020.gada 1.janvāra par 5% palielināt valsts sociālās aprūpes centru un līguminstitūciju klientiem pienākošos naudas summu personiskiem izdevumiem (LM)</t>
  </si>
  <si>
    <t xml:space="preserve"> Pedagoģiski psiholoģiskā atbalsta dienests (PKC, nozaru ministrijas)</t>
  </si>
  <si>
    <t>Valsts budžeta daļa</t>
  </si>
  <si>
    <t>Pašvaldību budžeta daļa</t>
  </si>
  <si>
    <t xml:space="preserve">Kopā izdevumi valsts budžeta prioritāriem pasākumiem </t>
  </si>
  <si>
    <t>Atgriezenisks efekts - nodokļu ieņēmumu palielinājums valsts budžetā no algu celšanas</t>
  </si>
  <si>
    <t>Izdevumu samazinājums saistībā ar VSAOI likmes samazināšana par 0.5% darba devējiem</t>
  </si>
  <si>
    <t>Jāpieņem lēmumi par pasākumiem bilances nodrošināšanai</t>
  </si>
  <si>
    <t>Pašvaldību budžetu bilances izmaiņas</t>
  </si>
  <si>
    <t xml:space="preserve">Nodokļu pasākumu ietekme uz pašvaldību budžetu ieņēmumiem </t>
  </si>
  <si>
    <t>Satversmes tiesas spriedumu izpildei (GMI un pabalsti bāreņiem) nepieciešamie pašvaldību papildus izdevumi</t>
  </si>
  <si>
    <t>DNM 300 euro mēnesī Ienākumi, līdz kuriem piemēro  DNM 500 - 1800 (2020.gadā 1200 euro), euro mēnesī</t>
  </si>
  <si>
    <t>Mājokļu garantiju atbalsta programma (EM)</t>
  </si>
  <si>
    <t>Satversmes tiesas spriedumu izpilde labklājības jomā (LM + pašvaldības)</t>
  </si>
  <si>
    <t>No valsts budžeta minimālo pensiju un VSNP paaugstināšanai</t>
  </si>
  <si>
    <t>No valsts budžeta personu ar I un II grupas invaliditāti pakļaušanu invaliditātes apdrošināšanai 1998.-2002.gadā</t>
  </si>
  <si>
    <t>No pašvaldību budžetiem GMI un dzīvokļa pabalsta finansēšanai</t>
  </si>
  <si>
    <t>No pašvaldību budžetiem bāreņiem un bez vecāku gādības palikušiem bērniem</t>
  </si>
  <si>
    <t>Pasākumi bilances nodrošināšanai KOPĀ</t>
  </si>
  <si>
    <t xml:space="preserve">tai skaitā </t>
  </si>
  <si>
    <t>Izdevumu pasākumi</t>
  </si>
  <si>
    <t>Izdevumu pārskatīšanas rezultātā identificētie resursi kopējās fiskālās telpas uzlabošanai</t>
  </si>
  <si>
    <t>Par 20% samazināt komandējumu izdevumus (nozaru ministrijas)</t>
  </si>
  <si>
    <t xml:space="preserve">     Ieņēmumu pasākumi</t>
  </si>
  <si>
    <t>AS "Latvenergo" dividendes (EM) papildu ieņēmumi</t>
  </si>
  <si>
    <t>DRN- (VARAM) nodokļu ieņēmumi</t>
  </si>
  <si>
    <t>Valsts speciālais budžets (LM)</t>
  </si>
  <si>
    <t>Valsts budžeta bilances izmaiņas  (ieņēmumu pieaugums ( 3.rinda +44.rinda) - papildus izdevumi (43.rinda))</t>
  </si>
  <si>
    <t>Korupcijas novēršanas un apkarošanas biroja precizēts prioritārais pasākums</t>
  </si>
  <si>
    <t>Direktīvu pārņemšana PVN piemērošanas jomā</t>
  </si>
  <si>
    <t>Valsts budžeta investīcijas, kuras iespējams finansēt no Eiropas Atveseļošanas un noturības mehānisma līdzekļiem (SM)</t>
  </si>
  <si>
    <t>Budžeta resora "74.Gadskārtējā valsts budžeta izpildes procesā pārdalāmais finansējums" izdevumu samazinājums (t.sk. LNG un apropriācijas rezerve)</t>
  </si>
  <si>
    <t>Pašvaldību speciālā dotācija (palielinājums par 10% pret iepriekšējo gadu, 64 resors)</t>
  </si>
  <si>
    <t>Papildus Satversmes tiesas spriedumu izpilde labklājības jomā (LM valsts budžeta daļa) - LM 03.09.2020. iesniegtās izmaiņas pret 37.rindu</t>
  </si>
  <si>
    <t>Informatīvi</t>
  </si>
  <si>
    <t>Precizētās bilances izmaiņas</t>
  </si>
  <si>
    <t>Valsts budžeta investīcijas, kuras iespējams finansēt no papildu finansējuma Kohēzijas politikai 2014.-2020. plānošanas perioda (VM)</t>
  </si>
  <si>
    <t>Pedagogu atlīdzības pieauguma grafika izpilde, tai skaitā: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</si>
</sst>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
    <numFmt numFmtId="167" formatCode="0.000000"/>
    <numFmt numFmtId="168" formatCode="#,##0.000000"/>
  </numFmts>
  <fonts count="35" x14ac:knownFonts="1">
    <font>
      <sz val="12"/>
      <color theme="1"/>
      <name val="Times New Roman"/>
      <family val="2"/>
      <charset val="186"/>
    </font>
    <font>
      <sz val="12"/>
      <color theme="1"/>
      <name val="Times New Roman"/>
      <family val="1"/>
      <charset val="186"/>
    </font>
    <font>
      <sz val="10"/>
      <color theme="1"/>
      <name val="Times New Roman"/>
      <family val="1"/>
      <charset val="186"/>
    </font>
    <font>
      <sz val="10"/>
      <name val="Times New Roman"/>
      <family val="1"/>
      <charset val="186"/>
    </font>
    <font>
      <b/>
      <sz val="12"/>
      <name val="Times New Roman"/>
      <family val="1"/>
      <charset val="186"/>
    </font>
    <font>
      <sz val="12"/>
      <name val="Times New Roman"/>
      <family val="1"/>
      <charset val="186"/>
    </font>
    <font>
      <sz val="10"/>
      <name val="Arial"/>
      <family val="2"/>
      <charset val="186"/>
    </font>
    <font>
      <i/>
      <sz val="12"/>
      <name val="Times New Roman"/>
      <family val="1"/>
      <charset val="186"/>
    </font>
    <font>
      <sz val="11"/>
      <color theme="1"/>
      <name val="Arial"/>
      <family val="2"/>
      <charset val="186"/>
    </font>
    <font>
      <u/>
      <sz val="12"/>
      <color theme="10"/>
      <name val="Times New Roman"/>
      <family val="2"/>
      <charset val="186"/>
    </font>
    <font>
      <u/>
      <sz val="12"/>
      <name val="Times New Roman"/>
      <family val="1"/>
      <charset val="186"/>
    </font>
    <font>
      <sz val="12"/>
      <color theme="1"/>
      <name val="Times New Roman"/>
      <family val="2"/>
      <charset val="186"/>
    </font>
    <font>
      <b/>
      <sz val="14"/>
      <name val="Calibri"/>
      <family val="2"/>
      <charset val="186"/>
      <scheme val="minor"/>
    </font>
    <font>
      <sz val="14"/>
      <name val="Calibri"/>
      <family val="2"/>
      <charset val="186"/>
      <scheme val="minor"/>
    </font>
    <font>
      <i/>
      <sz val="14"/>
      <name val="Calibri"/>
      <family val="2"/>
      <charset val="186"/>
      <scheme val="minor"/>
    </font>
    <font>
      <i/>
      <sz val="14"/>
      <color theme="1"/>
      <name val="Calibri"/>
      <family val="2"/>
      <charset val="186"/>
      <scheme val="minor"/>
    </font>
    <font>
      <b/>
      <i/>
      <sz val="12"/>
      <name val="Calibri"/>
      <family val="2"/>
      <charset val="186"/>
      <scheme val="minor"/>
    </font>
    <font>
      <b/>
      <i/>
      <sz val="14"/>
      <name val="Calibri"/>
      <family val="2"/>
      <charset val="186"/>
      <scheme val="minor"/>
    </font>
    <font>
      <sz val="4"/>
      <name val="Calibri"/>
      <family val="2"/>
      <charset val="186"/>
      <scheme val="minor"/>
    </font>
    <font>
      <i/>
      <sz val="14"/>
      <color rgb="FF000000"/>
      <name val="Calibri"/>
      <family val="2"/>
      <charset val="186"/>
      <scheme val="minor"/>
    </font>
    <font>
      <b/>
      <i/>
      <sz val="14"/>
      <color rgb="FFFF0000"/>
      <name val="Calibri"/>
      <family val="2"/>
      <charset val="186"/>
      <scheme val="minor"/>
    </font>
    <font>
      <i/>
      <sz val="11"/>
      <name val="Calibri"/>
      <family val="2"/>
      <charset val="186"/>
      <scheme val="minor"/>
    </font>
    <font>
      <sz val="12"/>
      <name val="Calibri"/>
      <family val="2"/>
      <charset val="186"/>
      <scheme val="minor"/>
    </font>
    <font>
      <i/>
      <sz val="12"/>
      <name val="Calibri"/>
      <family val="2"/>
      <charset val="186"/>
      <scheme val="minor"/>
    </font>
    <font>
      <sz val="14"/>
      <color rgb="FF000000"/>
      <name val="Calibri"/>
      <family val="2"/>
      <charset val="186"/>
    </font>
    <font>
      <b/>
      <sz val="4"/>
      <name val="Calibri"/>
      <family val="2"/>
      <charset val="186"/>
      <scheme val="minor"/>
    </font>
    <font>
      <b/>
      <sz val="14"/>
      <color theme="1"/>
      <name val="Calibri"/>
      <family val="2"/>
      <charset val="186"/>
    </font>
    <font>
      <b/>
      <sz val="14"/>
      <color rgb="FFFF0000"/>
      <name val="Calibri"/>
      <family val="2"/>
      <charset val="186"/>
      <scheme val="minor"/>
    </font>
    <font>
      <b/>
      <sz val="16"/>
      <color rgb="FFFF0000"/>
      <name val="Calibri"/>
      <family val="2"/>
      <charset val="186"/>
      <scheme val="minor"/>
    </font>
    <font>
      <sz val="14"/>
      <color theme="1"/>
      <name val="Calibri"/>
      <family val="2"/>
      <charset val="186"/>
      <scheme val="minor"/>
    </font>
    <font>
      <b/>
      <sz val="14"/>
      <name val="Times New Roman"/>
      <family val="1"/>
      <charset val="186"/>
    </font>
    <font>
      <b/>
      <i/>
      <sz val="12"/>
      <color rgb="FFFF0000"/>
      <name val="Calibri"/>
      <family val="2"/>
      <charset val="186"/>
      <scheme val="minor"/>
    </font>
    <font>
      <sz val="11"/>
      <color rgb="FF1F497D"/>
      <name val="Calibri"/>
      <family val="2"/>
      <charset val="186"/>
    </font>
    <font>
      <sz val="14"/>
      <name val="Calibri"/>
      <family val="2"/>
      <charset val="186"/>
    </font>
    <font>
      <sz val="16"/>
      <name val="Calibri"/>
      <family val="2"/>
      <charset val="186"/>
      <scheme val="minor"/>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2CC"/>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6" fillId="0" borderId="0"/>
    <xf numFmtId="0" fontId="6" fillId="0" borderId="0"/>
    <xf numFmtId="0" fontId="8" fillId="0" borderId="0"/>
    <xf numFmtId="9" fontId="8" fillId="0" borderId="0" applyFont="0" applyFill="0" applyBorder="0" applyAlignment="0" applyProtection="0"/>
    <xf numFmtId="0" fontId="9" fillId="0" borderId="0" applyNumberFormat="0" applyFill="0" applyBorder="0" applyAlignment="0" applyProtection="0"/>
    <xf numFmtId="9" fontId="11" fillId="0" borderId="0" applyFont="0" applyFill="0" applyBorder="0" applyAlignment="0" applyProtection="0"/>
  </cellStyleXfs>
  <cellXfs count="123">
    <xf numFmtId="0" fontId="0" fillId="0" borderId="0" xfId="0"/>
    <xf numFmtId="3" fontId="3" fillId="0" borderId="0" xfId="0" applyNumberFormat="1" applyFont="1" applyAlignment="1">
      <alignment horizontal="right"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1" fontId="7" fillId="0" borderId="0" xfId="3" applyNumberFormat="1" applyFont="1" applyFill="1" applyAlignment="1">
      <alignment horizontal="center" vertical="top" wrapText="1"/>
    </xf>
    <xf numFmtId="0" fontId="5" fillId="0" borderId="0" xfId="3" applyFont="1" applyAlignment="1">
      <alignment wrapText="1"/>
    </xf>
    <xf numFmtId="0" fontId="5" fillId="0" borderId="0" xfId="3" applyFont="1" applyAlignment="1">
      <alignment vertical="top" wrapText="1"/>
    </xf>
    <xf numFmtId="164" fontId="5" fillId="2" borderId="0" xfId="3" applyNumberFormat="1" applyFont="1" applyFill="1" applyAlignment="1">
      <alignment wrapText="1"/>
    </xf>
    <xf numFmtId="164" fontId="5" fillId="0" borderId="0" xfId="3" applyNumberFormat="1" applyFont="1" applyAlignment="1">
      <alignment wrapText="1"/>
    </xf>
    <xf numFmtId="164" fontId="5" fillId="0" borderId="0" xfId="3" applyNumberFormat="1" applyFont="1" applyAlignment="1">
      <alignment vertical="top" wrapText="1"/>
    </xf>
    <xf numFmtId="0" fontId="4" fillId="0" borderId="0" xfId="3" applyFont="1" applyAlignment="1">
      <alignment horizontal="center" wrapText="1"/>
    </xf>
    <xf numFmtId="164" fontId="12" fillId="3" borderId="1" xfId="0" applyNumberFormat="1" applyFont="1" applyFill="1" applyBorder="1" applyAlignment="1">
      <alignment horizontal="center" vertical="center"/>
    </xf>
    <xf numFmtId="0" fontId="12" fillId="4" borderId="1" xfId="0" applyFont="1" applyFill="1" applyBorder="1" applyAlignment="1">
      <alignment wrapText="1"/>
    </xf>
    <xf numFmtId="164" fontId="12" fillId="4" borderId="1" xfId="0" applyNumberFormat="1" applyFont="1" applyFill="1" applyBorder="1" applyAlignment="1">
      <alignment horizontal="center" vertical="center"/>
    </xf>
    <xf numFmtId="0" fontId="13" fillId="4" borderId="1" xfId="0" applyFont="1" applyFill="1" applyBorder="1"/>
    <xf numFmtId="0" fontId="13" fillId="2" borderId="1" xfId="0" applyFont="1" applyFill="1" applyBorder="1"/>
    <xf numFmtId="164" fontId="12" fillId="2" borderId="1" xfId="0" applyNumberFormat="1" applyFont="1" applyFill="1" applyBorder="1" applyAlignment="1">
      <alignment horizontal="center" vertical="center"/>
    </xf>
    <xf numFmtId="165" fontId="17" fillId="4" borderId="1" xfId="6" applyNumberFormat="1" applyFont="1" applyFill="1" applyBorder="1" applyAlignment="1">
      <alignment horizontal="center" vertical="center"/>
    </xf>
    <xf numFmtId="165" fontId="16" fillId="4" borderId="1" xfId="6" applyNumberFormat="1" applyFont="1" applyFill="1" applyBorder="1" applyAlignment="1">
      <alignment horizontal="center" vertical="center"/>
    </xf>
    <xf numFmtId="164" fontId="13" fillId="0" borderId="1" xfId="0" applyNumberFormat="1" applyFont="1" applyBorder="1" applyAlignment="1">
      <alignment horizontal="center" vertical="center"/>
    </xf>
    <xf numFmtId="164" fontId="18" fillId="0" borderId="1" xfId="0" applyNumberFormat="1" applyFont="1" applyBorder="1" applyAlignment="1">
      <alignment horizontal="center" vertical="center"/>
    </xf>
    <xf numFmtId="166" fontId="17" fillId="4" borderId="1" xfId="0" applyNumberFormat="1" applyFont="1" applyFill="1" applyBorder="1" applyAlignment="1">
      <alignment horizontal="center"/>
    </xf>
    <xf numFmtId="166" fontId="14" fillId="2" borderId="1" xfId="0" applyNumberFormat="1" applyFont="1" applyFill="1" applyBorder="1" applyAlignment="1">
      <alignment horizontal="center"/>
    </xf>
    <xf numFmtId="164" fontId="12" fillId="0" borderId="1" xfId="0" applyNumberFormat="1" applyFont="1" applyBorder="1" applyAlignment="1">
      <alignment horizontal="center" vertical="center"/>
    </xf>
    <xf numFmtId="164" fontId="12" fillId="4" borderId="1" xfId="0" applyNumberFormat="1" applyFont="1" applyFill="1" applyBorder="1" applyAlignment="1">
      <alignment horizontal="center"/>
    </xf>
    <xf numFmtId="4" fontId="13" fillId="0" borderId="1" xfId="0" applyNumberFormat="1" applyFont="1" applyBorder="1" applyAlignment="1">
      <alignment horizontal="center"/>
    </xf>
    <xf numFmtId="4" fontId="13" fillId="2" borderId="1" xfId="0" applyNumberFormat="1" applyFont="1" applyFill="1" applyBorder="1" applyAlignment="1">
      <alignment horizontal="center"/>
    </xf>
    <xf numFmtId="164" fontId="13" fillId="0" borderId="1" xfId="0" applyNumberFormat="1" applyFont="1" applyBorder="1" applyAlignment="1">
      <alignment horizontal="center"/>
    </xf>
    <xf numFmtId="164" fontId="22" fillId="0" borderId="1" xfId="0" applyNumberFormat="1" applyFont="1" applyBorder="1" applyAlignment="1">
      <alignment horizontal="center"/>
    </xf>
    <xf numFmtId="0" fontId="12" fillId="4" borderId="1" xfId="0" applyFont="1" applyFill="1" applyBorder="1" applyAlignment="1">
      <alignment horizontal="left" vertical="top" wrapText="1"/>
    </xf>
    <xf numFmtId="164" fontId="13" fillId="2" borderId="1" xfId="0" applyNumberFormat="1" applyFont="1" applyFill="1" applyBorder="1" applyAlignment="1">
      <alignment horizontal="center" vertical="center" wrapText="1"/>
    </xf>
    <xf numFmtId="164" fontId="23" fillId="2" borderId="1" xfId="0" applyNumberFormat="1" applyFont="1" applyFill="1" applyBorder="1" applyAlignment="1">
      <alignment horizontal="center" vertical="center" wrapText="1"/>
    </xf>
    <xf numFmtId="164" fontId="13" fillId="2" borderId="1" xfId="0" applyNumberFormat="1" applyFont="1" applyFill="1" applyBorder="1" applyAlignment="1">
      <alignment horizontal="center" vertical="center"/>
    </xf>
    <xf numFmtId="164" fontId="22" fillId="2" borderId="1" xfId="0" applyNumberFormat="1" applyFont="1" applyFill="1" applyBorder="1" applyAlignment="1">
      <alignment horizontal="center" vertical="center"/>
    </xf>
    <xf numFmtId="164" fontId="22" fillId="2"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64" fontId="22" fillId="0" borderId="1" xfId="0" applyNumberFormat="1" applyFont="1" applyFill="1" applyBorder="1" applyAlignment="1">
      <alignment horizontal="center" vertical="center" wrapText="1"/>
    </xf>
    <xf numFmtId="4" fontId="0" fillId="0" borderId="1" xfId="0" applyNumberFormat="1" applyFont="1" applyBorder="1" applyAlignment="1">
      <alignment horizontal="center"/>
    </xf>
    <xf numFmtId="164" fontId="18" fillId="2" borderId="1" xfId="0" applyNumberFormat="1" applyFont="1" applyFill="1" applyBorder="1" applyAlignment="1">
      <alignment horizontal="center" vertical="center" wrapText="1"/>
    </xf>
    <xf numFmtId="164" fontId="18" fillId="2" borderId="1" xfId="0" applyNumberFormat="1" applyFont="1" applyFill="1" applyBorder="1" applyAlignment="1">
      <alignment horizontal="center" vertical="center"/>
    </xf>
    <xf numFmtId="0" fontId="12" fillId="4" borderId="1" xfId="0" applyFont="1" applyFill="1" applyBorder="1" applyAlignment="1">
      <alignment horizontal="left" vertical="center" wrapText="1"/>
    </xf>
    <xf numFmtId="164" fontId="12" fillId="4" borderId="1" xfId="0" applyNumberFormat="1" applyFont="1" applyFill="1" applyBorder="1" applyAlignment="1">
      <alignment horizontal="center" vertical="center" wrapText="1"/>
    </xf>
    <xf numFmtId="4" fontId="12" fillId="4" borderId="1" xfId="0" applyNumberFormat="1" applyFont="1" applyFill="1" applyBorder="1" applyAlignment="1">
      <alignment horizontal="center" vertical="center"/>
    </xf>
    <xf numFmtId="4" fontId="12" fillId="4" borderId="1" xfId="0" applyNumberFormat="1" applyFont="1" applyFill="1" applyBorder="1" applyAlignment="1">
      <alignment horizontal="center"/>
    </xf>
    <xf numFmtId="4" fontId="13" fillId="2" borderId="1" xfId="0" applyNumberFormat="1" applyFont="1" applyFill="1" applyBorder="1" applyAlignment="1">
      <alignment horizontal="center" vertical="center"/>
    </xf>
    <xf numFmtId="164" fontId="14" fillId="2" borderId="1" xfId="0" applyNumberFormat="1" applyFont="1" applyFill="1" applyBorder="1" applyAlignment="1">
      <alignment horizontal="center" vertical="center" wrapText="1"/>
    </xf>
    <xf numFmtId="164" fontId="12" fillId="4" borderId="3" xfId="0" applyNumberFormat="1" applyFont="1" applyFill="1" applyBorder="1" applyAlignment="1">
      <alignment horizontal="center" vertical="center" wrapText="1"/>
    </xf>
    <xf numFmtId="164" fontId="17" fillId="4" borderId="1" xfId="0" applyNumberFormat="1" applyFont="1" applyFill="1" applyBorder="1" applyAlignment="1">
      <alignment horizontal="center" vertical="center" wrapText="1"/>
    </xf>
    <xf numFmtId="164" fontId="27" fillId="4"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0" fontId="28" fillId="5" borderId="1" xfId="0" applyFont="1" applyFill="1" applyBorder="1" applyAlignment="1">
      <alignment horizontal="left" indent="2"/>
    </xf>
    <xf numFmtId="164" fontId="28" fillId="5" borderId="1" xfId="0" applyNumberFormat="1" applyFont="1" applyFill="1" applyBorder="1" applyAlignment="1">
      <alignment horizontal="center" vertical="center"/>
    </xf>
    <xf numFmtId="164" fontId="27" fillId="0" borderId="1" xfId="0" applyNumberFormat="1" applyFont="1" applyFill="1" applyBorder="1" applyAlignment="1">
      <alignment horizontal="center" vertical="center"/>
    </xf>
    <xf numFmtId="164" fontId="28" fillId="0" borderId="1" xfId="0" applyNumberFormat="1" applyFont="1" applyFill="1" applyBorder="1" applyAlignment="1">
      <alignment horizontal="center" vertical="center"/>
    </xf>
    <xf numFmtId="164" fontId="17" fillId="4" borderId="1" xfId="0" applyNumberFormat="1" applyFont="1" applyFill="1" applyBorder="1" applyAlignment="1">
      <alignment horizontal="center" vertical="center"/>
    </xf>
    <xf numFmtId="164" fontId="14" fillId="2" borderId="1" xfId="0" applyNumberFormat="1" applyFont="1" applyFill="1" applyBorder="1" applyAlignment="1">
      <alignment horizontal="center" vertical="center"/>
    </xf>
    <xf numFmtId="164" fontId="14" fillId="0" borderId="1" xfId="0" applyNumberFormat="1" applyFont="1" applyFill="1" applyBorder="1" applyAlignment="1">
      <alignment horizontal="center" vertical="center"/>
    </xf>
    <xf numFmtId="0" fontId="13" fillId="0" borderId="0" xfId="0" applyFont="1" applyFill="1"/>
    <xf numFmtId="0" fontId="22" fillId="0" borderId="0" xfId="0" applyFont="1" applyBorder="1" applyAlignment="1">
      <alignment horizontal="center" vertical="center"/>
    </xf>
    <xf numFmtId="0" fontId="18" fillId="0" borderId="0" xfId="0" applyFont="1" applyBorder="1" applyAlignment="1">
      <alignment horizontal="center" vertical="center"/>
    </xf>
    <xf numFmtId="0" fontId="23" fillId="0" borderId="0" xfId="0" applyFont="1" applyBorder="1" applyAlignment="1">
      <alignment horizontal="center" vertical="center"/>
    </xf>
    <xf numFmtId="0" fontId="13" fillId="0" borderId="0" xfId="0" applyFont="1"/>
    <xf numFmtId="0" fontId="13" fillId="2" borderId="0" xfId="0" applyFont="1" applyFill="1"/>
    <xf numFmtId="0" fontId="18" fillId="0" borderId="0" xfId="0" applyFont="1"/>
    <xf numFmtId="0" fontId="12" fillId="0" borderId="0" xfId="0" applyFont="1"/>
    <xf numFmtId="0" fontId="14" fillId="0" borderId="0" xfId="0" applyFont="1"/>
    <xf numFmtId="0" fontId="1" fillId="0" borderId="0" xfId="0" applyFont="1" applyAlignment="1">
      <alignment horizontal="left" vertical="center" wrapText="1"/>
    </xf>
    <xf numFmtId="0" fontId="4" fillId="0" borderId="0" xfId="3" applyFont="1" applyAlignment="1">
      <alignment horizontal="center" wrapText="1"/>
    </xf>
    <xf numFmtId="49" fontId="12" fillId="3" borderId="1" xfId="0" applyNumberFormat="1" applyFont="1" applyFill="1" applyBorder="1" applyAlignment="1">
      <alignment horizontal="center" vertical="center" wrapText="1"/>
    </xf>
    <xf numFmtId="0" fontId="16" fillId="4" borderId="1" xfId="0" applyFont="1" applyFill="1" applyBorder="1" applyAlignment="1">
      <alignment horizontal="left" wrapText="1"/>
    </xf>
    <xf numFmtId="0" fontId="18" fillId="0" borderId="1" xfId="0" applyFont="1" applyFill="1" applyBorder="1" applyAlignment="1">
      <alignment wrapText="1"/>
    </xf>
    <xf numFmtId="0" fontId="15" fillId="2" borderId="1" xfId="0" applyFont="1" applyFill="1" applyBorder="1" applyAlignment="1">
      <alignment horizontal="left" wrapText="1"/>
    </xf>
    <xf numFmtId="0" fontId="19" fillId="2" borderId="1" xfId="0" applyFont="1" applyFill="1" applyBorder="1" applyAlignment="1">
      <alignment horizontal="left" vertical="center" wrapText="1"/>
    </xf>
    <xf numFmtId="0" fontId="14" fillId="2" borderId="1" xfId="0" applyFont="1" applyFill="1" applyBorder="1" applyAlignment="1">
      <alignment horizontal="left" wrapText="1"/>
    </xf>
    <xf numFmtId="0" fontId="20" fillId="0" borderId="1" xfId="0" applyFont="1" applyFill="1" applyBorder="1" applyAlignment="1">
      <alignment horizontal="center" wrapText="1"/>
    </xf>
    <xf numFmtId="0" fontId="14" fillId="0"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13" fillId="0" borderId="1" xfId="0" applyFont="1" applyFill="1" applyBorder="1" applyAlignment="1">
      <alignment horizontal="left" wrapText="1"/>
    </xf>
    <xf numFmtId="0" fontId="14" fillId="0" borderId="1" xfId="0" applyFont="1" applyFill="1" applyBorder="1" applyAlignment="1">
      <alignment horizontal="left" wrapText="1"/>
    </xf>
    <xf numFmtId="0" fontId="23" fillId="0" borderId="1" xfId="0" applyFont="1" applyFill="1" applyBorder="1" applyAlignment="1">
      <alignment horizontal="left" wrapText="1"/>
    </xf>
    <xf numFmtId="0" fontId="13" fillId="0" borderId="1" xfId="0" applyFont="1" applyFill="1" applyBorder="1" applyAlignment="1">
      <alignment horizontal="left" vertical="center" wrapText="1"/>
    </xf>
    <xf numFmtId="0" fontId="24" fillId="0" borderId="1" xfId="0" applyFont="1" applyBorder="1" applyAlignment="1">
      <alignment horizontal="left" vertical="center" wrapText="1"/>
    </xf>
    <xf numFmtId="0" fontId="25"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26" fillId="6" borderId="1" xfId="0" applyFont="1" applyFill="1" applyBorder="1" applyAlignment="1">
      <alignment vertical="center" wrapText="1"/>
    </xf>
    <xf numFmtId="0" fontId="18" fillId="0" borderId="2" xfId="0" applyFont="1" applyFill="1" applyBorder="1" applyAlignment="1">
      <alignment wrapText="1"/>
    </xf>
    <xf numFmtId="0" fontId="27" fillId="4" borderId="1" xfId="0" applyFont="1" applyFill="1" applyBorder="1" applyAlignment="1">
      <alignment wrapText="1"/>
    </xf>
    <xf numFmtId="0" fontId="13" fillId="2" borderId="1" xfId="0" applyFont="1" applyFill="1" applyBorder="1" applyAlignment="1">
      <alignment horizontal="left" wrapText="1"/>
    </xf>
    <xf numFmtId="0" fontId="28" fillId="5" borderId="1" xfId="0" applyFont="1" applyFill="1" applyBorder="1" applyAlignment="1">
      <alignment horizontal="left" wrapText="1"/>
    </xf>
    <xf numFmtId="0" fontId="28" fillId="0" borderId="1" xfId="0" applyFont="1" applyFill="1" applyBorder="1" applyAlignment="1">
      <alignment horizontal="left" wrapText="1"/>
    </xf>
    <xf numFmtId="0" fontId="12" fillId="2" borderId="1" xfId="0" applyFont="1" applyFill="1" applyBorder="1" applyAlignment="1">
      <alignment wrapText="1"/>
    </xf>
    <xf numFmtId="0" fontId="17" fillId="4" borderId="1" xfId="0" applyFont="1" applyFill="1" applyBorder="1" applyAlignment="1">
      <alignment wrapText="1"/>
    </xf>
    <xf numFmtId="0" fontId="29" fillId="2" borderId="1" xfId="0" applyFont="1" applyFill="1" applyBorder="1" applyAlignment="1">
      <alignment horizontal="left" wrapText="1"/>
    </xf>
    <xf numFmtId="166" fontId="29" fillId="0" borderId="1" xfId="0" applyNumberFormat="1" applyFont="1" applyBorder="1" applyAlignment="1">
      <alignment horizontal="center"/>
    </xf>
    <xf numFmtId="0" fontId="28" fillId="7" borderId="1" xfId="0" applyFont="1" applyFill="1" applyBorder="1" applyAlignment="1">
      <alignment horizontal="left" indent="2"/>
    </xf>
    <xf numFmtId="164" fontId="27" fillId="7" borderId="1" xfId="0" applyNumberFormat="1" applyFont="1" applyFill="1" applyBorder="1" applyAlignment="1">
      <alignment horizontal="center" vertical="center"/>
    </xf>
    <xf numFmtId="0" fontId="13" fillId="2" borderId="1" xfId="0" applyFont="1" applyFill="1" applyBorder="1" applyAlignment="1">
      <alignment wrapText="1"/>
    </xf>
    <xf numFmtId="0" fontId="13" fillId="0" borderId="1" xfId="0" applyFont="1" applyFill="1" applyBorder="1" applyAlignment="1">
      <alignment wrapText="1"/>
    </xf>
    <xf numFmtId="0" fontId="28" fillId="7" borderId="1" xfId="0" applyFont="1" applyFill="1" applyBorder="1" applyAlignment="1">
      <alignment wrapText="1"/>
    </xf>
    <xf numFmtId="0" fontId="13" fillId="2" borderId="4" xfId="0" applyFont="1" applyFill="1" applyBorder="1" applyAlignment="1">
      <alignment wrapText="1"/>
    </xf>
    <xf numFmtId="0" fontId="31" fillId="0" borderId="1" xfId="0" applyFont="1" applyFill="1" applyBorder="1" applyAlignment="1">
      <alignment horizontal="center"/>
    </xf>
    <xf numFmtId="164" fontId="13" fillId="0" borderId="0" xfId="0" applyNumberFormat="1" applyFont="1"/>
    <xf numFmtId="167" fontId="13" fillId="0" borderId="0" xfId="0" applyNumberFormat="1" applyFont="1" applyFill="1"/>
    <xf numFmtId="0" fontId="32" fillId="0" borderId="0" xfId="0" applyFont="1" applyAlignment="1">
      <alignment vertical="center"/>
    </xf>
    <xf numFmtId="166" fontId="13" fillId="0" borderId="4" xfId="0" applyNumberFormat="1" applyFont="1" applyFill="1" applyBorder="1" applyAlignment="1">
      <alignment horizontal="center" vertical="center"/>
    </xf>
    <xf numFmtId="166" fontId="13" fillId="0" borderId="4" xfId="0" applyNumberFormat="1" applyFont="1" applyFill="1" applyBorder="1" applyAlignment="1">
      <alignment horizontal="center"/>
    </xf>
    <xf numFmtId="166" fontId="13" fillId="0" borderId="0" xfId="0" applyNumberFormat="1" applyFont="1"/>
    <xf numFmtId="4" fontId="13" fillId="0" borderId="0" xfId="0" applyNumberFormat="1" applyFont="1"/>
    <xf numFmtId="164" fontId="14" fillId="0" borderId="0" xfId="0" applyNumberFormat="1" applyFont="1"/>
    <xf numFmtId="168" fontId="13" fillId="0" borderId="0" xfId="0" applyNumberFormat="1" applyFont="1" applyFill="1"/>
    <xf numFmtId="166" fontId="33" fillId="0" borderId="1" xfId="0" applyNumberFormat="1" applyFont="1" applyBorder="1" applyAlignment="1">
      <alignment horizontal="center" vertical="center"/>
    </xf>
    <xf numFmtId="0" fontId="17" fillId="2" borderId="1" xfId="0" applyFont="1" applyFill="1" applyBorder="1" applyAlignment="1">
      <alignment wrapText="1"/>
    </xf>
    <xf numFmtId="0" fontId="34" fillId="0" borderId="0" xfId="0" applyFont="1" applyBorder="1" applyAlignment="1">
      <alignment horizontal="center" vertical="center"/>
    </xf>
    <xf numFmtId="0" fontId="28" fillId="4" borderId="1" xfId="0" applyFont="1" applyFill="1" applyBorder="1" applyAlignment="1">
      <alignment wrapText="1"/>
    </xf>
    <xf numFmtId="164" fontId="28" fillId="4" borderId="1" xfId="0" applyNumberFormat="1" applyFont="1" applyFill="1" applyBorder="1" applyAlignment="1">
      <alignment horizontal="center" vertical="center"/>
    </xf>
    <xf numFmtId="0" fontId="34" fillId="2" borderId="0" xfId="0" applyFont="1" applyFill="1"/>
    <xf numFmtId="0" fontId="10" fillId="0" borderId="0" xfId="5" applyFont="1" applyAlignment="1">
      <alignment horizontal="left" vertical="center" wrapText="1"/>
    </xf>
    <xf numFmtId="0" fontId="3" fillId="0" borderId="0" xfId="0" applyFont="1" applyAlignment="1">
      <alignment horizontal="left" vertical="center" wrapText="1"/>
    </xf>
    <xf numFmtId="3" fontId="3" fillId="0" borderId="0" xfId="0" applyNumberFormat="1" applyFont="1" applyAlignment="1">
      <alignment horizontal="right" wrapText="1"/>
    </xf>
    <xf numFmtId="0" fontId="1" fillId="0" borderId="0" xfId="0" applyFont="1" applyAlignment="1">
      <alignment horizontal="left" vertical="center" wrapText="1"/>
    </xf>
    <xf numFmtId="0" fontId="30" fillId="0" borderId="0" xfId="3" applyFont="1" applyAlignment="1">
      <alignment horizontal="center" wrapText="1"/>
    </xf>
  </cellXfs>
  <cellStyles count="7">
    <cellStyle name="Hyperlink" xfId="5" builtinId="8"/>
    <cellStyle name="Normal" xfId="0" builtinId="0"/>
    <cellStyle name="Normal 2" xfId="1"/>
    <cellStyle name="Normal 3" xfId="2"/>
    <cellStyle name="Normal 4" xfId="3"/>
    <cellStyle name="Percent" xfId="6"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ne.adijane@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96"/>
  <sheetViews>
    <sheetView tabSelected="1" view="pageBreakPreview" topLeftCell="A22" zoomScale="90" zoomScaleNormal="70" zoomScaleSheetLayoutView="90" workbookViewId="0">
      <selection activeCell="B36" sqref="B36"/>
    </sheetView>
  </sheetViews>
  <sheetFormatPr defaultRowHeight="15.75" x14ac:dyDescent="0.25"/>
  <cols>
    <col min="1" max="1" width="3.75" style="5" customWidth="1"/>
    <col min="2" max="2" width="80.75" style="7" customWidth="1"/>
    <col min="3" max="3" width="16" style="8" customWidth="1"/>
    <col min="4" max="5" width="16" style="9" customWidth="1"/>
    <col min="6" max="8" width="11.75" style="6" bestFit="1" customWidth="1"/>
    <col min="9" max="16384" width="9" style="6"/>
  </cols>
  <sheetData>
    <row r="1" spans="1:5" ht="52.5" customHeight="1" x14ac:dyDescent="0.25">
      <c r="C1" s="120" t="s">
        <v>13</v>
      </c>
      <c r="D1" s="120"/>
      <c r="E1" s="120"/>
    </row>
    <row r="2" spans="1:5" x14ac:dyDescent="0.25">
      <c r="C2" s="1"/>
      <c r="D2" s="1"/>
      <c r="E2" s="1"/>
    </row>
    <row r="3" spans="1:5" ht="18.75" x14ac:dyDescent="0.3">
      <c r="B3" s="122" t="s">
        <v>14</v>
      </c>
      <c r="C3" s="122"/>
      <c r="D3" s="122"/>
      <c r="E3" s="122"/>
    </row>
    <row r="4" spans="1:5" x14ac:dyDescent="0.25">
      <c r="B4" s="68"/>
      <c r="C4" s="11"/>
      <c r="D4" s="11"/>
      <c r="E4" s="11"/>
    </row>
    <row r="5" spans="1:5" x14ac:dyDescent="0.25">
      <c r="E5" s="10" t="s">
        <v>10</v>
      </c>
    </row>
    <row r="6" spans="1:5" s="62" customFormat="1" ht="25.5" customHeight="1" x14ac:dyDescent="0.3">
      <c r="A6" s="59"/>
      <c r="B6" s="69"/>
      <c r="C6" s="12" t="s">
        <v>15</v>
      </c>
      <c r="D6" s="12" t="s">
        <v>6</v>
      </c>
      <c r="E6" s="12" t="s">
        <v>16</v>
      </c>
    </row>
    <row r="7" spans="1:5" s="62" customFormat="1" ht="56.25" x14ac:dyDescent="0.3">
      <c r="A7" s="59">
        <f>1</f>
        <v>1</v>
      </c>
      <c r="B7" s="13" t="s">
        <v>17</v>
      </c>
      <c r="C7" s="14">
        <v>-1184.9000000000001</v>
      </c>
      <c r="D7" s="14">
        <v>-876.9</v>
      </c>
      <c r="E7" s="14">
        <v>-563.79999999999995</v>
      </c>
    </row>
    <row r="8" spans="1:5" s="62" customFormat="1" ht="18.75" x14ac:dyDescent="0.3">
      <c r="A8" s="59">
        <f>A7+1</f>
        <v>2</v>
      </c>
      <c r="B8" s="70" t="s">
        <v>18</v>
      </c>
      <c r="C8" s="18">
        <v>-3.9E-2</v>
      </c>
      <c r="D8" s="19">
        <v>-2.8000000000000001E-2</v>
      </c>
      <c r="E8" s="19">
        <v>-1.7000000000000001E-2</v>
      </c>
    </row>
    <row r="9" spans="1:5" s="64" customFormat="1" ht="18.75" x14ac:dyDescent="0.15">
      <c r="A9" s="59" t="s">
        <v>5</v>
      </c>
      <c r="B9" s="71"/>
      <c r="C9" s="20"/>
      <c r="D9" s="21"/>
      <c r="E9" s="21"/>
    </row>
    <row r="10" spans="1:5" s="62" customFormat="1" ht="18.75" x14ac:dyDescent="0.3">
      <c r="A10" s="59">
        <f>A8+1</f>
        <v>3</v>
      </c>
      <c r="B10" s="13" t="s">
        <v>19</v>
      </c>
      <c r="C10" s="22">
        <v>69.862329357029125</v>
      </c>
      <c r="D10" s="22">
        <v>140.72201682003637</v>
      </c>
      <c r="E10" s="22">
        <v>162.71869479096821</v>
      </c>
    </row>
    <row r="11" spans="1:5" s="62" customFormat="1" ht="37.5" x14ac:dyDescent="0.3">
      <c r="A11" s="59">
        <f>A10+1</f>
        <v>4</v>
      </c>
      <c r="B11" s="72" t="s">
        <v>20</v>
      </c>
      <c r="C11" s="95">
        <v>-81.399999999999991</v>
      </c>
      <c r="D11" s="95">
        <v>-81.399999999999991</v>
      </c>
      <c r="E11" s="95">
        <v>-81.399999999999991</v>
      </c>
    </row>
    <row r="12" spans="1:5" s="62" customFormat="1" ht="37.5" x14ac:dyDescent="0.3">
      <c r="A12" s="59">
        <f t="shared" ref="A12:A16" si="0">A11+1</f>
        <v>5</v>
      </c>
      <c r="B12" s="72" t="s">
        <v>52</v>
      </c>
      <c r="C12" s="95">
        <v>-10.4</v>
      </c>
      <c r="D12" s="95">
        <v>-10.4</v>
      </c>
      <c r="E12" s="95">
        <v>-10.4</v>
      </c>
    </row>
    <row r="13" spans="1:5" s="62" customFormat="1" ht="18.75" x14ac:dyDescent="0.3">
      <c r="A13" s="59">
        <f t="shared" si="0"/>
        <v>6</v>
      </c>
      <c r="B13" s="73" t="s">
        <v>21</v>
      </c>
      <c r="C13" s="23">
        <v>90.944780285411127</v>
      </c>
      <c r="D13" s="23">
        <v>90.944780285411127</v>
      </c>
      <c r="E13" s="23">
        <v>90.944780285411127</v>
      </c>
    </row>
    <row r="14" spans="1:5" s="62" customFormat="1" ht="18.75" x14ac:dyDescent="0.3">
      <c r="A14" s="59">
        <f t="shared" si="0"/>
        <v>7</v>
      </c>
      <c r="B14" s="73" t="s">
        <v>22</v>
      </c>
      <c r="C14" s="23">
        <v>53.334549071618</v>
      </c>
      <c r="D14" s="23">
        <v>118.93023653462525</v>
      </c>
      <c r="E14" s="23">
        <v>137.1999145055571</v>
      </c>
    </row>
    <row r="15" spans="1:5" s="62" customFormat="1" ht="37.5" x14ac:dyDescent="0.3">
      <c r="A15" s="59">
        <f t="shared" si="0"/>
        <v>8</v>
      </c>
      <c r="B15" s="72" t="s">
        <v>23</v>
      </c>
      <c r="C15" s="23">
        <v>4.9829999999999997</v>
      </c>
      <c r="D15" s="23">
        <v>10.247</v>
      </c>
      <c r="E15" s="23">
        <v>13.974</v>
      </c>
    </row>
    <row r="16" spans="1:5" s="62" customFormat="1" ht="18.75" x14ac:dyDescent="0.3">
      <c r="A16" s="59">
        <f t="shared" si="0"/>
        <v>9</v>
      </c>
      <c r="B16" s="74" t="s">
        <v>24</v>
      </c>
      <c r="C16" s="23">
        <v>12.4</v>
      </c>
      <c r="D16" s="23">
        <v>12.4</v>
      </c>
      <c r="E16" s="23">
        <v>12.4</v>
      </c>
    </row>
    <row r="17" spans="1:5" s="64" customFormat="1" ht="18.75" x14ac:dyDescent="0.15">
      <c r="A17" s="59"/>
      <c r="B17" s="71"/>
      <c r="C17" s="20"/>
      <c r="D17" s="21"/>
      <c r="E17" s="21"/>
    </row>
    <row r="18" spans="1:5" s="65" customFormat="1" ht="18.75" x14ac:dyDescent="0.3">
      <c r="A18" s="59">
        <f>A16+1</f>
        <v>10</v>
      </c>
      <c r="B18" s="75" t="s">
        <v>25</v>
      </c>
      <c r="C18" s="24" t="s">
        <v>5</v>
      </c>
      <c r="D18" s="24"/>
      <c r="E18" s="24"/>
    </row>
    <row r="19" spans="1:5" s="64" customFormat="1" ht="18.75" x14ac:dyDescent="0.15">
      <c r="A19" s="59"/>
      <c r="B19" s="71"/>
      <c r="C19" s="20"/>
      <c r="D19" s="21"/>
      <c r="E19" s="21"/>
    </row>
    <row r="20" spans="1:5" s="62" customFormat="1" ht="18.75" x14ac:dyDescent="0.3">
      <c r="A20" s="59">
        <f>A18+1</f>
        <v>11</v>
      </c>
      <c r="B20" s="13" t="s">
        <v>26</v>
      </c>
      <c r="C20" s="25">
        <v>19.369707999999996</v>
      </c>
      <c r="D20" s="25">
        <v>17.701691</v>
      </c>
      <c r="E20" s="25">
        <v>17.659683000000001</v>
      </c>
    </row>
    <row r="21" spans="1:5" s="62" customFormat="1" ht="18.75" x14ac:dyDescent="0.3">
      <c r="A21" s="59">
        <f>A20+1</f>
        <v>12</v>
      </c>
      <c r="B21" s="76" t="s">
        <v>4</v>
      </c>
      <c r="C21" s="26">
        <v>0.20965700000000001</v>
      </c>
      <c r="D21" s="26">
        <v>0.37085800000000002</v>
      </c>
      <c r="E21" s="26">
        <v>0.37085800000000002</v>
      </c>
    </row>
    <row r="22" spans="1:5" s="62" customFormat="1" ht="18.75" x14ac:dyDescent="0.3">
      <c r="A22" s="59">
        <f t="shared" ref="A22:A29" si="1">A21+1</f>
        <v>13</v>
      </c>
      <c r="B22" s="76" t="s">
        <v>27</v>
      </c>
      <c r="C22" s="26">
        <v>5.6448999999999999E-2</v>
      </c>
      <c r="D22" s="26">
        <v>5.6448999999999999E-2</v>
      </c>
      <c r="E22" s="26">
        <v>5.6448999999999999E-2</v>
      </c>
    </row>
    <row r="23" spans="1:5" s="62" customFormat="1" ht="37.5" x14ac:dyDescent="0.3">
      <c r="A23" s="59">
        <f t="shared" si="1"/>
        <v>14</v>
      </c>
      <c r="B23" s="76" t="s">
        <v>28</v>
      </c>
      <c r="C23" s="26">
        <v>5.5471630000000003</v>
      </c>
      <c r="D23" s="26">
        <v>4.3379539999999999</v>
      </c>
      <c r="E23" s="26">
        <v>4.3929039999999997</v>
      </c>
    </row>
    <row r="24" spans="1:5" s="62" customFormat="1" ht="18.75" x14ac:dyDescent="0.3">
      <c r="A24" s="59">
        <f t="shared" si="1"/>
        <v>15</v>
      </c>
      <c r="B24" s="76" t="s">
        <v>3</v>
      </c>
      <c r="C24" s="26">
        <v>0.378388</v>
      </c>
      <c r="D24" s="26">
        <v>0.378388</v>
      </c>
      <c r="E24" s="26">
        <v>0.36188799999999999</v>
      </c>
    </row>
    <row r="25" spans="1:5" s="62" customFormat="1" ht="18.75" x14ac:dyDescent="0.3">
      <c r="A25" s="59">
        <f t="shared" si="1"/>
        <v>16</v>
      </c>
      <c r="B25" s="76" t="s">
        <v>7</v>
      </c>
      <c r="C25" s="26">
        <v>0.56746099999999999</v>
      </c>
      <c r="D25" s="26">
        <v>0.59096099999999996</v>
      </c>
      <c r="E25" s="26">
        <v>0.51050300000000004</v>
      </c>
    </row>
    <row r="26" spans="1:5" s="62" customFormat="1" ht="18.75" x14ac:dyDescent="0.3">
      <c r="A26" s="59">
        <f t="shared" si="1"/>
        <v>17</v>
      </c>
      <c r="B26" s="76" t="s">
        <v>8</v>
      </c>
      <c r="C26" s="26">
        <v>0.37642700000000001</v>
      </c>
      <c r="D26" s="26">
        <v>7.5040999999999997E-2</v>
      </c>
      <c r="E26" s="26">
        <v>7.5040999999999997E-2</v>
      </c>
    </row>
    <row r="27" spans="1:5" s="62" customFormat="1" ht="18.75" x14ac:dyDescent="0.3">
      <c r="A27" s="59">
        <f t="shared" si="1"/>
        <v>18</v>
      </c>
      <c r="B27" s="76" t="s">
        <v>9</v>
      </c>
      <c r="C27" s="26">
        <v>2.8223660000000002</v>
      </c>
      <c r="D27" s="26">
        <v>2.5333329999999998</v>
      </c>
      <c r="E27" s="26">
        <v>2.5333329999999998</v>
      </c>
    </row>
    <row r="28" spans="1:5" s="62" customFormat="1" ht="37.5" x14ac:dyDescent="0.3">
      <c r="A28" s="59">
        <f t="shared" si="1"/>
        <v>19</v>
      </c>
      <c r="B28" s="77" t="s">
        <v>29</v>
      </c>
      <c r="C28" s="27">
        <v>8.9144109999999994</v>
      </c>
      <c r="D28" s="27">
        <v>8.9144109999999994</v>
      </c>
      <c r="E28" s="27">
        <v>8.9144109999999994</v>
      </c>
    </row>
    <row r="29" spans="1:5" s="62" customFormat="1" ht="37.5" x14ac:dyDescent="0.3">
      <c r="A29" s="59">
        <f t="shared" si="1"/>
        <v>20</v>
      </c>
      <c r="B29" s="76" t="s">
        <v>30</v>
      </c>
      <c r="C29" s="26">
        <v>0.49738599999999999</v>
      </c>
      <c r="D29" s="26">
        <v>0.44429600000000002</v>
      </c>
      <c r="E29" s="26">
        <v>0.44429600000000002</v>
      </c>
    </row>
    <row r="30" spans="1:5" s="62" customFormat="1" ht="18.75" x14ac:dyDescent="0.3">
      <c r="A30" s="59"/>
      <c r="B30" s="78"/>
      <c r="C30" s="28"/>
      <c r="D30" s="29"/>
      <c r="E30" s="29"/>
    </row>
    <row r="31" spans="1:5" s="62" customFormat="1" ht="18.75" x14ac:dyDescent="0.3">
      <c r="A31" s="59">
        <f>A29+1</f>
        <v>21</v>
      </c>
      <c r="B31" s="13" t="s">
        <v>31</v>
      </c>
      <c r="C31" s="25">
        <v>3.2070289999999995</v>
      </c>
      <c r="D31" s="25">
        <v>3.2285199999999996</v>
      </c>
      <c r="E31" s="25">
        <v>3.8666129999999996</v>
      </c>
    </row>
    <row r="32" spans="1:5" s="62" customFormat="1" ht="18.75" x14ac:dyDescent="0.3">
      <c r="A32" s="59">
        <f>A31+1</f>
        <v>22</v>
      </c>
      <c r="B32" s="76" t="s">
        <v>2</v>
      </c>
      <c r="C32" s="28">
        <v>2.5156679999999998</v>
      </c>
      <c r="D32" s="28">
        <v>2.6285699999999999</v>
      </c>
      <c r="E32" s="28">
        <v>3.2666629999999999</v>
      </c>
    </row>
    <row r="33" spans="1:5" s="62" customFormat="1" ht="18.75" x14ac:dyDescent="0.3">
      <c r="A33" s="59">
        <f t="shared" ref="A33:A34" si="2">A32+1</f>
        <v>23</v>
      </c>
      <c r="B33" s="76" t="s">
        <v>32</v>
      </c>
      <c r="C33" s="28">
        <v>0.38731700000000002</v>
      </c>
      <c r="D33" s="28">
        <v>0.32615699999999997</v>
      </c>
      <c r="E33" s="28">
        <v>0.32615699999999997</v>
      </c>
    </row>
    <row r="34" spans="1:5" s="62" customFormat="1" ht="18.75" x14ac:dyDescent="0.3">
      <c r="A34" s="59">
        <f t="shared" si="2"/>
        <v>24</v>
      </c>
      <c r="B34" s="76" t="s">
        <v>33</v>
      </c>
      <c r="C34" s="28">
        <v>0.30404399999999998</v>
      </c>
      <c r="D34" s="28">
        <v>0.27379300000000001</v>
      </c>
      <c r="E34" s="28">
        <v>0.27379300000000001</v>
      </c>
    </row>
    <row r="35" spans="1:5" s="64" customFormat="1" ht="6.75" x14ac:dyDescent="0.15">
      <c r="A35" s="60" t="s">
        <v>5</v>
      </c>
      <c r="B35" s="71"/>
      <c r="C35" s="21"/>
      <c r="D35" s="21"/>
      <c r="E35" s="21"/>
    </row>
    <row r="36" spans="1:5" s="62" customFormat="1" ht="18.75" x14ac:dyDescent="0.3">
      <c r="A36" s="59">
        <f>A34+1</f>
        <v>25</v>
      </c>
      <c r="B36" s="30" t="s">
        <v>34</v>
      </c>
      <c r="C36" s="14">
        <v>227.65842699999999</v>
      </c>
      <c r="D36" s="14">
        <v>239.32892199999998</v>
      </c>
      <c r="E36" s="14">
        <v>239.32892199999998</v>
      </c>
    </row>
    <row r="37" spans="1:5" s="62" customFormat="1" ht="37.5" x14ac:dyDescent="0.3">
      <c r="A37" s="59">
        <f>A36+1</f>
        <v>26</v>
      </c>
      <c r="B37" s="79" t="s">
        <v>35</v>
      </c>
      <c r="C37" s="31">
        <v>183.00504699999999</v>
      </c>
      <c r="D37" s="32">
        <v>183.00504699999999</v>
      </c>
      <c r="E37" s="32">
        <v>183.00504699999999</v>
      </c>
    </row>
    <row r="38" spans="1:5" s="62" customFormat="1" ht="22.5" customHeight="1" x14ac:dyDescent="0.3">
      <c r="A38" s="59">
        <f t="shared" ref="A38:A41" si="3">A37+1</f>
        <v>27</v>
      </c>
      <c r="B38" s="79" t="s">
        <v>78</v>
      </c>
      <c r="C38" s="33">
        <v>40.553380000000004</v>
      </c>
      <c r="D38" s="34">
        <v>56.323875000000001</v>
      </c>
      <c r="E38" s="34">
        <v>56.323875000000001</v>
      </c>
    </row>
    <row r="39" spans="1:5" s="62" customFormat="1" ht="56.25" x14ac:dyDescent="0.3">
      <c r="A39" s="59">
        <f t="shared" si="3"/>
        <v>28</v>
      </c>
      <c r="B39" s="80" t="s">
        <v>36</v>
      </c>
      <c r="C39" s="31">
        <v>33.347487000000001</v>
      </c>
      <c r="D39" s="31">
        <v>49.117981999999998</v>
      </c>
      <c r="E39" s="31">
        <v>49.117981999999998</v>
      </c>
    </row>
    <row r="40" spans="1:5" s="62" customFormat="1" ht="45" customHeight="1" x14ac:dyDescent="0.3">
      <c r="A40" s="59">
        <f t="shared" si="3"/>
        <v>29</v>
      </c>
      <c r="B40" s="80" t="s">
        <v>37</v>
      </c>
      <c r="C40" s="31">
        <v>7.2058929999999997</v>
      </c>
      <c r="D40" s="31">
        <v>7.2058929999999997</v>
      </c>
      <c r="E40" s="31">
        <v>7.2058929999999997</v>
      </c>
    </row>
    <row r="41" spans="1:5" s="62" customFormat="1" ht="18.75" x14ac:dyDescent="0.3">
      <c r="A41" s="59">
        <f t="shared" si="3"/>
        <v>30</v>
      </c>
      <c r="B41" s="94" t="s">
        <v>38</v>
      </c>
      <c r="C41" s="31">
        <v>4.0999999999999996</v>
      </c>
      <c r="D41" s="35"/>
      <c r="E41" s="35"/>
    </row>
    <row r="42" spans="1:5" s="62" customFormat="1" ht="10.5" customHeight="1" x14ac:dyDescent="0.3">
      <c r="A42" s="59"/>
      <c r="B42" s="81"/>
      <c r="C42" s="31"/>
      <c r="D42" s="35"/>
      <c r="E42" s="35"/>
    </row>
    <row r="43" spans="1:5" s="62" customFormat="1" ht="18.75" x14ac:dyDescent="0.3">
      <c r="A43" s="59">
        <f>A41+1</f>
        <v>31</v>
      </c>
      <c r="B43" s="30" t="s">
        <v>39</v>
      </c>
      <c r="C43" s="14">
        <v>10.618767999999999</v>
      </c>
      <c r="D43" s="14">
        <v>10.948839999999999</v>
      </c>
      <c r="E43" s="14">
        <v>8.0738399999999988</v>
      </c>
    </row>
    <row r="44" spans="1:5" s="62" customFormat="1" ht="18.75" x14ac:dyDescent="0.3">
      <c r="A44" s="59">
        <f>A43+1</f>
        <v>32</v>
      </c>
      <c r="B44" s="82" t="s">
        <v>40</v>
      </c>
      <c r="C44" s="31">
        <v>9.5024280000000001</v>
      </c>
      <c r="D44" s="34">
        <v>9.8324999999999996</v>
      </c>
      <c r="E44" s="34">
        <v>6.9574999999999996</v>
      </c>
    </row>
    <row r="45" spans="1:5" s="62" customFormat="1" ht="112.5" x14ac:dyDescent="0.3">
      <c r="A45" s="59">
        <f t="shared" ref="A45:A46" si="4">A44+1</f>
        <v>33</v>
      </c>
      <c r="B45" s="82" t="s">
        <v>41</v>
      </c>
      <c r="C45" s="36">
        <v>0.68515499999999996</v>
      </c>
      <c r="D45" s="37">
        <v>0.68515499999999996</v>
      </c>
      <c r="E45" s="37">
        <v>0.68515499999999996</v>
      </c>
    </row>
    <row r="46" spans="1:5" s="62" customFormat="1" ht="18.75" x14ac:dyDescent="0.3">
      <c r="A46" s="59">
        <f t="shared" si="4"/>
        <v>34</v>
      </c>
      <c r="B46" s="83" t="s">
        <v>42</v>
      </c>
      <c r="C46" s="38">
        <v>0.43118499999999998</v>
      </c>
      <c r="D46" s="38">
        <v>0.43118499999999998</v>
      </c>
      <c r="E46" s="38">
        <v>0.43118499999999998</v>
      </c>
    </row>
    <row r="47" spans="1:5" s="64" customFormat="1" ht="6.75" x14ac:dyDescent="0.15">
      <c r="A47" s="60" t="s">
        <v>5</v>
      </c>
      <c r="B47" s="84"/>
      <c r="C47" s="39"/>
      <c r="D47" s="40"/>
      <c r="E47" s="40"/>
    </row>
    <row r="48" spans="1:5" s="62" customFormat="1" ht="18.75" x14ac:dyDescent="0.3">
      <c r="A48" s="59">
        <f>A46+1</f>
        <v>35</v>
      </c>
      <c r="B48" s="41" t="s">
        <v>53</v>
      </c>
      <c r="C48" s="42">
        <v>5</v>
      </c>
      <c r="D48" s="15"/>
      <c r="E48" s="15"/>
    </row>
    <row r="49" spans="1:8" s="64" customFormat="1" ht="6.75" x14ac:dyDescent="0.15">
      <c r="A49" s="60"/>
      <c r="B49" s="71"/>
      <c r="C49" s="40"/>
      <c r="D49" s="40"/>
      <c r="E49" s="40"/>
    </row>
    <row r="50" spans="1:8" s="62" customFormat="1" ht="18.75" x14ac:dyDescent="0.3">
      <c r="A50" s="59">
        <f>A48+1</f>
        <v>36</v>
      </c>
      <c r="B50" s="13" t="s">
        <v>54</v>
      </c>
      <c r="C50" s="43">
        <v>67.3</v>
      </c>
      <c r="D50" s="43">
        <v>64.599999999999994</v>
      </c>
      <c r="E50" s="44">
        <v>64.599999999999994</v>
      </c>
    </row>
    <row r="51" spans="1:8" s="62" customFormat="1" ht="18.75" x14ac:dyDescent="0.3">
      <c r="A51" s="59">
        <f>A50+1</f>
        <v>37</v>
      </c>
      <c r="B51" s="79" t="s">
        <v>43</v>
      </c>
      <c r="C51" s="45">
        <v>38.599999999999994</v>
      </c>
      <c r="D51" s="45">
        <v>36.9</v>
      </c>
      <c r="E51" s="27">
        <v>36.9</v>
      </c>
    </row>
    <row r="52" spans="1:8" s="66" customFormat="1" ht="18.75" x14ac:dyDescent="0.3">
      <c r="A52" s="61">
        <f>A51+1</f>
        <v>38</v>
      </c>
      <c r="B52" s="85" t="s">
        <v>55</v>
      </c>
      <c r="C52" s="46">
        <v>36.799999999999997</v>
      </c>
      <c r="D52" s="46">
        <v>36.9</v>
      </c>
      <c r="E52" s="46">
        <v>36.9</v>
      </c>
    </row>
    <row r="53" spans="1:8" s="66" customFormat="1" ht="37.5" x14ac:dyDescent="0.3">
      <c r="A53" s="61">
        <f>A52+1</f>
        <v>39</v>
      </c>
      <c r="B53" s="85" t="s">
        <v>56</v>
      </c>
      <c r="C53" s="46">
        <v>1.8</v>
      </c>
      <c r="D53" s="46">
        <v>0</v>
      </c>
      <c r="E53" s="46">
        <v>0</v>
      </c>
    </row>
    <row r="54" spans="1:8" s="62" customFormat="1" ht="18.75" x14ac:dyDescent="0.3">
      <c r="A54" s="61">
        <f t="shared" ref="A54:A56" si="5">A53+1</f>
        <v>40</v>
      </c>
      <c r="B54" s="79" t="s">
        <v>44</v>
      </c>
      <c r="C54" s="45">
        <v>28.7</v>
      </c>
      <c r="D54" s="45">
        <v>27.7</v>
      </c>
      <c r="E54" s="27">
        <v>27.7</v>
      </c>
    </row>
    <row r="55" spans="1:8" s="66" customFormat="1" ht="18.75" x14ac:dyDescent="0.3">
      <c r="A55" s="61">
        <f t="shared" si="5"/>
        <v>41</v>
      </c>
      <c r="B55" s="85" t="s">
        <v>57</v>
      </c>
      <c r="C55" s="46">
        <v>25.4</v>
      </c>
      <c r="D55" s="46">
        <v>24.4</v>
      </c>
      <c r="E55" s="46">
        <v>24.4</v>
      </c>
    </row>
    <row r="56" spans="1:8" s="66" customFormat="1" ht="18.75" x14ac:dyDescent="0.3">
      <c r="A56" s="61">
        <f t="shared" si="5"/>
        <v>42</v>
      </c>
      <c r="B56" s="85" t="s">
        <v>58</v>
      </c>
      <c r="C56" s="46">
        <v>3.3</v>
      </c>
      <c r="D56" s="46">
        <v>3.3</v>
      </c>
      <c r="E56" s="46">
        <v>3.3</v>
      </c>
    </row>
    <row r="57" spans="1:8" s="64" customFormat="1" ht="17.25" customHeight="1" x14ac:dyDescent="0.3">
      <c r="A57" s="59"/>
      <c r="B57" s="99"/>
      <c r="C57" s="20"/>
      <c r="D57" s="21"/>
      <c r="E57" s="21"/>
    </row>
    <row r="58" spans="1:8" s="62" customFormat="1" ht="18.75" x14ac:dyDescent="0.3">
      <c r="A58" s="59">
        <f>A56+1</f>
        <v>43</v>
      </c>
      <c r="B58" s="13" t="s">
        <v>45</v>
      </c>
      <c r="C58" s="14">
        <v>304.45393200000001</v>
      </c>
      <c r="D58" s="14">
        <v>308.10797299999996</v>
      </c>
      <c r="E58" s="14">
        <v>305.82905799999997</v>
      </c>
      <c r="F58" s="109"/>
      <c r="G58" s="109"/>
      <c r="H58" s="109"/>
    </row>
    <row r="59" spans="1:8" s="64" customFormat="1" ht="13.5" customHeight="1" x14ac:dyDescent="0.15">
      <c r="A59" s="60" t="s">
        <v>5</v>
      </c>
      <c r="B59" s="71"/>
      <c r="C59" s="21"/>
      <c r="D59" s="21"/>
      <c r="E59" s="21"/>
    </row>
    <row r="60" spans="1:8" s="64" customFormat="1" ht="37.5" x14ac:dyDescent="0.15">
      <c r="A60" s="59">
        <f>A58+1</f>
        <v>44</v>
      </c>
      <c r="B60" s="86" t="s">
        <v>46</v>
      </c>
      <c r="C60" s="47">
        <v>87.9</v>
      </c>
      <c r="D60" s="48">
        <v>99.7</v>
      </c>
      <c r="E60" s="48">
        <v>110.9</v>
      </c>
    </row>
    <row r="61" spans="1:8" s="64" customFormat="1" ht="15.75" customHeight="1" x14ac:dyDescent="0.15">
      <c r="A61" s="60"/>
      <c r="B61" s="87"/>
      <c r="C61" s="21"/>
      <c r="D61" s="21"/>
      <c r="E61" s="21"/>
    </row>
    <row r="62" spans="1:8" s="62" customFormat="1" ht="37.5" x14ac:dyDescent="0.3">
      <c r="A62" s="59">
        <f>A60+1</f>
        <v>45</v>
      </c>
      <c r="B62" s="88" t="s">
        <v>68</v>
      </c>
      <c r="C62" s="49">
        <v>-146.69160264297088</v>
      </c>
      <c r="D62" s="49">
        <v>-67.685956179963569</v>
      </c>
      <c r="E62" s="49">
        <v>-32.210363209031755</v>
      </c>
      <c r="F62" s="108"/>
      <c r="G62" s="108"/>
      <c r="H62" s="108"/>
    </row>
    <row r="63" spans="1:8" s="62" customFormat="1" ht="37.5" x14ac:dyDescent="0.3">
      <c r="A63" s="59">
        <f>A62+1</f>
        <v>46</v>
      </c>
      <c r="B63" s="89" t="s">
        <v>47</v>
      </c>
      <c r="C63" s="50">
        <v>-6.1976610000000001</v>
      </c>
      <c r="D63" s="50">
        <v>-6.239128</v>
      </c>
      <c r="E63" s="50">
        <v>-6.2241659999999994</v>
      </c>
      <c r="F63" s="103"/>
      <c r="G63" s="103"/>
      <c r="H63" s="103"/>
    </row>
    <row r="64" spans="1:8" s="62" customFormat="1" ht="21" x14ac:dyDescent="0.35">
      <c r="A64" s="59">
        <f>A63+1</f>
        <v>47</v>
      </c>
      <c r="B64" s="90" t="s">
        <v>48</v>
      </c>
      <c r="C64" s="52">
        <v>-140.47696864297089</v>
      </c>
      <c r="D64" s="52">
        <v>-61.429855179963567</v>
      </c>
      <c r="E64" s="52">
        <v>-25.969224209031754</v>
      </c>
    </row>
    <row r="65" spans="1:8" s="58" customFormat="1" ht="21" x14ac:dyDescent="0.35">
      <c r="A65" s="59"/>
      <c r="B65" s="91"/>
      <c r="C65" s="53"/>
      <c r="D65" s="54"/>
      <c r="E65" s="54"/>
    </row>
    <row r="66" spans="1:8" s="58" customFormat="1" ht="21" x14ac:dyDescent="0.35">
      <c r="A66" s="59">
        <f>A64+1</f>
        <v>48</v>
      </c>
      <c r="B66" s="51" t="s">
        <v>59</v>
      </c>
      <c r="C66" s="52">
        <f>C78-C68</f>
        <v>140.476969</v>
      </c>
      <c r="D66" s="52">
        <f>D78-D68</f>
        <v>61.429854999999996</v>
      </c>
      <c r="E66" s="52">
        <f>E78-E68</f>
        <v>42.014338999999993</v>
      </c>
    </row>
    <row r="67" spans="1:8" s="58" customFormat="1" ht="18.75" x14ac:dyDescent="0.3">
      <c r="A67" s="59">
        <f>A66+1</f>
        <v>49</v>
      </c>
      <c r="B67" s="102" t="s">
        <v>60</v>
      </c>
      <c r="C67" s="53"/>
      <c r="D67" s="53"/>
      <c r="E67" s="53"/>
    </row>
    <row r="68" spans="1:8" s="58" customFormat="1" ht="21" x14ac:dyDescent="0.35">
      <c r="A68" s="59">
        <f t="shared" ref="A68:A81" si="6">A67+1</f>
        <v>50</v>
      </c>
      <c r="B68" s="96" t="s">
        <v>61</v>
      </c>
      <c r="C68" s="97">
        <f>SUM(C69:C77)</f>
        <v>-111.44505700000001</v>
      </c>
      <c r="D68" s="97">
        <f t="shared" ref="D68:E68" si="7">SUM(D69:D77)</f>
        <v>-33.834610999999995</v>
      </c>
      <c r="E68" s="97">
        <f t="shared" si="7"/>
        <v>-13.417924999999993</v>
      </c>
    </row>
    <row r="69" spans="1:8" s="58" customFormat="1" ht="37.5" x14ac:dyDescent="0.3">
      <c r="A69" s="59">
        <f t="shared" si="6"/>
        <v>51</v>
      </c>
      <c r="B69" s="99" t="s">
        <v>74</v>
      </c>
      <c r="C69" s="33">
        <v>32.062393999999998</v>
      </c>
      <c r="D69" s="33">
        <v>34.098851000000003</v>
      </c>
      <c r="E69" s="33">
        <v>34.114751000000005</v>
      </c>
      <c r="F69" s="111"/>
      <c r="G69" s="111"/>
      <c r="H69" s="111"/>
    </row>
    <row r="70" spans="1:8" s="58" customFormat="1" ht="37.5" x14ac:dyDescent="0.3">
      <c r="A70" s="59">
        <f t="shared" si="6"/>
        <v>52</v>
      </c>
      <c r="B70" s="98" t="s">
        <v>62</v>
      </c>
      <c r="C70" s="33">
        <f>-13.118141</f>
        <v>-13.118141</v>
      </c>
      <c r="D70" s="33">
        <f>-11.420344</f>
        <v>-11.420344</v>
      </c>
      <c r="E70" s="33">
        <f>-13.251262</f>
        <v>-13.251262000000001</v>
      </c>
    </row>
    <row r="71" spans="1:8" s="58" customFormat="1" ht="18.75" x14ac:dyDescent="0.3">
      <c r="A71" s="59">
        <f t="shared" si="6"/>
        <v>53</v>
      </c>
      <c r="B71" s="98" t="s">
        <v>69</v>
      </c>
      <c r="C71" s="33">
        <v>-0.98066799999999998</v>
      </c>
      <c r="D71" s="33">
        <v>-0.62856999999999985</v>
      </c>
      <c r="E71" s="33">
        <v>-6.6662999999999695E-2</v>
      </c>
      <c r="F71" s="104"/>
      <c r="G71" s="104"/>
      <c r="H71" s="104"/>
    </row>
    <row r="72" spans="1:8" s="58" customFormat="1" ht="37.5" x14ac:dyDescent="0.3">
      <c r="A72" s="59">
        <f t="shared" si="6"/>
        <v>54</v>
      </c>
      <c r="B72" s="99" t="s">
        <v>73</v>
      </c>
      <c r="C72" s="50">
        <v>-24.330687999999999</v>
      </c>
      <c r="D72" s="50">
        <v>-8.0440480000000001</v>
      </c>
      <c r="E72" s="33"/>
    </row>
    <row r="73" spans="1:8" s="63" customFormat="1" ht="18.75" x14ac:dyDescent="0.3">
      <c r="A73" s="59">
        <f t="shared" si="6"/>
        <v>55</v>
      </c>
      <c r="B73" s="99" t="s">
        <v>63</v>
      </c>
      <c r="C73" s="50">
        <f>-2.7</f>
        <v>-2.7</v>
      </c>
      <c r="D73" s="16"/>
      <c r="E73" s="16"/>
    </row>
    <row r="74" spans="1:8" s="63" customFormat="1" ht="37.5" x14ac:dyDescent="0.3">
      <c r="A74" s="59">
        <f t="shared" si="6"/>
        <v>56</v>
      </c>
      <c r="B74" s="98" t="s">
        <v>71</v>
      </c>
      <c r="C74" s="33">
        <f>-50</f>
        <v>-50</v>
      </c>
      <c r="D74" s="16"/>
      <c r="E74" s="16"/>
    </row>
    <row r="75" spans="1:8" s="63" customFormat="1" ht="37.5" x14ac:dyDescent="0.3">
      <c r="A75" s="59">
        <f t="shared" si="6"/>
        <v>57</v>
      </c>
      <c r="B75" s="98" t="s">
        <v>77</v>
      </c>
      <c r="C75" s="33">
        <v>-20</v>
      </c>
      <c r="D75" s="16"/>
      <c r="E75" s="16"/>
    </row>
    <row r="76" spans="1:8" s="63" customFormat="1" ht="18.75" x14ac:dyDescent="0.3">
      <c r="A76" s="59">
        <f t="shared" si="6"/>
        <v>58</v>
      </c>
      <c r="B76" s="16" t="s">
        <v>67</v>
      </c>
      <c r="C76" s="50">
        <f>-32.062394</f>
        <v>-32.062393999999998</v>
      </c>
      <c r="D76" s="50">
        <f>-34.198851</f>
        <v>-34.198850999999998</v>
      </c>
      <c r="E76" s="50">
        <f>-34.214751</f>
        <v>-34.214751</v>
      </c>
    </row>
    <row r="77" spans="1:8" s="63" customFormat="1" ht="37.5" x14ac:dyDescent="0.3">
      <c r="A77" s="59">
        <f t="shared" si="6"/>
        <v>59</v>
      </c>
      <c r="B77" s="99" t="s">
        <v>72</v>
      </c>
      <c r="C77" s="50">
        <f>-2.5-2.5-1.58+4.3-0.03556+2</f>
        <v>-0.31556000000000006</v>
      </c>
      <c r="D77" s="50">
        <f>-2.5-2.5-1.58-7.1+0.038351</f>
        <v>-13.641648999999999</v>
      </c>
      <c r="E77" s="50"/>
    </row>
    <row r="78" spans="1:8" s="63" customFormat="1" ht="21" x14ac:dyDescent="0.35">
      <c r="A78" s="59">
        <f t="shared" si="6"/>
        <v>60</v>
      </c>
      <c r="B78" s="100" t="s">
        <v>64</v>
      </c>
      <c r="C78" s="97">
        <f>SUM(C79:C81)</f>
        <v>29.031911999999998</v>
      </c>
      <c r="D78" s="97">
        <f>SUM(D79:D81)</f>
        <v>27.595244000000001</v>
      </c>
      <c r="E78" s="97">
        <f>SUM(E79:E81)</f>
        <v>28.596413999999996</v>
      </c>
    </row>
    <row r="79" spans="1:8" s="63" customFormat="1" ht="18.75" x14ac:dyDescent="0.3">
      <c r="A79" s="59">
        <f t="shared" si="6"/>
        <v>61</v>
      </c>
      <c r="B79" s="98" t="s">
        <v>65</v>
      </c>
      <c r="C79" s="50">
        <v>20</v>
      </c>
      <c r="D79" s="50">
        <v>15</v>
      </c>
      <c r="E79" s="50">
        <v>15</v>
      </c>
    </row>
    <row r="80" spans="1:8" s="63" customFormat="1" ht="18.75" x14ac:dyDescent="0.3">
      <c r="A80" s="59">
        <f t="shared" si="6"/>
        <v>62</v>
      </c>
      <c r="B80" s="101" t="s">
        <v>66</v>
      </c>
      <c r="C80" s="106">
        <v>0.50955899999999998</v>
      </c>
      <c r="D80" s="107">
        <v>2.225244</v>
      </c>
      <c r="E80" s="107">
        <v>3.2264140000000001</v>
      </c>
    </row>
    <row r="81" spans="1:6" s="63" customFormat="1" ht="18.75" x14ac:dyDescent="0.3">
      <c r="A81" s="59">
        <f t="shared" si="6"/>
        <v>63</v>
      </c>
      <c r="B81" s="98" t="s">
        <v>70</v>
      </c>
      <c r="C81" s="112">
        <v>8.5223530000000007</v>
      </c>
      <c r="D81" s="112">
        <v>10.37</v>
      </c>
      <c r="E81" s="112">
        <v>10.37</v>
      </c>
    </row>
    <row r="82" spans="1:6" s="63" customFormat="1" ht="15.75" customHeight="1" x14ac:dyDescent="0.3">
      <c r="A82" s="59"/>
      <c r="B82" s="99"/>
      <c r="C82" s="17"/>
      <c r="D82" s="16"/>
      <c r="E82" s="16"/>
      <c r="F82" s="105"/>
    </row>
    <row r="83" spans="1:6" s="117" customFormat="1" ht="21" x14ac:dyDescent="0.35">
      <c r="A83" s="114">
        <f>A81+1</f>
        <v>64</v>
      </c>
      <c r="B83" s="115" t="s">
        <v>76</v>
      </c>
      <c r="C83" s="116">
        <f>C64+C66</f>
        <v>3.5702910849977343E-7</v>
      </c>
      <c r="D83" s="116">
        <f t="shared" ref="D83:E83" si="8">D64+D66</f>
        <v>-1.7996357115634964E-7</v>
      </c>
      <c r="E83" s="116">
        <f t="shared" si="8"/>
        <v>16.045114790968238</v>
      </c>
    </row>
    <row r="84" spans="1:6" s="63" customFormat="1" ht="18.75" x14ac:dyDescent="0.3">
      <c r="A84" s="59"/>
      <c r="B84" s="92"/>
      <c r="C84" s="17"/>
      <c r="D84" s="16"/>
      <c r="E84" s="16"/>
    </row>
    <row r="85" spans="1:6" s="63" customFormat="1" ht="18.75" x14ac:dyDescent="0.3">
      <c r="A85" s="59"/>
      <c r="B85" s="113" t="s">
        <v>75</v>
      </c>
      <c r="C85" s="17"/>
      <c r="D85" s="16"/>
      <c r="E85" s="16"/>
    </row>
    <row r="86" spans="1:6" s="66" customFormat="1" ht="18.75" x14ac:dyDescent="0.3">
      <c r="A86" s="59">
        <f>A83+1</f>
        <v>65</v>
      </c>
      <c r="B86" s="93" t="s">
        <v>49</v>
      </c>
      <c r="C86" s="55">
        <v>-103.93090781061024</v>
      </c>
      <c r="D86" s="55">
        <v>-100.88118983400065</v>
      </c>
      <c r="E86" s="55">
        <v>-104.04826146637454</v>
      </c>
    </row>
    <row r="87" spans="1:6" s="66" customFormat="1" ht="18.75" x14ac:dyDescent="0.3">
      <c r="A87" s="59">
        <f>A86+1</f>
        <v>66</v>
      </c>
      <c r="B87" s="74" t="s">
        <v>50</v>
      </c>
      <c r="C87" s="56">
        <v>-78.889806810610239</v>
      </c>
      <c r="D87" s="56">
        <v>-77.820955834000642</v>
      </c>
      <c r="E87" s="56">
        <v>-82.872765466374545</v>
      </c>
      <c r="F87" s="110"/>
    </row>
    <row r="88" spans="1:6" s="66" customFormat="1" ht="37.5" x14ac:dyDescent="0.3">
      <c r="A88" s="59">
        <f>A87+1</f>
        <v>67</v>
      </c>
      <c r="B88" s="74" t="s">
        <v>51</v>
      </c>
      <c r="C88" s="57">
        <v>25.041101000000001</v>
      </c>
      <c r="D88" s="57">
        <v>23.060234000000001</v>
      </c>
      <c r="E88" s="57">
        <v>21.175495999999999</v>
      </c>
    </row>
    <row r="92" spans="1:6" x14ac:dyDescent="0.25">
      <c r="B92" s="121" t="s">
        <v>0</v>
      </c>
      <c r="C92" s="121"/>
      <c r="D92" s="4"/>
      <c r="E92" s="4" t="s">
        <v>1</v>
      </c>
    </row>
    <row r="93" spans="1:6" x14ac:dyDescent="0.25">
      <c r="B93" s="67"/>
      <c r="C93" s="4"/>
      <c r="D93" s="4"/>
      <c r="E93" s="4"/>
    </row>
    <row r="94" spans="1:6" x14ac:dyDescent="0.25">
      <c r="B94" s="3"/>
      <c r="C94" s="3"/>
      <c r="D94" s="3"/>
      <c r="E94" s="3"/>
    </row>
    <row r="95" spans="1:6" x14ac:dyDescent="0.25">
      <c r="B95" s="119" t="s">
        <v>11</v>
      </c>
      <c r="C95" s="119"/>
      <c r="D95" s="119"/>
      <c r="E95" s="2"/>
    </row>
    <row r="96" spans="1:6" x14ac:dyDescent="0.25">
      <c r="B96" s="118" t="s">
        <v>12</v>
      </c>
      <c r="C96" s="119"/>
      <c r="D96" s="119"/>
      <c r="E96" s="2"/>
    </row>
  </sheetData>
  <mergeCells count="5">
    <mergeCell ref="B96:D96"/>
    <mergeCell ref="C1:E1"/>
    <mergeCell ref="B92:C92"/>
    <mergeCell ref="B3:E3"/>
    <mergeCell ref="B95:D95"/>
  </mergeCells>
  <hyperlinks>
    <hyperlink ref="B96" r:id="rId1"/>
  </hyperlinks>
  <pageMargins left="0.73" right="0.23622047244094491" top="0.79" bottom="0.91" header="0.31496062992125984" footer="0.62"/>
  <pageSetup paperSize="9" scale="60" orientation="portrait" r:id="rId2"/>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1.pielikums</vt:lpstr>
      <vt:lpstr>'1.pielikums'!Print_Area</vt:lpstr>
      <vt:lpstr>'1.pielikums'!Print_Titles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Informatīvais ziņojums "Par priekšlikumiem valsts budžeta ieņēmumiem un izdevumiem 2021.gadam un ietvaram 2021.-2023.gadam"</dc:title>
  <dc:subject>1.pielikums</dc:subject>
  <dc:creator>Zane Adijāne</dc:creator>
  <cp:keywords/>
  <dc:description>zane.adijane@fm.gov.lv;_x000d_
67095437</dc:description>
  <cp:lastModifiedBy>Kristīna Pūre</cp:lastModifiedBy>
  <cp:lastPrinted>2020-09-21T07:30:19Z</cp:lastPrinted>
  <dcterms:created xsi:type="dcterms:W3CDTF">2017-09-11T16:41:11Z</dcterms:created>
  <dcterms:modified xsi:type="dcterms:W3CDTF">2020-09-21T08:31:05Z</dcterms:modified>
  <cp:category/>
</cp:coreProperties>
</file>