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tabRatio="742"/>
  </bookViews>
  <sheets>
    <sheet name="2020.g. IZM, VM, KM, ZM budž.v." sheetId="4" r:id="rId1"/>
    <sheet name="IZM koledžas" sheetId="6" r:id="rId2"/>
    <sheet name="Bakalaura IZM, KM, VM, ZM" sheetId="1" r:id="rId3"/>
    <sheet name="Maģistr. IZM, VM, ZM, KM" sheetId="2" r:id="rId4"/>
    <sheet name="Kopsavilkums 2020_2021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5" l="1"/>
  <c r="C11" i="5"/>
  <c r="B16" i="5" l="1"/>
  <c r="F26" i="2"/>
  <c r="F28" i="1"/>
  <c r="C5" i="5"/>
  <c r="D3" i="5" l="1"/>
  <c r="C3" i="5"/>
  <c r="C4" i="5" s="1"/>
  <c r="D10" i="5" l="1"/>
  <c r="D15" i="5" l="1"/>
  <c r="D4" i="5"/>
  <c r="D5" i="5" s="1"/>
  <c r="D12" i="5"/>
  <c r="C10" i="5"/>
  <c r="C9" i="5"/>
  <c r="D14" i="5"/>
  <c r="D9" i="5"/>
  <c r="D13" i="5"/>
  <c r="C15" i="5"/>
  <c r="C14" i="5"/>
  <c r="C13" i="5"/>
  <c r="C12" i="5"/>
  <c r="C11" i="4" l="1"/>
  <c r="B11" i="4"/>
  <c r="P20" i="1" l="1"/>
  <c r="E20" i="1" l="1"/>
  <c r="E26" i="1" s="1"/>
  <c r="D26" i="1"/>
  <c r="U8" i="4"/>
  <c r="T8" i="4"/>
  <c r="W20" i="1" l="1"/>
  <c r="U9" i="4"/>
  <c r="U10" i="4"/>
  <c r="T9" i="4"/>
  <c r="T10" i="4"/>
  <c r="S11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9" i="2"/>
  <c r="V20" i="2"/>
  <c r="V21" i="2"/>
  <c r="V22" i="2"/>
  <c r="V2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9" i="2"/>
  <c r="U20" i="2"/>
  <c r="U21" i="2"/>
  <c r="U22" i="2"/>
  <c r="U23" i="2"/>
  <c r="V3" i="2"/>
  <c r="U3" i="2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4" i="1"/>
  <c r="E24" i="2" l="1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4" i="2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4" i="2" l="1"/>
  <c r="U24" i="2"/>
  <c r="V26" i="1"/>
  <c r="W26" i="1"/>
  <c r="D11" i="4"/>
  <c r="N11" i="4" l="1"/>
  <c r="R11" i="4" l="1"/>
  <c r="Q11" i="4"/>
  <c r="P11" i="4"/>
  <c r="O11" i="4"/>
  <c r="U11" i="4" l="1"/>
  <c r="T11" i="4"/>
</calcChain>
</file>

<file path=xl/sharedStrings.xml><?xml version="1.0" encoding="utf-8"?>
<sst xmlns="http://schemas.openxmlformats.org/spreadsheetml/2006/main" count="466" uniqueCount="201">
  <si>
    <t>BA</t>
  </si>
  <si>
    <t>BAT</t>
  </si>
  <si>
    <t>DU</t>
  </si>
  <si>
    <t>LiepU</t>
  </si>
  <si>
    <t>LJA</t>
  </si>
  <si>
    <t>LKA</t>
  </si>
  <si>
    <t>LLU</t>
  </si>
  <si>
    <t>LMA</t>
  </si>
  <si>
    <t>LSPA</t>
  </si>
  <si>
    <t>LU</t>
  </si>
  <si>
    <t>RSU</t>
  </si>
  <si>
    <t>RTA</t>
  </si>
  <si>
    <t>RTU</t>
  </si>
  <si>
    <t>VeA</t>
  </si>
  <si>
    <t>ViA</t>
  </si>
  <si>
    <t>Nr.p.k</t>
  </si>
  <si>
    <t>1.</t>
  </si>
  <si>
    <t>Izglītība</t>
  </si>
  <si>
    <t>Pedagogu izglītība un izglītības zinātnes</t>
  </si>
  <si>
    <t>Izglītības tematiskā grupa</t>
  </si>
  <si>
    <t>Izglītības tematiskā joma</t>
  </si>
  <si>
    <t>2.</t>
  </si>
  <si>
    <t>Humanitārās zinātnes un māksla</t>
  </si>
  <si>
    <t>Mākslas</t>
  </si>
  <si>
    <t>Humanitārās zinātnes</t>
  </si>
  <si>
    <t>Sociālās un cilvēkrīcības zinātnes</t>
  </si>
  <si>
    <t>3.</t>
  </si>
  <si>
    <t>Sociālās zinātnes, komerczinības un tiesības</t>
  </si>
  <si>
    <t>Informācijas un komunikācijas zinātnes</t>
  </si>
  <si>
    <t>Komerczinības un administrēšana</t>
  </si>
  <si>
    <t>Tiesību zinātne</t>
  </si>
  <si>
    <t>4.</t>
  </si>
  <si>
    <t>Dzīvās dabas zinātnes</t>
  </si>
  <si>
    <t>Fizikālās zinātnes</t>
  </si>
  <si>
    <t>Matemātika un statistika</t>
  </si>
  <si>
    <t>Datorika</t>
  </si>
  <si>
    <t>Dabaszinātnes, matemātika un informācijas tehnoloģijas</t>
  </si>
  <si>
    <t>5.</t>
  </si>
  <si>
    <t>Inženierzinātnes, ražošana un būvniecība</t>
  </si>
  <si>
    <t>Inženierzinātnes un tehnoloģijas</t>
  </si>
  <si>
    <t>Ražošana un pārstrāde</t>
  </si>
  <si>
    <t>Arhitektūra un būvniecība</t>
  </si>
  <si>
    <t>6.</t>
  </si>
  <si>
    <t>Lauksaimniecība, mežsaimniecība un zivsaimniecība</t>
  </si>
  <si>
    <t>Lauksaimniecība</t>
  </si>
  <si>
    <t>Veselības aprūpe un sociālā labklājība</t>
  </si>
  <si>
    <t>Veselības aprūpe</t>
  </si>
  <si>
    <t>Sociālā labklājība</t>
  </si>
  <si>
    <t>7.</t>
  </si>
  <si>
    <t>8.</t>
  </si>
  <si>
    <t>Pakalpojumi</t>
  </si>
  <si>
    <t>Individuālie pakalpojumi</t>
  </si>
  <si>
    <t>Vides aizsardzība</t>
  </si>
  <si>
    <t>Civilā un militārā aizsardzība</t>
  </si>
  <si>
    <t>KOPĀ</t>
  </si>
  <si>
    <t>Veterinārija</t>
  </si>
  <si>
    <t xml:space="preserve">2. Kopsavilkums pa izglītības tematiskajām jomām
</t>
  </si>
  <si>
    <t xml:space="preserve">1. Kopsavilkums </t>
  </si>
  <si>
    <t xml:space="preserve">Studiju programmas </t>
  </si>
  <si>
    <t xml:space="preserve">VeA </t>
  </si>
  <si>
    <t xml:space="preserve">Maģistra </t>
  </si>
  <si>
    <t xml:space="preserve">Doktora </t>
  </si>
  <si>
    <t>Kopā pilna laika studiju programmās</t>
  </si>
  <si>
    <r>
      <t>Augstskolas</t>
    </r>
    <r>
      <rPr>
        <vertAlign val="superscript"/>
        <sz val="10"/>
        <rFont val="Calibri"/>
        <family val="2"/>
        <charset val="186"/>
        <scheme val="minor"/>
      </rPr>
      <t>1.</t>
    </r>
  </si>
  <si>
    <t>2.2. Pilna laika maģistra studiju programmās</t>
  </si>
  <si>
    <t>Koledžas un bakalaura (akadēmiskā un profesionālā)</t>
  </si>
  <si>
    <t>2.1. Pilna laika koledžas un bakalaura (akadēmiskā un profesionālā) studiju programmās</t>
  </si>
  <si>
    <t>Transporta pakalpojumi</t>
  </si>
  <si>
    <r>
      <t>1.</t>
    </r>
    <r>
      <rPr>
        <sz val="10"/>
        <rFont val="Calibri"/>
        <family val="2"/>
        <charset val="186"/>
        <scheme val="minor"/>
      </rPr>
      <t xml:space="preserve">  LU – Latvijas Universitāte,  RTU – Rīgas Tehniskā universitāte, DU – Daugavpils Universitāte, LiepU – Liepājas Universitāte, RTA – Rēzeknes Tehnoloģiju akadēmija, LSPA – Latvijas Sporta pedagoģijas akadēmija, LJA – Latvijas Jūras akadēmija, VeA – Ventspils Augstskola, ViA – Vidzemes augstskola, BA - Banku augstskola, BAT - SIA "Biznesa augstskola Turība", RSU – Rīgas Stradiņa universitāte (ieskaitot Rīgas stradiņa universitātes aģentūras Sarkanā Krusta medicīnas koledžu), JVLMA – J.Vītola Latvijas Mūzikas akadēmija, LMA – Latvijas Mākslas akadēmija, LKA – Latvijas Kultūras akadēmija (ieskaitot Latvijas Kultūras akadēmijas aģentūras Latvijas Kultūras koledžu), LLU – Latvijas Lauksaimniecības universitāte.</t>
    </r>
  </si>
  <si>
    <t xml:space="preserve">2020. gadā no valsts budžeta līdzekļiem (no dotācijas no vispārējiem ieņēmumiem) finansējamo studiju vietu skaita sadalījumā augstskolās pilna laika studiju programmās                                             </t>
  </si>
  <si>
    <t>JVLMA līdz 31.08</t>
  </si>
  <si>
    <t>JVLMA no 1.09</t>
  </si>
  <si>
    <t>JVLMA no 01.09</t>
  </si>
  <si>
    <t>KOPĀ līdz 31.08</t>
  </si>
  <si>
    <t>KOPĀ no 1.09</t>
  </si>
  <si>
    <t>KOPĀ       no 01.09</t>
  </si>
  <si>
    <t>KOPĀ      no 01.09</t>
  </si>
  <si>
    <t xml:space="preserve">Pielikums Izglītības un zinātnes ministrijas                                            </t>
  </si>
  <si>
    <t>(Datums skatāms laika zīmogā)
 Izglītības un zinātnes ministrijas                                  rīkojumam "Par studiju vietu skaitu augstskolās 2020. gadā"</t>
  </si>
  <si>
    <t>LU līdz 31.08</t>
  </si>
  <si>
    <t>LU no 1.09</t>
  </si>
  <si>
    <t>LU līdz 31.08.</t>
  </si>
  <si>
    <t>LU no 01.09.</t>
  </si>
  <si>
    <t>Koledžās studējošie (pirmā limeņa AI)</t>
  </si>
  <si>
    <t>Koledžas līmeņa programmas augstskolās, bakalauri, maģistri</t>
  </si>
  <si>
    <t>2021.g. 6 mēneši</t>
  </si>
  <si>
    <t>Papildus stipendijām</t>
  </si>
  <si>
    <t>2020.g. 4 mēneši</t>
  </si>
  <si>
    <t>Esošo stipendiju skaits (IZM, VM, ZM, KM, LM):</t>
  </si>
  <si>
    <t>Esošo stipendiju skaits</t>
  </si>
  <si>
    <t>Stipendiju fonda palielinājums, palielinot esošo stipendiju apmēru no 99,60 euro uz 200 euro</t>
  </si>
  <si>
    <r>
      <t xml:space="preserve">Papildus stipendiju skaits </t>
    </r>
    <r>
      <rPr>
        <sz val="13"/>
        <color theme="1"/>
        <rFont val="Calibri"/>
        <family val="2"/>
        <charset val="186"/>
      </rPr>
      <t>~</t>
    </r>
  </si>
  <si>
    <t>Budžeta vietu skaits</t>
  </si>
  <si>
    <t>IZM budžeta vietu skaits:</t>
  </si>
  <si>
    <t>ZM budžeta vietu skaits</t>
  </si>
  <si>
    <t>KM budžeta vietu skaits</t>
  </si>
  <si>
    <t>VM budžeta vietu skaits</t>
  </si>
  <si>
    <t>LM budžeta vietu skaits</t>
  </si>
  <si>
    <t>Finansējums proporcionāli budžeta vietu skaitam 2020. gadam (4 mēneši)</t>
  </si>
  <si>
    <t>Finansējums proporcionāli budžeta vietu skaitam 2021. gadam (6 mēneši)</t>
  </si>
  <si>
    <t>Augstskolas nosaukums</t>
  </si>
  <si>
    <t>Studiju programmas nosaukums</t>
  </si>
  <si>
    <t>Studiju līmenis</t>
  </si>
  <si>
    <t>Studiju virziens</t>
  </si>
  <si>
    <t>Studiju izmaksu koeficientu tematiskā joma</t>
  </si>
  <si>
    <t>2020.gada vietu skaits</t>
  </si>
  <si>
    <t>DMK</t>
  </si>
  <si>
    <t>Daugavpils Universitātes Daugavpils medicīnas koledža</t>
  </si>
  <si>
    <t>Māszinības</t>
  </si>
  <si>
    <t>Koledžas</t>
  </si>
  <si>
    <t>23. Veselības aprūpe</t>
  </si>
  <si>
    <t>23. Veselības un sociālā aprūpe</t>
  </si>
  <si>
    <t>Sociālā aprūpe</t>
  </si>
  <si>
    <t>24. Sociālā labklājība</t>
  </si>
  <si>
    <t>Sociālā rehabilitācija</t>
  </si>
  <si>
    <t>Ārstniecība</t>
  </si>
  <si>
    <t>25. Ārstniecība</t>
  </si>
  <si>
    <t>JAK</t>
  </si>
  <si>
    <t>Jēkabpils Agrobiznesa koledža</t>
  </si>
  <si>
    <t>Mārketings un inovācijas</t>
  </si>
  <si>
    <t>9. Ekonomika</t>
  </si>
  <si>
    <t>5. Uzņēmējdarbība un administrēšana</t>
  </si>
  <si>
    <t>Grāmatvedība un finanses</t>
  </si>
  <si>
    <t>Komercdarbība</t>
  </si>
  <si>
    <t>11. Vadība, administrēšana un nekustamo īpašumu pārvaldība</t>
  </si>
  <si>
    <t>Datorsistēmu un datortīklu administrēšana</t>
  </si>
  <si>
    <t>17. Informācijas tehnoloģija, datortehnika, elektronika, telekomunikācijas, datorvadība un datorzinātne</t>
  </si>
  <si>
    <t>9. Datorzinātnes</t>
  </si>
  <si>
    <t>Programmēšana un datortīklu administrēšana</t>
  </si>
  <si>
    <t>LJK</t>
  </si>
  <si>
    <t>Liepājas Jūrniecības koledža</t>
  </si>
  <si>
    <t>Kuģu vadīšana</t>
  </si>
  <si>
    <t>26. Transporta pakalpojumi</t>
  </si>
  <si>
    <t>8. Transporta pakalpojumi</t>
  </si>
  <si>
    <t>Starptautisko pārvadājumu organizācija</t>
  </si>
  <si>
    <t>Kuģu mehānika</t>
  </si>
  <si>
    <t>18. Mehānika un metālapstāde, siltumenerģētika, siltumtehnika un mašīnzinības</t>
  </si>
  <si>
    <t>12. Kuģu vadīšana</t>
  </si>
  <si>
    <t>LU RMK</t>
  </si>
  <si>
    <t>Latvijas Universitātes Rīgas Medicīnas koledža</t>
  </si>
  <si>
    <t>268*/242**</t>
  </si>
  <si>
    <t>LU SMK</t>
  </si>
  <si>
    <t>Latvijas Universitātes P.Stradiņa medicīnas koledža</t>
  </si>
  <si>
    <t>Biomedicīnas laborants</t>
  </si>
  <si>
    <t>Podoloģija</t>
  </si>
  <si>
    <t>Radiologa asistents</t>
  </si>
  <si>
    <t>189*/171**</t>
  </si>
  <si>
    <t>MK</t>
  </si>
  <si>
    <t>Malnavas koledža</t>
  </si>
  <si>
    <t>Autotransports</t>
  </si>
  <si>
    <t>13. Inženierzinātnes</t>
  </si>
  <si>
    <t>Uzņēmējdarbība lauksaimniecībā</t>
  </si>
  <si>
    <t>22. Lauksaimniecība, mežsaimniecība, zivsaimniecība, veterinārmedicīna un pārtikas higiēna</t>
  </si>
  <si>
    <t>14. Lauksaimniecība, mežsaimniecība un zvejniecība</t>
  </si>
  <si>
    <t>OMTK</t>
  </si>
  <si>
    <t xml:space="preserve"> 
Olaines Mehānikas un tehnoloģijas koledža</t>
  </si>
  <si>
    <t>Biotehnoloģija</t>
  </si>
  <si>
    <t>15. Ķīmija, ķīmijas tehnoloģijas un biotehnoģija</t>
  </si>
  <si>
    <t>Olaines Mehānikas un tehnoloģijas koledža</t>
  </si>
  <si>
    <t>Pārtikas produktu kvalitātes kontrole</t>
  </si>
  <si>
    <t>20. Ražošana un pārstrāde</t>
  </si>
  <si>
    <t>15. Izgatavošana un pārstrāde</t>
  </si>
  <si>
    <t>Pārtikas produktu pārstrāde un ražošanas tehnoloģija</t>
  </si>
  <si>
    <t>Vides aizsardzības tehnoloģija</t>
  </si>
  <si>
    <t>27. Vides aizsardzība</t>
  </si>
  <si>
    <t>18. Vides aizsardzība</t>
  </si>
  <si>
    <t>R1MK</t>
  </si>
  <si>
    <t>Rīgas 1.medicīnas koledža</t>
  </si>
  <si>
    <t>Farmācija</t>
  </si>
  <si>
    <t>22. Farmācija</t>
  </si>
  <si>
    <t>87*/79**</t>
  </si>
  <si>
    <t>Vecmāte</t>
  </si>
  <si>
    <t>RCK</t>
  </si>
  <si>
    <t>Rīgas Celtniecības koledža</t>
  </si>
  <si>
    <t>Būvzinības</t>
  </si>
  <si>
    <t>21. Arhitektūra un būvniecība</t>
  </si>
  <si>
    <t>11. Būvniecība</t>
  </si>
  <si>
    <t>Inženiersistēmas</t>
  </si>
  <si>
    <t>Arhitektūra</t>
  </si>
  <si>
    <t>19. Arhitektūra</t>
  </si>
  <si>
    <t>Restaurācija</t>
  </si>
  <si>
    <t>2. Mākslas</t>
  </si>
  <si>
    <t xml:space="preserve">20. Māksla </t>
  </si>
  <si>
    <t>RTK</t>
  </si>
  <si>
    <t>Profesionālās izglītības kompetences centrs „Rīgas Tehniskā koledža”</t>
  </si>
  <si>
    <t>Inženiermehānika</t>
  </si>
  <si>
    <t>Elektriskās iekārtas</t>
  </si>
  <si>
    <t>Siltumenerģētika</t>
  </si>
  <si>
    <t>Elektronika</t>
  </si>
  <si>
    <t>Telekomunikācijas</t>
  </si>
  <si>
    <t>Sekretariāta un biroja darbs</t>
  </si>
  <si>
    <t>Aukstumtehnika</t>
  </si>
  <si>
    <t>Kokapstrāde</t>
  </si>
  <si>
    <t>Telemātika un loģistika</t>
  </si>
  <si>
    <t>Informācijas tehnoloģijas</t>
  </si>
  <si>
    <t>2526*/2474**</t>
  </si>
  <si>
    <t>* no valsts budžeta finansēto vietu skaits līdz 2020. gada 31. augustam</t>
  </si>
  <si>
    <t>** no valsts budžeta finansēto vietu skaits no 2020. gada 1. septembra</t>
  </si>
  <si>
    <t>Koledžas nosaukums (saīsinājums)</t>
  </si>
  <si>
    <t xml:space="preserve">IZM: </t>
  </si>
  <si>
    <t>IZM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</si>
</sst>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</font>
    <font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0" fillId="0" borderId="0" xfId="0" applyFill="1"/>
    <xf numFmtId="3" fontId="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3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9" fontId="0" fillId="0" borderId="0" xfId="1" applyFont="1"/>
    <xf numFmtId="164" fontId="0" fillId="0" borderId="0" xfId="0" applyNumberFormat="1"/>
    <xf numFmtId="164" fontId="2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28" fillId="0" borderId="0" xfId="0" applyNumberFormat="1" applyFont="1"/>
    <xf numFmtId="1" fontId="12" fillId="5" borderId="1" xfId="0" quotePrefix="1" applyNumberFormat="1" applyFont="1" applyFill="1" applyBorder="1" applyAlignment="1">
      <alignment horizontal="center" vertical="center" wrapText="1"/>
    </xf>
    <xf numFmtId="1" fontId="12" fillId="5" borderId="1" xfId="0" quotePrefix="1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quotePrefix="1" applyNumberFormat="1" applyFont="1" applyFill="1" applyBorder="1" applyAlignment="1">
      <alignment horizontal="center" vertical="center"/>
    </xf>
    <xf numFmtId="49" fontId="29" fillId="0" borderId="1" xfId="0" quotePrefix="1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wrapText="1"/>
    </xf>
    <xf numFmtId="0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49" fontId="30" fillId="0" borderId="1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29" fillId="0" borderId="1" xfId="0" applyFont="1" applyBorder="1"/>
    <xf numFmtId="0" fontId="5" fillId="0" borderId="1" xfId="0" applyFont="1" applyBorder="1" applyAlignment="1">
      <alignment horizontal="center" vertical="center"/>
    </xf>
    <xf numFmtId="0" fontId="29" fillId="0" borderId="0" xfId="0" applyFont="1"/>
    <xf numFmtId="49" fontId="0" fillId="0" borderId="0" xfId="0" applyNumberFormat="1" applyAlignment="1">
      <alignment wrapText="1"/>
    </xf>
    <xf numFmtId="49" fontId="29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110" zoomScaleNormal="110" workbookViewId="0">
      <selection activeCell="A4" sqref="A4:U4"/>
    </sheetView>
  </sheetViews>
  <sheetFormatPr defaultRowHeight="15" x14ac:dyDescent="0.25"/>
  <cols>
    <col min="1" max="1" width="25.28515625" style="4" customWidth="1"/>
    <col min="2" max="2" width="8.42578125" style="4" customWidth="1"/>
    <col min="3" max="3" width="8.140625" style="4" customWidth="1"/>
    <col min="4" max="5" width="5.7109375" style="4" customWidth="1"/>
    <col min="6" max="6" width="6.140625" style="4" customWidth="1"/>
    <col min="7" max="7" width="5.85546875" style="4" customWidth="1"/>
    <col min="8" max="8" width="6.140625" style="4" customWidth="1"/>
    <col min="9" max="13" width="5.5703125" style="4" customWidth="1"/>
    <col min="14" max="14" width="5.7109375" style="4" customWidth="1"/>
    <col min="15" max="15" width="6.7109375" style="4" customWidth="1"/>
    <col min="16" max="16" width="7.28515625" style="4" customWidth="1"/>
    <col min="17" max="17" width="5.85546875" style="4" customWidth="1"/>
    <col min="18" max="19" width="6.5703125" style="4" customWidth="1"/>
    <col min="20" max="20" width="8.140625" customWidth="1"/>
    <col min="21" max="21" width="9.140625" style="4" customWidth="1"/>
  </cols>
  <sheetData>
    <row r="1" spans="1:21" ht="13.5" customHeight="1" x14ac:dyDescent="0.25">
      <c r="P1" s="83" t="s">
        <v>77</v>
      </c>
      <c r="Q1" s="83"/>
      <c r="R1" s="83"/>
      <c r="S1" s="83"/>
      <c r="T1" s="83"/>
      <c r="U1" s="83"/>
    </row>
    <row r="2" spans="1:21" ht="60" customHeight="1" x14ac:dyDescent="0.25">
      <c r="P2" s="84" t="s">
        <v>78</v>
      </c>
      <c r="Q2" s="84"/>
      <c r="R2" s="84"/>
      <c r="S2" s="84"/>
      <c r="T2" s="84"/>
      <c r="U2" s="84"/>
    </row>
    <row r="3" spans="1:21" ht="15.7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5"/>
    </row>
    <row r="4" spans="1:21" ht="33" customHeight="1" x14ac:dyDescent="0.25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15.75" x14ac:dyDescent="0.25">
      <c r="A5" s="6" t="s">
        <v>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5"/>
    </row>
    <row r="6" spans="1:21" x14ac:dyDescent="0.25">
      <c r="A6" s="86" t="s">
        <v>58</v>
      </c>
      <c r="B6" s="87" t="s">
        <v>63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38.25" x14ac:dyDescent="0.25">
      <c r="A7" s="86"/>
      <c r="B7" s="11" t="s">
        <v>79</v>
      </c>
      <c r="C7" s="11" t="s">
        <v>80</v>
      </c>
      <c r="D7" s="11" t="s">
        <v>12</v>
      </c>
      <c r="E7" s="11" t="s">
        <v>2</v>
      </c>
      <c r="F7" s="11" t="s">
        <v>3</v>
      </c>
      <c r="G7" s="11" t="s">
        <v>11</v>
      </c>
      <c r="H7" s="11" t="s">
        <v>8</v>
      </c>
      <c r="I7" s="11" t="s">
        <v>4</v>
      </c>
      <c r="J7" s="11" t="s">
        <v>59</v>
      </c>
      <c r="K7" s="11" t="s">
        <v>14</v>
      </c>
      <c r="L7" s="11" t="s">
        <v>0</v>
      </c>
      <c r="M7" s="11" t="s">
        <v>1</v>
      </c>
      <c r="N7" s="11" t="s">
        <v>10</v>
      </c>
      <c r="O7" s="11" t="s">
        <v>70</v>
      </c>
      <c r="P7" s="11" t="s">
        <v>71</v>
      </c>
      <c r="Q7" s="11" t="s">
        <v>7</v>
      </c>
      <c r="R7" s="11" t="s">
        <v>5</v>
      </c>
      <c r="S7" s="11" t="s">
        <v>6</v>
      </c>
      <c r="T7" s="11" t="s">
        <v>73</v>
      </c>
      <c r="U7" s="11" t="s">
        <v>74</v>
      </c>
    </row>
    <row r="8" spans="1:21" ht="33.75" customHeight="1" x14ac:dyDescent="0.25">
      <c r="A8" s="12" t="s">
        <v>65</v>
      </c>
      <c r="B8" s="35">
        <v>3271</v>
      </c>
      <c r="C8" s="8">
        <v>3323</v>
      </c>
      <c r="D8" s="8">
        <v>4416</v>
      </c>
      <c r="E8" s="8">
        <v>985</v>
      </c>
      <c r="F8" s="8">
        <v>549</v>
      </c>
      <c r="G8" s="8">
        <v>700</v>
      </c>
      <c r="H8" s="8">
        <v>377</v>
      </c>
      <c r="I8" s="8">
        <v>234</v>
      </c>
      <c r="J8" s="8">
        <v>454</v>
      </c>
      <c r="K8" s="8">
        <v>422</v>
      </c>
      <c r="L8" s="8">
        <v>39</v>
      </c>
      <c r="M8" s="8">
        <v>12</v>
      </c>
      <c r="N8" s="8">
        <v>2894</v>
      </c>
      <c r="O8" s="8">
        <v>408</v>
      </c>
      <c r="P8" s="8">
        <v>421</v>
      </c>
      <c r="Q8" s="8">
        <v>496</v>
      </c>
      <c r="R8" s="8">
        <v>389</v>
      </c>
      <c r="S8" s="8">
        <v>2001</v>
      </c>
      <c r="T8" s="9">
        <f>S8+R8+Q8+O8+N8+M8+L8+K8+J8+I8+H8+G8+F8+E8+D8+B8</f>
        <v>17647</v>
      </c>
      <c r="U8" s="9">
        <f>S8+R8+Q8+P8+N8+M8+L8+K8+J8+I8+H8+G8+F8+E8+D8+C8</f>
        <v>17712</v>
      </c>
    </row>
    <row r="9" spans="1:21" x14ac:dyDescent="0.25">
      <c r="A9" s="12" t="s">
        <v>60</v>
      </c>
      <c r="B9" s="34">
        <v>1217</v>
      </c>
      <c r="C9" s="34">
        <v>1217</v>
      </c>
      <c r="D9" s="8">
        <v>1367</v>
      </c>
      <c r="E9" s="8">
        <v>299</v>
      </c>
      <c r="F9" s="8">
        <v>183</v>
      </c>
      <c r="G9" s="8">
        <v>137</v>
      </c>
      <c r="H9" s="8">
        <v>64</v>
      </c>
      <c r="I9" s="8">
        <v>18</v>
      </c>
      <c r="J9" s="8">
        <v>68</v>
      </c>
      <c r="K9" s="8">
        <v>102</v>
      </c>
      <c r="L9" s="8">
        <v>15</v>
      </c>
      <c r="M9" s="8"/>
      <c r="N9" s="8">
        <v>220</v>
      </c>
      <c r="O9" s="8">
        <v>90</v>
      </c>
      <c r="P9" s="8">
        <v>91</v>
      </c>
      <c r="Q9" s="8">
        <v>200</v>
      </c>
      <c r="R9" s="8">
        <v>70</v>
      </c>
      <c r="S9" s="8">
        <v>455</v>
      </c>
      <c r="T9" s="9">
        <f>S9+R9+Q9+O9+N9+M9+L9+K9+J9+I9+H9+G9+F9+E9+D9+B9</f>
        <v>4505</v>
      </c>
      <c r="U9" s="9">
        <f>S9+R9+Q9+P9+N9+M9+L9+K9+J9+I9+H9+G9+F9+E9+D9+B9</f>
        <v>4506</v>
      </c>
    </row>
    <row r="10" spans="1:21" x14ac:dyDescent="0.25">
      <c r="A10" s="12" t="s">
        <v>61</v>
      </c>
      <c r="B10" s="34">
        <v>388</v>
      </c>
      <c r="C10" s="34">
        <v>388</v>
      </c>
      <c r="D10" s="8">
        <v>317</v>
      </c>
      <c r="E10" s="8">
        <v>78</v>
      </c>
      <c r="F10" s="8">
        <v>23</v>
      </c>
      <c r="G10" s="8">
        <v>9</v>
      </c>
      <c r="H10" s="8">
        <v>16</v>
      </c>
      <c r="I10" s="8"/>
      <c r="J10" s="8">
        <v>16</v>
      </c>
      <c r="K10" s="8">
        <v>8</v>
      </c>
      <c r="L10" s="8">
        <v>6</v>
      </c>
      <c r="M10" s="8"/>
      <c r="N10" s="8">
        <v>156</v>
      </c>
      <c r="O10" s="8">
        <v>10</v>
      </c>
      <c r="P10" s="8">
        <v>15</v>
      </c>
      <c r="Q10" s="8">
        <v>34</v>
      </c>
      <c r="R10" s="8">
        <v>17</v>
      </c>
      <c r="S10" s="8">
        <v>152</v>
      </c>
      <c r="T10" s="9">
        <f>S10+R10+Q10+O10+N10+M10+L10+K10+J10+I10+H10+G10+F10+E10+D10+B10</f>
        <v>1230</v>
      </c>
      <c r="U10" s="9">
        <f>S10+R10+Q10+P10+N10+M10+L10+K10+J10+I10+H10+G10+F10+E10+D10+B10</f>
        <v>1235</v>
      </c>
    </row>
    <row r="11" spans="1:21" ht="43.5" customHeight="1" x14ac:dyDescent="0.25">
      <c r="A11" s="13" t="s">
        <v>62</v>
      </c>
      <c r="B11" s="10">
        <f>SUM(B8:B10)</f>
        <v>4876</v>
      </c>
      <c r="C11" s="10">
        <f>SUM(C8:C10)</f>
        <v>4928</v>
      </c>
      <c r="D11" s="10">
        <f>SUM(D8:D10)</f>
        <v>6100</v>
      </c>
      <c r="E11" s="10">
        <v>1362</v>
      </c>
      <c r="F11" s="10">
        <v>755</v>
      </c>
      <c r="G11" s="10">
        <v>846</v>
      </c>
      <c r="H11" s="10">
        <v>457</v>
      </c>
      <c r="I11" s="10">
        <v>252</v>
      </c>
      <c r="J11" s="10">
        <v>538</v>
      </c>
      <c r="K11" s="10">
        <v>532</v>
      </c>
      <c r="L11" s="10">
        <v>60</v>
      </c>
      <c r="M11" s="10">
        <v>12</v>
      </c>
      <c r="N11" s="10">
        <f t="shared" ref="N11:R11" si="0">SUM(N8:N10)</f>
        <v>3270</v>
      </c>
      <c r="O11" s="10">
        <f t="shared" si="0"/>
        <v>508</v>
      </c>
      <c r="P11" s="10">
        <f t="shared" si="0"/>
        <v>527</v>
      </c>
      <c r="Q11" s="10">
        <f t="shared" si="0"/>
        <v>730</v>
      </c>
      <c r="R11" s="10">
        <f t="shared" si="0"/>
        <v>476</v>
      </c>
      <c r="S11" s="10">
        <f>SUM(S8:S10)</f>
        <v>2608</v>
      </c>
      <c r="T11" s="10">
        <f>S11+R11+Q11+O11+N11+M11+L11+K11+J11+I11+H11+G11+F11+E11+D11+B11</f>
        <v>23382</v>
      </c>
      <c r="U11" s="10">
        <f>S11+R11+Q11+P11+N11+M11+L11+K11+J11+I11+H11+G11+F11+E11+D11+C11</f>
        <v>23453</v>
      </c>
    </row>
    <row r="12" spans="1:21" ht="93" customHeight="1" x14ac:dyDescent="0.25">
      <c r="A12" s="82" t="s">
        <v>68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x14ac:dyDescent="0.25">
      <c r="A13" s="33"/>
    </row>
    <row r="14" spans="1:21" x14ac:dyDescent="0.25">
      <c r="A14" s="33"/>
    </row>
  </sheetData>
  <mergeCells count="6">
    <mergeCell ref="A12:U12"/>
    <mergeCell ref="P1:U1"/>
    <mergeCell ref="P2:U2"/>
    <mergeCell ref="A4:U4"/>
    <mergeCell ref="A6:A7"/>
    <mergeCell ref="B6:U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opLeftCell="A45" workbookViewId="0">
      <selection activeCell="D53" sqref="D53"/>
    </sheetView>
  </sheetViews>
  <sheetFormatPr defaultRowHeight="15" x14ac:dyDescent="0.25"/>
  <cols>
    <col min="1" max="1" width="15.28515625" customWidth="1"/>
    <col min="2" max="2" width="22.85546875" customWidth="1"/>
    <col min="3" max="3" width="14.85546875" customWidth="1"/>
    <col min="4" max="4" width="15" customWidth="1"/>
    <col min="5" max="5" width="13.5703125" customWidth="1"/>
    <col min="6" max="6" width="15.28515625" customWidth="1"/>
    <col min="7" max="7" width="16" customWidth="1"/>
  </cols>
  <sheetData>
    <row r="2" spans="1:7" ht="38.25" x14ac:dyDescent="0.25">
      <c r="A2" s="55" t="s">
        <v>198</v>
      </c>
      <c r="B2" s="56" t="s">
        <v>100</v>
      </c>
      <c r="C2" s="55" t="s">
        <v>101</v>
      </c>
      <c r="D2" s="55" t="s">
        <v>102</v>
      </c>
      <c r="E2" s="55" t="s">
        <v>103</v>
      </c>
      <c r="F2" s="55" t="s">
        <v>104</v>
      </c>
      <c r="G2" s="13" t="s">
        <v>105</v>
      </c>
    </row>
    <row r="3" spans="1:7" ht="45.75" customHeight="1" x14ac:dyDescent="0.25">
      <c r="A3" s="57" t="s">
        <v>106</v>
      </c>
      <c r="B3" s="58" t="s">
        <v>107</v>
      </c>
      <c r="C3" s="59" t="s">
        <v>108</v>
      </c>
      <c r="D3" s="60" t="s">
        <v>109</v>
      </c>
      <c r="E3" s="78" t="s">
        <v>110</v>
      </c>
      <c r="F3" s="78" t="s">
        <v>111</v>
      </c>
      <c r="G3" s="61">
        <v>92</v>
      </c>
    </row>
    <row r="4" spans="1:7" ht="38.25" x14ac:dyDescent="0.25">
      <c r="A4" s="62" t="s">
        <v>106</v>
      </c>
      <c r="B4" s="58" t="s">
        <v>107</v>
      </c>
      <c r="C4" s="59" t="s">
        <v>112</v>
      </c>
      <c r="D4" s="60" t="s">
        <v>109</v>
      </c>
      <c r="E4" s="78" t="s">
        <v>113</v>
      </c>
      <c r="F4" s="78" t="s">
        <v>111</v>
      </c>
      <c r="G4" s="61">
        <v>10</v>
      </c>
    </row>
    <row r="5" spans="1:7" ht="38.25" x14ac:dyDescent="0.25">
      <c r="A5" s="57" t="s">
        <v>106</v>
      </c>
      <c r="B5" s="58" t="s">
        <v>107</v>
      </c>
      <c r="C5" s="59" t="s">
        <v>114</v>
      </c>
      <c r="D5" s="60" t="s">
        <v>109</v>
      </c>
      <c r="E5" s="78" t="s">
        <v>113</v>
      </c>
      <c r="F5" s="78" t="s">
        <v>111</v>
      </c>
      <c r="G5" s="61">
        <v>0</v>
      </c>
    </row>
    <row r="6" spans="1:7" ht="38.25" x14ac:dyDescent="0.25">
      <c r="A6" s="57" t="s">
        <v>106</v>
      </c>
      <c r="B6" s="58" t="s">
        <v>107</v>
      </c>
      <c r="C6" s="59" t="s">
        <v>115</v>
      </c>
      <c r="D6" s="60" t="s">
        <v>109</v>
      </c>
      <c r="E6" s="78" t="s">
        <v>110</v>
      </c>
      <c r="F6" s="78" t="s">
        <v>116</v>
      </c>
      <c r="G6" s="61">
        <v>75</v>
      </c>
    </row>
    <row r="7" spans="1:7" ht="51" x14ac:dyDescent="0.25">
      <c r="A7" s="57" t="s">
        <v>117</v>
      </c>
      <c r="B7" s="58" t="s">
        <v>118</v>
      </c>
      <c r="C7" s="59" t="s">
        <v>119</v>
      </c>
      <c r="D7" s="60" t="s">
        <v>109</v>
      </c>
      <c r="E7" s="78" t="s">
        <v>120</v>
      </c>
      <c r="F7" s="78" t="s">
        <v>121</v>
      </c>
      <c r="G7" s="61">
        <v>7</v>
      </c>
    </row>
    <row r="8" spans="1:7" ht="51" x14ac:dyDescent="0.25">
      <c r="A8" s="57" t="s">
        <v>117</v>
      </c>
      <c r="B8" s="58" t="s">
        <v>118</v>
      </c>
      <c r="C8" s="59" t="s">
        <v>122</v>
      </c>
      <c r="D8" s="60" t="s">
        <v>109</v>
      </c>
      <c r="E8" s="78" t="s">
        <v>120</v>
      </c>
      <c r="F8" s="78" t="s">
        <v>121</v>
      </c>
      <c r="G8" s="61">
        <v>28</v>
      </c>
    </row>
    <row r="9" spans="1:7" ht="63.75" x14ac:dyDescent="0.25">
      <c r="A9" s="57" t="s">
        <v>117</v>
      </c>
      <c r="B9" s="58" t="s">
        <v>118</v>
      </c>
      <c r="C9" s="59" t="s">
        <v>123</v>
      </c>
      <c r="D9" s="60" t="s">
        <v>109</v>
      </c>
      <c r="E9" s="78" t="s">
        <v>124</v>
      </c>
      <c r="F9" s="79" t="s">
        <v>121</v>
      </c>
      <c r="G9" s="61">
        <v>7</v>
      </c>
    </row>
    <row r="10" spans="1:7" ht="114.75" x14ac:dyDescent="0.25">
      <c r="A10" s="57" t="s">
        <v>117</v>
      </c>
      <c r="B10" s="58" t="s">
        <v>118</v>
      </c>
      <c r="C10" s="59" t="s">
        <v>125</v>
      </c>
      <c r="D10" s="60" t="s">
        <v>109</v>
      </c>
      <c r="E10" s="78" t="s">
        <v>126</v>
      </c>
      <c r="F10" s="78" t="s">
        <v>127</v>
      </c>
      <c r="G10" s="61">
        <v>0</v>
      </c>
    </row>
    <row r="11" spans="1:7" ht="114.75" x14ac:dyDescent="0.25">
      <c r="A11" s="57" t="s">
        <v>117</v>
      </c>
      <c r="B11" s="58" t="s">
        <v>118</v>
      </c>
      <c r="C11" s="59" t="s">
        <v>128</v>
      </c>
      <c r="D11" s="60" t="s">
        <v>109</v>
      </c>
      <c r="E11" s="78" t="s">
        <v>126</v>
      </c>
      <c r="F11" s="78" t="s">
        <v>127</v>
      </c>
      <c r="G11" s="61">
        <v>35</v>
      </c>
    </row>
    <row r="12" spans="1:7" ht="25.5" x14ac:dyDescent="0.25">
      <c r="A12" s="57" t="s">
        <v>129</v>
      </c>
      <c r="B12" s="58" t="s">
        <v>130</v>
      </c>
      <c r="C12" s="63" t="s">
        <v>131</v>
      </c>
      <c r="D12" s="60" t="s">
        <v>109</v>
      </c>
      <c r="E12" s="78" t="s">
        <v>132</v>
      </c>
      <c r="F12" s="78" t="s">
        <v>133</v>
      </c>
      <c r="G12" s="61">
        <v>38</v>
      </c>
    </row>
    <row r="13" spans="1:7" ht="38.25" x14ac:dyDescent="0.25">
      <c r="A13" s="57" t="s">
        <v>129</v>
      </c>
      <c r="B13" s="58" t="s">
        <v>130</v>
      </c>
      <c r="C13" s="59" t="s">
        <v>134</v>
      </c>
      <c r="D13" s="60" t="s">
        <v>109</v>
      </c>
      <c r="E13" s="78" t="s">
        <v>132</v>
      </c>
      <c r="F13" s="78" t="s">
        <v>133</v>
      </c>
      <c r="G13" s="61">
        <v>19</v>
      </c>
    </row>
    <row r="14" spans="1:7" ht="102" x14ac:dyDescent="0.25">
      <c r="A14" s="57" t="s">
        <v>129</v>
      </c>
      <c r="B14" s="58" t="s">
        <v>130</v>
      </c>
      <c r="C14" s="63" t="s">
        <v>135</v>
      </c>
      <c r="D14" s="60" t="s">
        <v>109</v>
      </c>
      <c r="E14" s="78" t="s">
        <v>136</v>
      </c>
      <c r="F14" s="78" t="s">
        <v>137</v>
      </c>
      <c r="G14" s="61">
        <v>60</v>
      </c>
    </row>
    <row r="15" spans="1:7" ht="25.5" x14ac:dyDescent="0.25">
      <c r="A15" s="57" t="s">
        <v>138</v>
      </c>
      <c r="B15" s="58" t="s">
        <v>139</v>
      </c>
      <c r="C15" s="59" t="s">
        <v>108</v>
      </c>
      <c r="D15" s="60" t="s">
        <v>109</v>
      </c>
      <c r="E15" s="78" t="s">
        <v>110</v>
      </c>
      <c r="F15" s="78" t="s">
        <v>111</v>
      </c>
      <c r="G15" s="61" t="s">
        <v>140</v>
      </c>
    </row>
    <row r="16" spans="1:7" ht="25.5" x14ac:dyDescent="0.25">
      <c r="A16" s="57" t="s">
        <v>138</v>
      </c>
      <c r="B16" s="58" t="s">
        <v>139</v>
      </c>
      <c r="C16" s="59" t="s">
        <v>115</v>
      </c>
      <c r="D16" s="60" t="s">
        <v>109</v>
      </c>
      <c r="E16" s="78" t="s">
        <v>110</v>
      </c>
      <c r="F16" s="78" t="s">
        <v>116</v>
      </c>
      <c r="G16" s="61">
        <v>101</v>
      </c>
    </row>
    <row r="17" spans="1:7" ht="38.25" x14ac:dyDescent="0.25">
      <c r="A17" s="57" t="s">
        <v>141</v>
      </c>
      <c r="B17" s="58" t="s">
        <v>142</v>
      </c>
      <c r="C17" s="59" t="s">
        <v>143</v>
      </c>
      <c r="D17" s="60" t="s">
        <v>109</v>
      </c>
      <c r="E17" s="78" t="s">
        <v>110</v>
      </c>
      <c r="F17" s="78" t="s">
        <v>111</v>
      </c>
      <c r="G17" s="61">
        <v>40</v>
      </c>
    </row>
    <row r="18" spans="1:7" ht="38.25" x14ac:dyDescent="0.25">
      <c r="A18" s="57" t="s">
        <v>141</v>
      </c>
      <c r="B18" s="58" t="s">
        <v>142</v>
      </c>
      <c r="C18" s="59" t="s">
        <v>144</v>
      </c>
      <c r="D18" s="60" t="s">
        <v>109</v>
      </c>
      <c r="E18" s="78" t="s">
        <v>110</v>
      </c>
      <c r="F18" s="78" t="s">
        <v>111</v>
      </c>
      <c r="G18" s="61">
        <v>60</v>
      </c>
    </row>
    <row r="19" spans="1:7" ht="38.25" x14ac:dyDescent="0.25">
      <c r="A19" s="57" t="s">
        <v>141</v>
      </c>
      <c r="B19" s="58" t="s">
        <v>142</v>
      </c>
      <c r="C19" s="59" t="s">
        <v>145</v>
      </c>
      <c r="D19" s="60" t="s">
        <v>109</v>
      </c>
      <c r="E19" s="78" t="s">
        <v>110</v>
      </c>
      <c r="F19" s="78" t="s">
        <v>111</v>
      </c>
      <c r="G19" s="61">
        <v>65</v>
      </c>
    </row>
    <row r="20" spans="1:7" ht="38.25" x14ac:dyDescent="0.25">
      <c r="A20" s="57" t="s">
        <v>141</v>
      </c>
      <c r="B20" s="58" t="s">
        <v>142</v>
      </c>
      <c r="C20" s="59" t="s">
        <v>108</v>
      </c>
      <c r="D20" s="60" t="s">
        <v>109</v>
      </c>
      <c r="E20" s="78" t="s">
        <v>110</v>
      </c>
      <c r="F20" s="78" t="s">
        <v>111</v>
      </c>
      <c r="G20" s="61" t="s">
        <v>146</v>
      </c>
    </row>
    <row r="21" spans="1:7" ht="38.25" x14ac:dyDescent="0.25">
      <c r="A21" s="62" t="s">
        <v>141</v>
      </c>
      <c r="B21" s="58" t="s">
        <v>142</v>
      </c>
      <c r="C21" s="59" t="s">
        <v>112</v>
      </c>
      <c r="D21" s="60" t="s">
        <v>109</v>
      </c>
      <c r="E21" s="78" t="s">
        <v>113</v>
      </c>
      <c r="F21" s="78" t="s">
        <v>111</v>
      </c>
      <c r="G21" s="61">
        <v>45</v>
      </c>
    </row>
    <row r="22" spans="1:7" ht="38.25" x14ac:dyDescent="0.25">
      <c r="A22" s="57" t="s">
        <v>141</v>
      </c>
      <c r="B22" s="58" t="s">
        <v>142</v>
      </c>
      <c r="C22" s="59" t="s">
        <v>114</v>
      </c>
      <c r="D22" s="60" t="s">
        <v>109</v>
      </c>
      <c r="E22" s="78" t="s">
        <v>113</v>
      </c>
      <c r="F22" s="78" t="s">
        <v>111</v>
      </c>
      <c r="G22" s="61">
        <v>128</v>
      </c>
    </row>
    <row r="23" spans="1:7" ht="38.25" x14ac:dyDescent="0.25">
      <c r="A23" s="57" t="s">
        <v>141</v>
      </c>
      <c r="B23" s="58" t="s">
        <v>142</v>
      </c>
      <c r="C23" s="59" t="s">
        <v>115</v>
      </c>
      <c r="D23" s="60" t="s">
        <v>109</v>
      </c>
      <c r="E23" s="78" t="s">
        <v>110</v>
      </c>
      <c r="F23" s="78" t="s">
        <v>116</v>
      </c>
      <c r="G23" s="61">
        <v>107</v>
      </c>
    </row>
    <row r="24" spans="1:7" ht="102" x14ac:dyDescent="0.25">
      <c r="A24" s="57" t="s">
        <v>147</v>
      </c>
      <c r="B24" s="58" t="s">
        <v>148</v>
      </c>
      <c r="C24" s="59" t="s">
        <v>149</v>
      </c>
      <c r="D24" s="60" t="s">
        <v>109</v>
      </c>
      <c r="E24" s="78" t="s">
        <v>136</v>
      </c>
      <c r="F24" s="78" t="s">
        <v>150</v>
      </c>
      <c r="G24" s="61">
        <v>39</v>
      </c>
    </row>
    <row r="25" spans="1:7" ht="114.75" x14ac:dyDescent="0.25">
      <c r="A25" s="57" t="s">
        <v>147</v>
      </c>
      <c r="B25" s="58" t="s">
        <v>148</v>
      </c>
      <c r="C25" s="59" t="s">
        <v>151</v>
      </c>
      <c r="D25" s="60" t="s">
        <v>109</v>
      </c>
      <c r="E25" s="78" t="s">
        <v>152</v>
      </c>
      <c r="F25" s="78" t="s">
        <v>153</v>
      </c>
      <c r="G25" s="61">
        <v>36</v>
      </c>
    </row>
    <row r="26" spans="1:7" ht="51" x14ac:dyDescent="0.25">
      <c r="A26" s="57" t="s">
        <v>154</v>
      </c>
      <c r="B26" s="64" t="s">
        <v>155</v>
      </c>
      <c r="C26" s="59" t="s">
        <v>156</v>
      </c>
      <c r="D26" s="60" t="s">
        <v>109</v>
      </c>
      <c r="E26" s="78" t="s">
        <v>157</v>
      </c>
      <c r="F26" s="78" t="s">
        <v>150</v>
      </c>
      <c r="G26" s="61">
        <v>31</v>
      </c>
    </row>
    <row r="27" spans="1:7" ht="51" x14ac:dyDescent="0.25">
      <c r="A27" s="57" t="s">
        <v>154</v>
      </c>
      <c r="B27" s="58" t="s">
        <v>158</v>
      </c>
      <c r="C27" s="59" t="s">
        <v>159</v>
      </c>
      <c r="D27" s="60" t="s">
        <v>109</v>
      </c>
      <c r="E27" s="78" t="s">
        <v>160</v>
      </c>
      <c r="F27" s="78" t="s">
        <v>161</v>
      </c>
      <c r="G27" s="61">
        <v>14</v>
      </c>
    </row>
    <row r="28" spans="1:7" ht="63.75" x14ac:dyDescent="0.25">
      <c r="A28" s="57" t="s">
        <v>154</v>
      </c>
      <c r="B28" s="58" t="s">
        <v>158</v>
      </c>
      <c r="C28" s="59" t="s">
        <v>162</v>
      </c>
      <c r="D28" s="65" t="s">
        <v>109</v>
      </c>
      <c r="E28" s="78" t="s">
        <v>160</v>
      </c>
      <c r="F28" s="78" t="s">
        <v>161</v>
      </c>
      <c r="G28" s="61">
        <v>11</v>
      </c>
    </row>
    <row r="29" spans="1:7" ht="38.25" x14ac:dyDescent="0.25">
      <c r="A29" s="57" t="s">
        <v>154</v>
      </c>
      <c r="B29" s="58" t="s">
        <v>158</v>
      </c>
      <c r="C29" s="59" t="s">
        <v>163</v>
      </c>
      <c r="D29" s="60" t="s">
        <v>109</v>
      </c>
      <c r="E29" s="78" t="s">
        <v>164</v>
      </c>
      <c r="F29" s="78" t="s">
        <v>165</v>
      </c>
      <c r="G29" s="61">
        <v>16</v>
      </c>
    </row>
    <row r="30" spans="1:7" ht="25.5" x14ac:dyDescent="0.25">
      <c r="A30" s="57" t="s">
        <v>166</v>
      </c>
      <c r="B30" s="58" t="s">
        <v>167</v>
      </c>
      <c r="C30" s="59" t="s">
        <v>168</v>
      </c>
      <c r="D30" s="60" t="s">
        <v>109</v>
      </c>
      <c r="E30" s="78" t="s">
        <v>110</v>
      </c>
      <c r="F30" s="78" t="s">
        <v>169</v>
      </c>
      <c r="G30" s="61">
        <v>97</v>
      </c>
    </row>
    <row r="31" spans="1:7" ht="25.5" x14ac:dyDescent="0.25">
      <c r="A31" s="57" t="s">
        <v>166</v>
      </c>
      <c r="B31" s="58" t="s">
        <v>167</v>
      </c>
      <c r="C31" s="59" t="s">
        <v>108</v>
      </c>
      <c r="D31" s="60" t="s">
        <v>109</v>
      </c>
      <c r="E31" s="78" t="s">
        <v>110</v>
      </c>
      <c r="F31" s="78" t="s">
        <v>111</v>
      </c>
      <c r="G31" s="61" t="s">
        <v>170</v>
      </c>
    </row>
    <row r="32" spans="1:7" ht="25.5" x14ac:dyDescent="0.25">
      <c r="A32" s="57" t="s">
        <v>166</v>
      </c>
      <c r="B32" s="58" t="s">
        <v>167</v>
      </c>
      <c r="C32" s="59" t="s">
        <v>115</v>
      </c>
      <c r="D32" s="60" t="s">
        <v>109</v>
      </c>
      <c r="E32" s="78" t="s">
        <v>110</v>
      </c>
      <c r="F32" s="78" t="s">
        <v>116</v>
      </c>
      <c r="G32" s="61">
        <v>104</v>
      </c>
    </row>
    <row r="33" spans="1:7" ht="25.5" x14ac:dyDescent="0.25">
      <c r="A33" s="57" t="s">
        <v>166</v>
      </c>
      <c r="B33" s="58" t="s">
        <v>167</v>
      </c>
      <c r="C33" s="59" t="s">
        <v>171</v>
      </c>
      <c r="D33" s="60" t="s">
        <v>109</v>
      </c>
      <c r="E33" s="78" t="s">
        <v>110</v>
      </c>
      <c r="F33" s="78" t="s">
        <v>116</v>
      </c>
      <c r="G33" s="61">
        <v>67</v>
      </c>
    </row>
    <row r="34" spans="1:7" ht="25.5" x14ac:dyDescent="0.25">
      <c r="A34" s="66" t="s">
        <v>172</v>
      </c>
      <c r="B34" s="67" t="s">
        <v>173</v>
      </c>
      <c r="C34" s="68" t="s">
        <v>174</v>
      </c>
      <c r="D34" s="69" t="s">
        <v>109</v>
      </c>
      <c r="E34" s="78" t="s">
        <v>175</v>
      </c>
      <c r="F34" s="80" t="s">
        <v>176</v>
      </c>
      <c r="G34" s="61">
        <v>153</v>
      </c>
    </row>
    <row r="35" spans="1:7" ht="25.5" x14ac:dyDescent="0.25">
      <c r="A35" s="70" t="s">
        <v>172</v>
      </c>
      <c r="B35" s="67" t="s">
        <v>173</v>
      </c>
      <c r="C35" s="68" t="s">
        <v>177</v>
      </c>
      <c r="D35" s="69" t="s">
        <v>109</v>
      </c>
      <c r="E35" s="78" t="s">
        <v>175</v>
      </c>
      <c r="F35" s="80" t="s">
        <v>176</v>
      </c>
      <c r="G35" s="61">
        <v>30</v>
      </c>
    </row>
    <row r="36" spans="1:7" ht="25.5" x14ac:dyDescent="0.25">
      <c r="A36" s="66" t="s">
        <v>172</v>
      </c>
      <c r="B36" s="67" t="s">
        <v>173</v>
      </c>
      <c r="C36" s="68" t="s">
        <v>178</v>
      </c>
      <c r="D36" s="69" t="s">
        <v>109</v>
      </c>
      <c r="E36" s="78" t="s">
        <v>175</v>
      </c>
      <c r="F36" s="80" t="s">
        <v>179</v>
      </c>
      <c r="G36" s="61">
        <v>65</v>
      </c>
    </row>
    <row r="37" spans="1:7" x14ac:dyDescent="0.25">
      <c r="A37" s="66" t="s">
        <v>172</v>
      </c>
      <c r="B37" s="67" t="s">
        <v>173</v>
      </c>
      <c r="C37" s="68" t="s">
        <v>180</v>
      </c>
      <c r="D37" s="69" t="s">
        <v>109</v>
      </c>
      <c r="E37" s="78" t="s">
        <v>181</v>
      </c>
      <c r="F37" s="80" t="s">
        <v>182</v>
      </c>
      <c r="G37" s="61">
        <v>50</v>
      </c>
    </row>
    <row r="38" spans="1:7" ht="102" x14ac:dyDescent="0.25">
      <c r="A38" s="57" t="s">
        <v>183</v>
      </c>
      <c r="B38" s="58" t="s">
        <v>184</v>
      </c>
      <c r="C38" s="59" t="s">
        <v>149</v>
      </c>
      <c r="D38" s="60" t="s">
        <v>109</v>
      </c>
      <c r="E38" s="78" t="s">
        <v>136</v>
      </c>
      <c r="F38" s="78" t="s">
        <v>150</v>
      </c>
      <c r="G38" s="61">
        <v>63</v>
      </c>
    </row>
    <row r="39" spans="1:7" ht="102" x14ac:dyDescent="0.25">
      <c r="A39" s="57" t="s">
        <v>183</v>
      </c>
      <c r="B39" s="58" t="s">
        <v>184</v>
      </c>
      <c r="C39" s="59" t="s">
        <v>185</v>
      </c>
      <c r="D39" s="60" t="s">
        <v>109</v>
      </c>
      <c r="E39" s="78" t="s">
        <v>136</v>
      </c>
      <c r="F39" s="78" t="s">
        <v>150</v>
      </c>
      <c r="G39" s="61">
        <v>65</v>
      </c>
    </row>
    <row r="40" spans="1:7" ht="102" x14ac:dyDescent="0.25">
      <c r="A40" s="57" t="s">
        <v>183</v>
      </c>
      <c r="B40" s="58" t="s">
        <v>184</v>
      </c>
      <c r="C40" s="59" t="s">
        <v>186</v>
      </c>
      <c r="D40" s="60" t="s">
        <v>109</v>
      </c>
      <c r="E40" s="78" t="s">
        <v>136</v>
      </c>
      <c r="F40" s="78" t="s">
        <v>150</v>
      </c>
      <c r="G40" s="61">
        <v>80</v>
      </c>
    </row>
    <row r="41" spans="1:7" ht="102" x14ac:dyDescent="0.25">
      <c r="A41" s="57" t="s">
        <v>183</v>
      </c>
      <c r="B41" s="58" t="s">
        <v>184</v>
      </c>
      <c r="C41" s="59" t="s">
        <v>187</v>
      </c>
      <c r="D41" s="60" t="s">
        <v>109</v>
      </c>
      <c r="E41" s="78" t="s">
        <v>136</v>
      </c>
      <c r="F41" s="78" t="s">
        <v>150</v>
      </c>
      <c r="G41" s="61">
        <v>12</v>
      </c>
    </row>
    <row r="42" spans="1:7" ht="114.75" x14ac:dyDescent="0.25">
      <c r="A42" s="57" t="s">
        <v>183</v>
      </c>
      <c r="B42" s="58" t="s">
        <v>184</v>
      </c>
      <c r="C42" s="59" t="s">
        <v>188</v>
      </c>
      <c r="D42" s="60" t="s">
        <v>109</v>
      </c>
      <c r="E42" s="78" t="s">
        <v>126</v>
      </c>
      <c r="F42" s="78" t="s">
        <v>150</v>
      </c>
      <c r="G42" s="61">
        <v>7</v>
      </c>
    </row>
    <row r="43" spans="1:7" ht="114.75" x14ac:dyDescent="0.25">
      <c r="A43" s="60" t="s">
        <v>183</v>
      </c>
      <c r="B43" s="58" t="s">
        <v>184</v>
      </c>
      <c r="C43" s="59" t="s">
        <v>189</v>
      </c>
      <c r="D43" s="60" t="s">
        <v>109</v>
      </c>
      <c r="E43" s="78" t="s">
        <v>126</v>
      </c>
      <c r="F43" s="78" t="s">
        <v>150</v>
      </c>
      <c r="G43" s="61">
        <v>5</v>
      </c>
    </row>
    <row r="44" spans="1:7" ht="63.75" x14ac:dyDescent="0.25">
      <c r="A44" s="57" t="s">
        <v>183</v>
      </c>
      <c r="B44" s="58" t="s">
        <v>184</v>
      </c>
      <c r="C44" s="59" t="s">
        <v>190</v>
      </c>
      <c r="D44" s="60" t="s">
        <v>109</v>
      </c>
      <c r="E44" s="78" t="s">
        <v>124</v>
      </c>
      <c r="F44" s="78" t="s">
        <v>121</v>
      </c>
      <c r="G44" s="61">
        <v>0</v>
      </c>
    </row>
    <row r="45" spans="1:7" ht="102" x14ac:dyDescent="0.25">
      <c r="A45" s="57" t="s">
        <v>183</v>
      </c>
      <c r="B45" s="58" t="s">
        <v>184</v>
      </c>
      <c r="C45" s="59" t="s">
        <v>191</v>
      </c>
      <c r="D45" s="60" t="s">
        <v>109</v>
      </c>
      <c r="E45" s="78" t="s">
        <v>136</v>
      </c>
      <c r="F45" s="78" t="s">
        <v>150</v>
      </c>
      <c r="G45" s="61">
        <v>20</v>
      </c>
    </row>
    <row r="46" spans="1:7" ht="38.25" x14ac:dyDescent="0.25">
      <c r="A46" s="57" t="s">
        <v>183</v>
      </c>
      <c r="B46" s="58" t="s">
        <v>184</v>
      </c>
      <c r="C46" s="59" t="s">
        <v>192</v>
      </c>
      <c r="D46" s="60" t="s">
        <v>109</v>
      </c>
      <c r="E46" s="78" t="s">
        <v>160</v>
      </c>
      <c r="F46" s="78" t="s">
        <v>161</v>
      </c>
      <c r="G46" s="61">
        <v>7</v>
      </c>
    </row>
    <row r="47" spans="1:7" ht="38.25" x14ac:dyDescent="0.25">
      <c r="A47" s="57" t="s">
        <v>183</v>
      </c>
      <c r="B47" s="58" t="s">
        <v>184</v>
      </c>
      <c r="C47" s="59" t="s">
        <v>193</v>
      </c>
      <c r="D47" s="60" t="s">
        <v>109</v>
      </c>
      <c r="E47" s="78" t="s">
        <v>132</v>
      </c>
      <c r="F47" s="78" t="s">
        <v>133</v>
      </c>
      <c r="G47" s="61">
        <v>23</v>
      </c>
    </row>
    <row r="48" spans="1:7" ht="114.75" x14ac:dyDescent="0.25">
      <c r="A48" s="57" t="s">
        <v>183</v>
      </c>
      <c r="B48" s="58" t="s">
        <v>184</v>
      </c>
      <c r="C48" s="59" t="s">
        <v>194</v>
      </c>
      <c r="D48" s="60" t="s">
        <v>109</v>
      </c>
      <c r="E48" s="78" t="s">
        <v>126</v>
      </c>
      <c r="F48" s="78" t="s">
        <v>127</v>
      </c>
      <c r="G48" s="61">
        <v>70</v>
      </c>
    </row>
    <row r="49" spans="1:7" x14ac:dyDescent="0.25">
      <c r="A49" s="71" t="s">
        <v>54</v>
      </c>
      <c r="B49" s="72"/>
      <c r="C49" s="73"/>
      <c r="D49" s="73"/>
      <c r="E49" s="74"/>
      <c r="F49" s="73"/>
      <c r="G49" s="75" t="s">
        <v>195</v>
      </c>
    </row>
    <row r="50" spans="1:7" x14ac:dyDescent="0.25">
      <c r="A50" s="88"/>
      <c r="B50" s="88"/>
      <c r="C50" s="88"/>
      <c r="E50" s="76"/>
    </row>
    <row r="51" spans="1:7" x14ac:dyDescent="0.25">
      <c r="A51" s="89" t="s">
        <v>196</v>
      </c>
      <c r="B51" s="89"/>
      <c r="C51" s="89"/>
      <c r="D51" s="90"/>
      <c r="E51" s="76"/>
    </row>
    <row r="52" spans="1:7" x14ac:dyDescent="0.25">
      <c r="A52" s="89" t="s">
        <v>197</v>
      </c>
      <c r="B52" s="89"/>
      <c r="C52" s="89"/>
      <c r="D52" s="90"/>
      <c r="E52" s="76"/>
      <c r="G52" s="77"/>
    </row>
  </sheetData>
  <mergeCells count="3">
    <mergeCell ref="A50:C50"/>
    <mergeCell ref="A51:D51"/>
    <mergeCell ref="A52:D5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Normal="100" workbookViewId="0">
      <pane xSplit="3" ySplit="3" topLeftCell="D17" activePane="bottomRight" state="frozen"/>
      <selection pane="topRight" activeCell="D1" sqref="D1"/>
      <selection pane="bottomLeft" activeCell="A4" sqref="A4"/>
      <selection pane="bottomRight" activeCell="E28" sqref="E28:F28"/>
    </sheetView>
  </sheetViews>
  <sheetFormatPr defaultRowHeight="15" x14ac:dyDescent="0.25"/>
  <cols>
    <col min="2" max="2" width="18" customWidth="1"/>
    <col min="3" max="3" width="25.5703125" customWidth="1"/>
    <col min="4" max="5" width="7.28515625" style="38" customWidth="1"/>
    <col min="6" max="21" width="7.28515625" customWidth="1"/>
    <col min="23" max="23" width="9.85546875" customWidth="1"/>
  </cols>
  <sheetData>
    <row r="1" spans="1:23" ht="18" customHeight="1" x14ac:dyDescent="0.25">
      <c r="A1" s="3" t="s">
        <v>56</v>
      </c>
    </row>
    <row r="2" spans="1:23" ht="19.5" customHeight="1" x14ac:dyDescent="0.25">
      <c r="A2" s="3" t="s">
        <v>66</v>
      </c>
    </row>
    <row r="3" spans="1:23" s="1" customFormat="1" ht="63.75" customHeight="1" x14ac:dyDescent="0.25">
      <c r="A3" s="14" t="s">
        <v>15</v>
      </c>
      <c r="B3" s="14" t="s">
        <v>19</v>
      </c>
      <c r="C3" s="14" t="s">
        <v>20</v>
      </c>
      <c r="D3" s="14" t="s">
        <v>81</v>
      </c>
      <c r="E3" s="14" t="s">
        <v>82</v>
      </c>
      <c r="F3" s="14" t="s">
        <v>12</v>
      </c>
      <c r="G3" s="14" t="s">
        <v>2</v>
      </c>
      <c r="H3" s="14" t="s">
        <v>3</v>
      </c>
      <c r="I3" s="14" t="s">
        <v>11</v>
      </c>
      <c r="J3" s="14" t="s">
        <v>8</v>
      </c>
      <c r="K3" s="14" t="s">
        <v>4</v>
      </c>
      <c r="L3" s="14" t="s">
        <v>13</v>
      </c>
      <c r="M3" s="14" t="s">
        <v>14</v>
      </c>
      <c r="N3" s="14" t="s">
        <v>0</v>
      </c>
      <c r="O3" s="14" t="s">
        <v>1</v>
      </c>
      <c r="P3" s="14" t="s">
        <v>10</v>
      </c>
      <c r="Q3" s="14" t="s">
        <v>70</v>
      </c>
      <c r="R3" s="14" t="s">
        <v>72</v>
      </c>
      <c r="S3" s="14" t="s">
        <v>7</v>
      </c>
      <c r="T3" s="14" t="s">
        <v>5</v>
      </c>
      <c r="U3" s="14" t="s">
        <v>6</v>
      </c>
      <c r="V3" s="14" t="s">
        <v>73</v>
      </c>
      <c r="W3" s="14" t="s">
        <v>75</v>
      </c>
    </row>
    <row r="4" spans="1:23" s="1" customFormat="1" ht="30" customHeight="1" x14ac:dyDescent="0.25">
      <c r="A4" s="15" t="s">
        <v>16</v>
      </c>
      <c r="B4" s="15" t="s">
        <v>17</v>
      </c>
      <c r="C4" s="16" t="s">
        <v>18</v>
      </c>
      <c r="D4" s="29">
        <v>474</v>
      </c>
      <c r="E4" s="29">
        <v>474</v>
      </c>
      <c r="F4" s="18"/>
      <c r="G4" s="18">
        <v>144</v>
      </c>
      <c r="H4" s="18">
        <v>175</v>
      </c>
      <c r="I4" s="18">
        <v>90</v>
      </c>
      <c r="J4" s="18"/>
      <c r="K4" s="18"/>
      <c r="L4" s="18"/>
      <c r="M4" s="18"/>
      <c r="N4" s="18"/>
      <c r="O4" s="18"/>
      <c r="P4" s="19"/>
      <c r="Q4" s="20">
        <v>125</v>
      </c>
      <c r="R4" s="20">
        <v>138</v>
      </c>
      <c r="S4" s="19"/>
      <c r="T4" s="19"/>
      <c r="U4" s="20"/>
      <c r="V4" s="21">
        <f>U4+T4+S4+Q4+P4+O4+N4+M4+L4+K4+J4+I4+H4+G4+F4+D4</f>
        <v>1008</v>
      </c>
      <c r="W4" s="21">
        <f>U4+T4+S4+R4+P4+O4+N4+M4+L4+K4+J4+I4+H4+G4+F4+D4</f>
        <v>1021</v>
      </c>
    </row>
    <row r="5" spans="1:23" ht="15" customHeight="1" x14ac:dyDescent="0.25">
      <c r="A5" s="91" t="s">
        <v>21</v>
      </c>
      <c r="B5" s="92" t="s">
        <v>22</v>
      </c>
      <c r="C5" s="22" t="s">
        <v>23</v>
      </c>
      <c r="D5" s="24">
        <v>6</v>
      </c>
      <c r="E5" s="24">
        <v>6</v>
      </c>
      <c r="F5" s="21"/>
      <c r="G5" s="21">
        <v>107</v>
      </c>
      <c r="H5" s="21">
        <v>75</v>
      </c>
      <c r="I5" s="21">
        <v>20</v>
      </c>
      <c r="J5" s="21"/>
      <c r="K5" s="21"/>
      <c r="L5" s="21"/>
      <c r="M5" s="21"/>
      <c r="N5" s="21"/>
      <c r="O5" s="21"/>
      <c r="P5" s="23"/>
      <c r="Q5" s="24">
        <v>283</v>
      </c>
      <c r="R5" s="24">
        <v>283</v>
      </c>
      <c r="S5" s="24">
        <v>496</v>
      </c>
      <c r="T5" s="24">
        <v>282</v>
      </c>
      <c r="U5" s="23"/>
      <c r="V5" s="21">
        <f t="shared" ref="V5:V25" si="0">U5+T5+S5+Q5+P5+O5+N5+M5+L5+K5+J5+I5+H5+G5+F5+D5</f>
        <v>1269</v>
      </c>
      <c r="W5" s="21">
        <f t="shared" ref="W5:W25" si="1">U5+T5+S5+R5+P5+O5+N5+M5+L5+K5+J5+I5+H5+G5+F5+D5</f>
        <v>1269</v>
      </c>
    </row>
    <row r="6" spans="1:23" x14ac:dyDescent="0.25">
      <c r="A6" s="91"/>
      <c r="B6" s="92"/>
      <c r="C6" s="22" t="s">
        <v>24</v>
      </c>
      <c r="D6" s="24">
        <v>664</v>
      </c>
      <c r="E6" s="24">
        <v>664</v>
      </c>
      <c r="F6" s="21">
        <v>14</v>
      </c>
      <c r="G6" s="21">
        <v>251</v>
      </c>
      <c r="H6" s="21">
        <v>71</v>
      </c>
      <c r="I6" s="21">
        <v>24</v>
      </c>
      <c r="J6" s="21"/>
      <c r="K6" s="21"/>
      <c r="L6" s="21">
        <v>147</v>
      </c>
      <c r="M6" s="21"/>
      <c r="N6" s="21"/>
      <c r="O6" s="21"/>
      <c r="P6" s="23"/>
      <c r="Q6" s="23"/>
      <c r="R6" s="23"/>
      <c r="S6" s="23"/>
      <c r="T6" s="23"/>
      <c r="U6" s="23"/>
      <c r="V6" s="21">
        <f t="shared" si="0"/>
        <v>1171</v>
      </c>
      <c r="W6" s="21">
        <f t="shared" si="1"/>
        <v>1171</v>
      </c>
    </row>
    <row r="7" spans="1:23" s="1" customFormat="1" ht="30.75" customHeight="1" x14ac:dyDescent="0.25">
      <c r="A7" s="92" t="s">
        <v>26</v>
      </c>
      <c r="B7" s="92" t="s">
        <v>27</v>
      </c>
      <c r="C7" s="16" t="s">
        <v>25</v>
      </c>
      <c r="D7" s="20">
        <v>283</v>
      </c>
      <c r="E7" s="20">
        <v>283</v>
      </c>
      <c r="F7" s="18">
        <v>30</v>
      </c>
      <c r="G7" s="18">
        <v>72</v>
      </c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19"/>
      <c r="T7" s="19"/>
      <c r="U7" s="20">
        <v>151</v>
      </c>
      <c r="V7" s="21">
        <f t="shared" si="0"/>
        <v>536</v>
      </c>
      <c r="W7" s="21">
        <f t="shared" si="1"/>
        <v>536</v>
      </c>
    </row>
    <row r="8" spans="1:23" s="1" customFormat="1" ht="33.75" customHeight="1" x14ac:dyDescent="0.25">
      <c r="A8" s="92"/>
      <c r="B8" s="92"/>
      <c r="C8" s="16" t="s">
        <v>28</v>
      </c>
      <c r="D8" s="20">
        <v>116</v>
      </c>
      <c r="E8" s="20">
        <v>116</v>
      </c>
      <c r="F8" s="18"/>
      <c r="G8" s="18"/>
      <c r="H8" s="18"/>
      <c r="I8" s="18"/>
      <c r="J8" s="18"/>
      <c r="K8" s="18"/>
      <c r="L8" s="18"/>
      <c r="M8" s="18">
        <v>100</v>
      </c>
      <c r="N8" s="18"/>
      <c r="O8" s="18"/>
      <c r="P8" s="19"/>
      <c r="Q8" s="19"/>
      <c r="R8" s="19"/>
      <c r="S8" s="19"/>
      <c r="T8" s="19"/>
      <c r="U8" s="19"/>
      <c r="V8" s="21">
        <f t="shared" si="0"/>
        <v>216</v>
      </c>
      <c r="W8" s="21">
        <f t="shared" si="1"/>
        <v>216</v>
      </c>
    </row>
    <row r="9" spans="1:23" s="1" customFormat="1" ht="30.75" customHeight="1" x14ac:dyDescent="0.25">
      <c r="A9" s="92"/>
      <c r="B9" s="92"/>
      <c r="C9" s="16" t="s">
        <v>29</v>
      </c>
      <c r="D9" s="20">
        <v>171</v>
      </c>
      <c r="E9" s="20">
        <v>171</v>
      </c>
      <c r="F9" s="18">
        <v>175</v>
      </c>
      <c r="G9" s="18"/>
      <c r="H9" s="18">
        <v>74</v>
      </c>
      <c r="I9" s="18">
        <v>156</v>
      </c>
      <c r="J9" s="18"/>
      <c r="K9" s="18"/>
      <c r="L9" s="18">
        <v>125</v>
      </c>
      <c r="M9" s="18">
        <v>35</v>
      </c>
      <c r="N9" s="18">
        <v>31</v>
      </c>
      <c r="O9" s="18"/>
      <c r="P9" s="19"/>
      <c r="Q9" s="19"/>
      <c r="R9" s="19"/>
      <c r="S9" s="19"/>
      <c r="T9" s="20">
        <v>107</v>
      </c>
      <c r="U9" s="20">
        <v>15</v>
      </c>
      <c r="V9" s="21">
        <f t="shared" si="0"/>
        <v>889</v>
      </c>
      <c r="W9" s="21">
        <f t="shared" si="1"/>
        <v>889</v>
      </c>
    </row>
    <row r="10" spans="1:23" x14ac:dyDescent="0.25">
      <c r="A10" s="92"/>
      <c r="B10" s="92"/>
      <c r="C10" s="22" t="s">
        <v>30</v>
      </c>
      <c r="D10" s="24">
        <v>114</v>
      </c>
      <c r="E10" s="24">
        <v>114</v>
      </c>
      <c r="F10" s="21"/>
      <c r="G10" s="21">
        <v>53</v>
      </c>
      <c r="H10" s="21"/>
      <c r="I10" s="21">
        <v>62</v>
      </c>
      <c r="J10" s="21"/>
      <c r="K10" s="21"/>
      <c r="L10" s="21"/>
      <c r="M10" s="21"/>
      <c r="N10" s="21"/>
      <c r="O10" s="21"/>
      <c r="P10" s="23"/>
      <c r="Q10" s="23"/>
      <c r="R10" s="23"/>
      <c r="S10" s="23"/>
      <c r="T10" s="23"/>
      <c r="U10" s="23"/>
      <c r="V10" s="21">
        <f t="shared" si="0"/>
        <v>229</v>
      </c>
      <c r="W10" s="21">
        <f t="shared" si="1"/>
        <v>229</v>
      </c>
    </row>
    <row r="11" spans="1:23" x14ac:dyDescent="0.25">
      <c r="A11" s="92" t="s">
        <v>31</v>
      </c>
      <c r="B11" s="92" t="s">
        <v>36</v>
      </c>
      <c r="C11" s="16" t="s">
        <v>32</v>
      </c>
      <c r="D11" s="24">
        <v>159</v>
      </c>
      <c r="E11" s="24">
        <v>159</v>
      </c>
      <c r="F11" s="21"/>
      <c r="G11" s="21">
        <v>40</v>
      </c>
      <c r="H11" s="21"/>
      <c r="I11" s="21"/>
      <c r="J11" s="21"/>
      <c r="K11" s="21"/>
      <c r="L11" s="21"/>
      <c r="M11" s="21"/>
      <c r="N11" s="21"/>
      <c r="O11" s="21"/>
      <c r="P11" s="23"/>
      <c r="Q11" s="23"/>
      <c r="R11" s="23"/>
      <c r="S11" s="23"/>
      <c r="T11" s="23"/>
      <c r="U11" s="23"/>
      <c r="V11" s="21">
        <f t="shared" si="0"/>
        <v>199</v>
      </c>
      <c r="W11" s="21">
        <f t="shared" si="1"/>
        <v>199</v>
      </c>
    </row>
    <row r="12" spans="1:23" x14ac:dyDescent="0.25">
      <c r="A12" s="92"/>
      <c r="B12" s="92"/>
      <c r="C12" s="16" t="s">
        <v>33</v>
      </c>
      <c r="D12" s="24">
        <v>390</v>
      </c>
      <c r="E12" s="24">
        <v>390</v>
      </c>
      <c r="F12" s="21">
        <v>20</v>
      </c>
      <c r="G12" s="21">
        <v>32</v>
      </c>
      <c r="H12" s="21"/>
      <c r="I12" s="21"/>
      <c r="J12" s="21"/>
      <c r="K12" s="21"/>
      <c r="L12" s="21"/>
      <c r="M12" s="21"/>
      <c r="N12" s="21"/>
      <c r="O12" s="21"/>
      <c r="P12" s="23"/>
      <c r="Q12" s="23"/>
      <c r="R12" s="23"/>
      <c r="S12" s="23"/>
      <c r="T12" s="23"/>
      <c r="U12" s="23"/>
      <c r="V12" s="21">
        <f t="shared" si="0"/>
        <v>442</v>
      </c>
      <c r="W12" s="21">
        <f t="shared" si="1"/>
        <v>442</v>
      </c>
    </row>
    <row r="13" spans="1:23" x14ac:dyDescent="0.25">
      <c r="A13" s="92"/>
      <c r="B13" s="92"/>
      <c r="C13" s="16" t="s">
        <v>34</v>
      </c>
      <c r="D13" s="24">
        <v>164</v>
      </c>
      <c r="E13" s="24">
        <v>164</v>
      </c>
      <c r="F13" s="21">
        <v>69</v>
      </c>
      <c r="G13" s="21">
        <v>10</v>
      </c>
      <c r="H13" s="21">
        <v>8</v>
      </c>
      <c r="I13" s="21"/>
      <c r="J13" s="21"/>
      <c r="K13" s="21"/>
      <c r="L13" s="21"/>
      <c r="M13" s="21"/>
      <c r="N13" s="21"/>
      <c r="O13" s="21"/>
      <c r="P13" s="23"/>
      <c r="Q13" s="23"/>
      <c r="R13" s="23"/>
      <c r="S13" s="23"/>
      <c r="T13" s="23"/>
      <c r="U13" s="23"/>
      <c r="V13" s="21">
        <f t="shared" si="0"/>
        <v>251</v>
      </c>
      <c r="W13" s="21">
        <f t="shared" si="1"/>
        <v>251</v>
      </c>
    </row>
    <row r="14" spans="1:23" x14ac:dyDescent="0.25">
      <c r="A14" s="92"/>
      <c r="B14" s="92"/>
      <c r="C14" s="16" t="s">
        <v>35</v>
      </c>
      <c r="D14" s="24">
        <v>448</v>
      </c>
      <c r="E14" s="24">
        <v>448</v>
      </c>
      <c r="F14" s="21">
        <v>777</v>
      </c>
      <c r="G14" s="21">
        <v>130</v>
      </c>
      <c r="H14" s="21">
        <v>55</v>
      </c>
      <c r="I14" s="21">
        <v>106</v>
      </c>
      <c r="J14" s="21"/>
      <c r="K14" s="21"/>
      <c r="L14" s="21">
        <v>140</v>
      </c>
      <c r="M14" s="21">
        <v>149</v>
      </c>
      <c r="N14" s="21">
        <v>8</v>
      </c>
      <c r="O14" s="21"/>
      <c r="P14" s="23"/>
      <c r="Q14" s="23"/>
      <c r="R14" s="23"/>
      <c r="S14" s="23"/>
      <c r="T14" s="23"/>
      <c r="U14" s="23"/>
      <c r="V14" s="21">
        <f t="shared" si="0"/>
        <v>1813</v>
      </c>
      <c r="W14" s="21">
        <f t="shared" si="1"/>
        <v>1813</v>
      </c>
    </row>
    <row r="15" spans="1:23" ht="31.5" customHeight="1" x14ac:dyDescent="0.25">
      <c r="A15" s="91" t="s">
        <v>37</v>
      </c>
      <c r="B15" s="92" t="s">
        <v>38</v>
      </c>
      <c r="C15" s="16" t="s">
        <v>39</v>
      </c>
      <c r="D15" s="24"/>
      <c r="E15" s="24"/>
      <c r="F15" s="21">
        <v>2005</v>
      </c>
      <c r="G15" s="21"/>
      <c r="H15" s="21">
        <v>12</v>
      </c>
      <c r="I15" s="21">
        <v>155</v>
      </c>
      <c r="J15" s="21"/>
      <c r="K15" s="21">
        <v>234</v>
      </c>
      <c r="L15" s="21">
        <v>42</v>
      </c>
      <c r="M15" s="21">
        <v>61</v>
      </c>
      <c r="N15" s="21"/>
      <c r="O15" s="21"/>
      <c r="P15" s="23"/>
      <c r="Q15" s="23"/>
      <c r="R15" s="23"/>
      <c r="S15" s="23"/>
      <c r="T15" s="23"/>
      <c r="U15" s="24">
        <v>458</v>
      </c>
      <c r="V15" s="21">
        <f t="shared" si="0"/>
        <v>2967</v>
      </c>
      <c r="W15" s="21">
        <f t="shared" si="1"/>
        <v>2967</v>
      </c>
    </row>
    <row r="16" spans="1:23" x14ac:dyDescent="0.25">
      <c r="A16" s="91"/>
      <c r="B16" s="92"/>
      <c r="C16" s="16" t="s">
        <v>40</v>
      </c>
      <c r="D16" s="24"/>
      <c r="E16" s="24"/>
      <c r="F16" s="21">
        <v>250</v>
      </c>
      <c r="G16" s="21"/>
      <c r="H16" s="21"/>
      <c r="I16" s="21">
        <v>17</v>
      </c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4">
        <v>311</v>
      </c>
      <c r="V16" s="21">
        <f t="shared" si="0"/>
        <v>578</v>
      </c>
      <c r="W16" s="21">
        <f t="shared" si="1"/>
        <v>578</v>
      </c>
    </row>
    <row r="17" spans="1:23" x14ac:dyDescent="0.25">
      <c r="A17" s="91"/>
      <c r="B17" s="92"/>
      <c r="C17" s="16" t="s">
        <v>41</v>
      </c>
      <c r="D17" s="24"/>
      <c r="E17" s="24"/>
      <c r="F17" s="21">
        <v>852</v>
      </c>
      <c r="G17" s="21"/>
      <c r="H17" s="21"/>
      <c r="I17" s="21">
        <v>54</v>
      </c>
      <c r="J17" s="21"/>
      <c r="K17" s="21"/>
      <c r="L17" s="21"/>
      <c r="M17" s="21">
        <v>27</v>
      </c>
      <c r="N17" s="21"/>
      <c r="O17" s="21"/>
      <c r="P17" s="23"/>
      <c r="Q17" s="23"/>
      <c r="R17" s="23"/>
      <c r="S17" s="23"/>
      <c r="T17" s="23"/>
      <c r="U17" s="24">
        <v>293</v>
      </c>
      <c r="V17" s="21">
        <f t="shared" si="0"/>
        <v>1226</v>
      </c>
      <c r="W17" s="21">
        <f t="shared" si="1"/>
        <v>1226</v>
      </c>
    </row>
    <row r="18" spans="1:23" s="2" customFormat="1" ht="52.5" customHeight="1" x14ac:dyDescent="0.25">
      <c r="A18" s="92" t="s">
        <v>42</v>
      </c>
      <c r="B18" s="92" t="s">
        <v>44</v>
      </c>
      <c r="C18" s="16" t="s">
        <v>43</v>
      </c>
      <c r="D18" s="20"/>
      <c r="E18" s="2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20">
        <v>389</v>
      </c>
      <c r="V18" s="21">
        <f t="shared" si="0"/>
        <v>389</v>
      </c>
      <c r="W18" s="21">
        <f t="shared" si="1"/>
        <v>389</v>
      </c>
    </row>
    <row r="19" spans="1:23" s="2" customFormat="1" ht="18.75" customHeight="1" x14ac:dyDescent="0.25">
      <c r="A19" s="92"/>
      <c r="B19" s="92"/>
      <c r="C19" s="16" t="s">
        <v>55</v>
      </c>
      <c r="D19" s="20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20">
        <v>209</v>
      </c>
      <c r="V19" s="21">
        <f t="shared" si="0"/>
        <v>209</v>
      </c>
      <c r="W19" s="21">
        <f t="shared" si="1"/>
        <v>209</v>
      </c>
    </row>
    <row r="20" spans="1:23" ht="33.75" customHeight="1" x14ac:dyDescent="0.25">
      <c r="A20" s="91" t="s">
        <v>48</v>
      </c>
      <c r="B20" s="92" t="s">
        <v>45</v>
      </c>
      <c r="C20" s="22" t="s">
        <v>46</v>
      </c>
      <c r="D20" s="36">
        <v>186</v>
      </c>
      <c r="E20" s="36">
        <f>D20+52</f>
        <v>238</v>
      </c>
      <c r="F20" s="21"/>
      <c r="G20" s="21">
        <v>80</v>
      </c>
      <c r="H20" s="21"/>
      <c r="I20" s="21"/>
      <c r="J20" s="21"/>
      <c r="K20" s="21"/>
      <c r="L20" s="21"/>
      <c r="M20" s="21"/>
      <c r="N20" s="21"/>
      <c r="O20" s="21"/>
      <c r="P20" s="24">
        <f>2855+7</f>
        <v>2862</v>
      </c>
      <c r="Q20" s="24"/>
      <c r="R20" s="23"/>
      <c r="S20" s="23"/>
      <c r="T20" s="23"/>
      <c r="U20" s="23"/>
      <c r="V20" s="21">
        <f t="shared" si="0"/>
        <v>3128</v>
      </c>
      <c r="W20" s="21">
        <f>U20+T20+S20+R20+P20+O20+N20+M20+L20+K20+J20+I20+H20+G20+F20+E20</f>
        <v>3180</v>
      </c>
    </row>
    <row r="21" spans="1:23" x14ac:dyDescent="0.25">
      <c r="A21" s="91"/>
      <c r="B21" s="92"/>
      <c r="C21" s="22" t="s">
        <v>47</v>
      </c>
      <c r="D21" s="24">
        <v>10</v>
      </c>
      <c r="E21" s="24">
        <v>10</v>
      </c>
      <c r="F21" s="21"/>
      <c r="G21" s="21"/>
      <c r="H21" s="21">
        <v>40</v>
      </c>
      <c r="I21" s="21">
        <v>16</v>
      </c>
      <c r="J21" s="21"/>
      <c r="K21" s="21"/>
      <c r="L21" s="21"/>
      <c r="M21" s="21"/>
      <c r="N21" s="21"/>
      <c r="O21" s="21"/>
      <c r="P21" s="24">
        <v>32</v>
      </c>
      <c r="Q21" s="24"/>
      <c r="R21" s="23"/>
      <c r="S21" s="23"/>
      <c r="T21" s="23"/>
      <c r="U21" s="23"/>
      <c r="V21" s="21">
        <f t="shared" si="0"/>
        <v>98</v>
      </c>
      <c r="W21" s="21">
        <f t="shared" si="1"/>
        <v>98</v>
      </c>
    </row>
    <row r="22" spans="1:23" x14ac:dyDescent="0.25">
      <c r="A22" s="91" t="s">
        <v>49</v>
      </c>
      <c r="B22" s="91" t="s">
        <v>50</v>
      </c>
      <c r="C22" s="22" t="s">
        <v>51</v>
      </c>
      <c r="D22" s="24">
        <v>2</v>
      </c>
      <c r="E22" s="24">
        <v>2</v>
      </c>
      <c r="F22" s="21">
        <v>43</v>
      </c>
      <c r="G22" s="21"/>
      <c r="H22" s="21">
        <v>25</v>
      </c>
      <c r="I22" s="21"/>
      <c r="J22" s="21">
        <v>377</v>
      </c>
      <c r="K22" s="21"/>
      <c r="L22" s="21"/>
      <c r="M22" s="21">
        <v>50</v>
      </c>
      <c r="N22" s="21"/>
      <c r="O22" s="21">
        <v>12</v>
      </c>
      <c r="P22" s="23"/>
      <c r="Q22" s="23"/>
      <c r="R22" s="23"/>
      <c r="S22" s="23"/>
      <c r="T22" s="23"/>
      <c r="U22" s="20">
        <v>92</v>
      </c>
      <c r="V22" s="21">
        <f t="shared" si="0"/>
        <v>601</v>
      </c>
      <c r="W22" s="21">
        <f t="shared" si="1"/>
        <v>601</v>
      </c>
    </row>
    <row r="23" spans="1:23" x14ac:dyDescent="0.25">
      <c r="A23" s="91"/>
      <c r="B23" s="91"/>
      <c r="C23" s="22" t="s">
        <v>67</v>
      </c>
      <c r="D23" s="24"/>
      <c r="E23" s="2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3"/>
      <c r="Q23" s="23"/>
      <c r="R23" s="23"/>
      <c r="S23" s="23"/>
      <c r="T23" s="23"/>
      <c r="U23" s="23"/>
      <c r="V23" s="21">
        <f t="shared" si="0"/>
        <v>0</v>
      </c>
      <c r="W23" s="21">
        <f t="shared" si="1"/>
        <v>0</v>
      </c>
    </row>
    <row r="24" spans="1:23" x14ac:dyDescent="0.25">
      <c r="A24" s="91"/>
      <c r="B24" s="91"/>
      <c r="C24" s="22" t="s">
        <v>52</v>
      </c>
      <c r="D24" s="24">
        <v>84</v>
      </c>
      <c r="E24" s="24">
        <v>84</v>
      </c>
      <c r="F24" s="21">
        <v>52</v>
      </c>
      <c r="G24" s="21">
        <v>32</v>
      </c>
      <c r="H24" s="21">
        <v>14</v>
      </c>
      <c r="I24" s="21"/>
      <c r="J24" s="21"/>
      <c r="K24" s="21"/>
      <c r="L24" s="21"/>
      <c r="M24" s="21"/>
      <c r="N24" s="21"/>
      <c r="O24" s="21"/>
      <c r="P24" s="23"/>
      <c r="Q24" s="23"/>
      <c r="R24" s="23"/>
      <c r="S24" s="23"/>
      <c r="T24" s="23"/>
      <c r="U24" s="24">
        <v>83</v>
      </c>
      <c r="V24" s="21">
        <f t="shared" si="0"/>
        <v>265</v>
      </c>
      <c r="W24" s="21">
        <f t="shared" si="1"/>
        <v>265</v>
      </c>
    </row>
    <row r="25" spans="1:23" ht="33" customHeight="1" x14ac:dyDescent="0.25">
      <c r="A25" s="91"/>
      <c r="B25" s="91"/>
      <c r="C25" s="16" t="s">
        <v>53</v>
      </c>
      <c r="D25" s="24"/>
      <c r="E25" s="24"/>
      <c r="F25" s="21">
        <v>129</v>
      </c>
      <c r="G25" s="21">
        <v>34</v>
      </c>
      <c r="H25" s="21"/>
      <c r="I25" s="21"/>
      <c r="J25" s="21"/>
      <c r="K25" s="21"/>
      <c r="L25" s="21"/>
      <c r="M25" s="21"/>
      <c r="N25" s="21"/>
      <c r="O25" s="21"/>
      <c r="P25" s="23"/>
      <c r="Q25" s="23"/>
      <c r="R25" s="23"/>
      <c r="S25" s="23"/>
      <c r="T25" s="23"/>
      <c r="U25" s="23"/>
      <c r="V25" s="21">
        <f t="shared" si="0"/>
        <v>163</v>
      </c>
      <c r="W25" s="21">
        <f t="shared" si="1"/>
        <v>163</v>
      </c>
    </row>
    <row r="26" spans="1:23" x14ac:dyDescent="0.25">
      <c r="A26" s="93" t="s">
        <v>54</v>
      </c>
      <c r="B26" s="93"/>
      <c r="C26" s="93"/>
      <c r="D26" s="37">
        <f>SUM(D4:D25)</f>
        <v>3271</v>
      </c>
      <c r="E26" s="37">
        <f>SUM(E4:E25)</f>
        <v>3323</v>
      </c>
      <c r="F26" s="25">
        <f t="shared" ref="F26:U26" si="2">SUM(F4:F25)</f>
        <v>4416</v>
      </c>
      <c r="G26" s="25">
        <f t="shared" si="2"/>
        <v>985</v>
      </c>
      <c r="H26" s="25">
        <f t="shared" si="2"/>
        <v>549</v>
      </c>
      <c r="I26" s="25">
        <f t="shared" si="2"/>
        <v>700</v>
      </c>
      <c r="J26" s="25">
        <f t="shared" si="2"/>
        <v>377</v>
      </c>
      <c r="K26" s="25">
        <f t="shared" si="2"/>
        <v>234</v>
      </c>
      <c r="L26" s="25">
        <f t="shared" si="2"/>
        <v>454</v>
      </c>
      <c r="M26" s="25">
        <f t="shared" si="2"/>
        <v>422</v>
      </c>
      <c r="N26" s="25">
        <f t="shared" si="2"/>
        <v>39</v>
      </c>
      <c r="O26" s="25">
        <f t="shared" si="2"/>
        <v>12</v>
      </c>
      <c r="P26" s="25">
        <f t="shared" si="2"/>
        <v>2894</v>
      </c>
      <c r="Q26" s="25">
        <f t="shared" si="2"/>
        <v>408</v>
      </c>
      <c r="R26" s="25">
        <f t="shared" si="2"/>
        <v>421</v>
      </c>
      <c r="S26" s="25">
        <f t="shared" si="2"/>
        <v>496</v>
      </c>
      <c r="T26" s="25">
        <f t="shared" si="2"/>
        <v>389</v>
      </c>
      <c r="U26" s="25">
        <f t="shared" si="2"/>
        <v>2001</v>
      </c>
      <c r="V26" s="26">
        <f>U26+T26+S26+Q26+P26+O26+N26+M26+L26+K26+J26+I26+H26+G26+F26+D26</f>
        <v>17647</v>
      </c>
      <c r="W26" s="26">
        <f>U26+T26+S26+R26+P26+O26+N26+M26+L26+K26+J26+I26+H26+G26+F26+E26</f>
        <v>17712</v>
      </c>
    </row>
    <row r="28" spans="1:23" x14ac:dyDescent="0.25">
      <c r="E28" t="s">
        <v>199</v>
      </c>
      <c r="F28">
        <f>E26+F26+G26+H26+I26+J26+K26+L26+M26+N26+O26</f>
        <v>11511</v>
      </c>
    </row>
  </sheetData>
  <mergeCells count="15">
    <mergeCell ref="A26:C26"/>
    <mergeCell ref="A18:A19"/>
    <mergeCell ref="B18:B19"/>
    <mergeCell ref="A15:A17"/>
    <mergeCell ref="B15:B17"/>
    <mergeCell ref="A20:A21"/>
    <mergeCell ref="B20:B21"/>
    <mergeCell ref="B22:B25"/>
    <mergeCell ref="A22:A25"/>
    <mergeCell ref="A5:A6"/>
    <mergeCell ref="B5:B6"/>
    <mergeCell ref="A7:A10"/>
    <mergeCell ref="B7:B10"/>
    <mergeCell ref="A11:A14"/>
    <mergeCell ref="B11:B14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Normal="100" workbookViewId="0">
      <pane xSplit="3" ySplit="2" topLeftCell="D10" activePane="bottomRight" state="frozen"/>
      <selection pane="topRight" activeCell="D1" sqref="D1"/>
      <selection pane="bottomLeft" activeCell="A3" sqref="A3"/>
      <selection pane="bottomRight" activeCell="E26" sqref="E26:F26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2" ht="19.5" customHeight="1" x14ac:dyDescent="0.25">
      <c r="A1" s="3" t="s">
        <v>64</v>
      </c>
    </row>
    <row r="2" spans="1:22" ht="45" x14ac:dyDescent="0.25">
      <c r="A2" s="14" t="s">
        <v>15</v>
      </c>
      <c r="B2" s="14" t="s">
        <v>19</v>
      </c>
      <c r="C2" s="14" t="s">
        <v>20</v>
      </c>
      <c r="D2" s="14" t="s">
        <v>9</v>
      </c>
      <c r="E2" s="14" t="s">
        <v>12</v>
      </c>
      <c r="F2" s="14" t="s">
        <v>2</v>
      </c>
      <c r="G2" s="14" t="s">
        <v>3</v>
      </c>
      <c r="H2" s="14" t="s">
        <v>11</v>
      </c>
      <c r="I2" s="14" t="s">
        <v>8</v>
      </c>
      <c r="J2" s="14" t="s">
        <v>4</v>
      </c>
      <c r="K2" s="14" t="s">
        <v>13</v>
      </c>
      <c r="L2" s="14" t="s">
        <v>14</v>
      </c>
      <c r="M2" s="14" t="s">
        <v>0</v>
      </c>
      <c r="N2" s="14" t="s">
        <v>1</v>
      </c>
      <c r="O2" s="14" t="s">
        <v>10</v>
      </c>
      <c r="P2" s="14" t="s">
        <v>70</v>
      </c>
      <c r="Q2" s="14" t="s">
        <v>72</v>
      </c>
      <c r="R2" s="14" t="s">
        <v>7</v>
      </c>
      <c r="S2" s="14" t="s">
        <v>5</v>
      </c>
      <c r="T2" s="14" t="s">
        <v>6</v>
      </c>
      <c r="U2" s="32" t="s">
        <v>73</v>
      </c>
      <c r="V2" s="32" t="s">
        <v>76</v>
      </c>
    </row>
    <row r="3" spans="1:22" ht="30" x14ac:dyDescent="0.25">
      <c r="A3" s="15" t="s">
        <v>16</v>
      </c>
      <c r="B3" s="15" t="s">
        <v>17</v>
      </c>
      <c r="C3" s="15" t="s">
        <v>18</v>
      </c>
      <c r="D3" s="18">
        <v>67</v>
      </c>
      <c r="E3" s="18"/>
      <c r="F3" s="18">
        <v>105</v>
      </c>
      <c r="G3" s="18">
        <v>95</v>
      </c>
      <c r="H3" s="18">
        <v>49</v>
      </c>
      <c r="I3" s="18"/>
      <c r="J3" s="18"/>
      <c r="K3" s="18"/>
      <c r="L3" s="18"/>
      <c r="M3" s="18"/>
      <c r="N3" s="18"/>
      <c r="O3" s="19"/>
      <c r="P3" s="19"/>
      <c r="Q3" s="20"/>
      <c r="R3" s="19"/>
      <c r="S3" s="19"/>
      <c r="T3" s="20">
        <v>30</v>
      </c>
      <c r="U3" s="20">
        <f>T3+S3+R3+P3+O3+N3+M3+L3+K3+J3+I3+H3+G3+F3+E3+D3</f>
        <v>346</v>
      </c>
      <c r="V3" s="20">
        <f>D3+E3+F3+G3+H3+I3+J3+K3+L3+M3+N3+O3+Q3+R3+S3+T3</f>
        <v>346</v>
      </c>
    </row>
    <row r="4" spans="1:22" ht="15" customHeight="1" x14ac:dyDescent="0.25">
      <c r="A4" s="91" t="s">
        <v>21</v>
      </c>
      <c r="B4" s="92" t="s">
        <v>22</v>
      </c>
      <c r="C4" s="27" t="s">
        <v>23</v>
      </c>
      <c r="D4" s="21"/>
      <c r="E4" s="21"/>
      <c r="F4" s="21">
        <v>17</v>
      </c>
      <c r="G4" s="21">
        <v>10</v>
      </c>
      <c r="H4" s="21">
        <v>6</v>
      </c>
      <c r="I4" s="21"/>
      <c r="J4" s="21"/>
      <c r="K4" s="21"/>
      <c r="L4" s="21"/>
      <c r="M4" s="21"/>
      <c r="N4" s="21"/>
      <c r="O4" s="23"/>
      <c r="P4" s="24">
        <v>90</v>
      </c>
      <c r="Q4" s="24">
        <v>91</v>
      </c>
      <c r="R4" s="24">
        <v>200</v>
      </c>
      <c r="S4" s="24">
        <v>70</v>
      </c>
      <c r="T4" s="24"/>
      <c r="U4" s="20">
        <f t="shared" ref="U4:U24" si="0">T4+S4+R4+P4+O4+N4+M4+L4+K4+J4+I4+H4+G4+F4+E4+D4</f>
        <v>393</v>
      </c>
      <c r="V4" s="20">
        <f t="shared" ref="V4:V24" si="1">D4+E4+F4+G4+H4+I4+J4+K4+L4+M4+N4+O4+Q4+R4+S4+T4</f>
        <v>394</v>
      </c>
    </row>
    <row r="5" spans="1:22" ht="15" customHeight="1" x14ac:dyDescent="0.25">
      <c r="A5" s="91"/>
      <c r="B5" s="92"/>
      <c r="C5" s="27" t="s">
        <v>24</v>
      </c>
      <c r="D5" s="21">
        <v>327</v>
      </c>
      <c r="E5" s="21">
        <v>2</v>
      </c>
      <c r="F5" s="21">
        <v>51</v>
      </c>
      <c r="G5" s="21">
        <v>26</v>
      </c>
      <c r="H5" s="21"/>
      <c r="I5" s="21"/>
      <c r="J5" s="21"/>
      <c r="K5" s="21">
        <v>22</v>
      </c>
      <c r="L5" s="21"/>
      <c r="M5" s="21"/>
      <c r="N5" s="21"/>
      <c r="O5" s="23"/>
      <c r="P5" s="23"/>
      <c r="Q5" s="23"/>
      <c r="R5" s="23"/>
      <c r="S5" s="23"/>
      <c r="T5" s="24"/>
      <c r="U5" s="20">
        <f t="shared" si="0"/>
        <v>428</v>
      </c>
      <c r="V5" s="20">
        <f t="shared" si="1"/>
        <v>428</v>
      </c>
    </row>
    <row r="6" spans="1:22" s="7" customFormat="1" ht="23.25" customHeight="1" x14ac:dyDescent="0.25">
      <c r="A6" s="92" t="s">
        <v>26</v>
      </c>
      <c r="B6" s="92" t="s">
        <v>27</v>
      </c>
      <c r="C6" s="28" t="s">
        <v>25</v>
      </c>
      <c r="D6" s="17">
        <v>120</v>
      </c>
      <c r="E6" s="17">
        <v>51</v>
      </c>
      <c r="F6" s="17">
        <v>30</v>
      </c>
      <c r="G6" s="17"/>
      <c r="H6" s="17"/>
      <c r="I6" s="17"/>
      <c r="J6" s="17"/>
      <c r="K6" s="17"/>
      <c r="L6" s="17"/>
      <c r="M6" s="17"/>
      <c r="N6" s="17"/>
      <c r="O6" s="29">
        <v>3</v>
      </c>
      <c r="P6" s="17"/>
      <c r="Q6" s="30"/>
      <c r="R6" s="30"/>
      <c r="S6" s="30"/>
      <c r="T6" s="20">
        <v>85</v>
      </c>
      <c r="U6" s="20">
        <f t="shared" si="0"/>
        <v>289</v>
      </c>
      <c r="V6" s="20">
        <f t="shared" si="1"/>
        <v>289</v>
      </c>
    </row>
    <row r="7" spans="1:22" ht="30" x14ac:dyDescent="0.25">
      <c r="A7" s="92"/>
      <c r="B7" s="92"/>
      <c r="C7" s="15" t="s">
        <v>28</v>
      </c>
      <c r="D7" s="18">
        <v>44</v>
      </c>
      <c r="E7" s="18"/>
      <c r="F7" s="18"/>
      <c r="G7" s="18"/>
      <c r="H7" s="18">
        <v>13</v>
      </c>
      <c r="I7" s="18"/>
      <c r="J7" s="18"/>
      <c r="K7" s="18"/>
      <c r="L7" s="18">
        <v>35</v>
      </c>
      <c r="M7" s="18"/>
      <c r="N7" s="18"/>
      <c r="O7" s="19"/>
      <c r="P7" s="19"/>
      <c r="Q7" s="19"/>
      <c r="R7" s="19"/>
      <c r="S7" s="19"/>
      <c r="T7" s="20"/>
      <c r="U7" s="20">
        <f t="shared" si="0"/>
        <v>92</v>
      </c>
      <c r="V7" s="20">
        <f t="shared" si="1"/>
        <v>92</v>
      </c>
    </row>
    <row r="8" spans="1:22" ht="21.75" customHeight="1" x14ac:dyDescent="0.25">
      <c r="A8" s="92"/>
      <c r="B8" s="92"/>
      <c r="C8" s="15" t="s">
        <v>29</v>
      </c>
      <c r="D8" s="18">
        <v>68</v>
      </c>
      <c r="E8" s="18">
        <v>122</v>
      </c>
      <c r="F8" s="18"/>
      <c r="G8" s="18">
        <v>15</v>
      </c>
      <c r="H8" s="18">
        <v>5</v>
      </c>
      <c r="I8" s="18"/>
      <c r="J8" s="18"/>
      <c r="K8" s="18">
        <v>29</v>
      </c>
      <c r="L8" s="18">
        <v>8</v>
      </c>
      <c r="M8" s="18">
        <v>15</v>
      </c>
      <c r="N8" s="18"/>
      <c r="O8" s="20">
        <v>35</v>
      </c>
      <c r="P8" s="20"/>
      <c r="Q8" s="19"/>
      <c r="R8" s="19"/>
      <c r="S8" s="19"/>
      <c r="T8" s="20">
        <v>30</v>
      </c>
      <c r="U8" s="20">
        <f t="shared" si="0"/>
        <v>327</v>
      </c>
      <c r="V8" s="20">
        <f t="shared" si="1"/>
        <v>327</v>
      </c>
    </row>
    <row r="9" spans="1:22" x14ac:dyDescent="0.25">
      <c r="A9" s="92"/>
      <c r="B9" s="92"/>
      <c r="C9" s="27" t="s">
        <v>30</v>
      </c>
      <c r="D9" s="21">
        <v>74</v>
      </c>
      <c r="E9" s="21"/>
      <c r="F9" s="21">
        <v>6</v>
      </c>
      <c r="G9" s="21"/>
      <c r="H9" s="21">
        <v>16</v>
      </c>
      <c r="I9" s="21"/>
      <c r="J9" s="21"/>
      <c r="K9" s="21"/>
      <c r="L9" s="21"/>
      <c r="M9" s="21"/>
      <c r="N9" s="21"/>
      <c r="O9" s="23"/>
      <c r="P9" s="23"/>
      <c r="Q9" s="23"/>
      <c r="R9" s="23"/>
      <c r="S9" s="23"/>
      <c r="T9" s="24"/>
      <c r="U9" s="20">
        <f t="shared" si="0"/>
        <v>96</v>
      </c>
      <c r="V9" s="20">
        <f t="shared" si="1"/>
        <v>96</v>
      </c>
    </row>
    <row r="10" spans="1:22" ht="15" customHeight="1" x14ac:dyDescent="0.25">
      <c r="A10" s="92" t="s">
        <v>31</v>
      </c>
      <c r="B10" s="92" t="s">
        <v>36</v>
      </c>
      <c r="C10" s="15" t="s">
        <v>32</v>
      </c>
      <c r="D10" s="21">
        <v>73</v>
      </c>
      <c r="E10" s="21"/>
      <c r="F10" s="21">
        <v>21</v>
      </c>
      <c r="G10" s="21"/>
      <c r="H10" s="21"/>
      <c r="I10" s="21"/>
      <c r="J10" s="21"/>
      <c r="K10" s="21"/>
      <c r="L10" s="21"/>
      <c r="M10" s="21"/>
      <c r="N10" s="21"/>
      <c r="O10" s="24">
        <v>6</v>
      </c>
      <c r="P10" s="24"/>
      <c r="Q10" s="23"/>
      <c r="R10" s="23"/>
      <c r="S10" s="23"/>
      <c r="T10" s="24"/>
      <c r="U10" s="20">
        <f t="shared" si="0"/>
        <v>100</v>
      </c>
      <c r="V10" s="20">
        <f t="shared" si="1"/>
        <v>100</v>
      </c>
    </row>
    <row r="11" spans="1:22" ht="17.25" customHeight="1" x14ac:dyDescent="0.25">
      <c r="A11" s="92"/>
      <c r="B11" s="92"/>
      <c r="C11" s="15" t="s">
        <v>33</v>
      </c>
      <c r="D11" s="21">
        <v>157</v>
      </c>
      <c r="E11" s="21">
        <v>6</v>
      </c>
      <c r="F11" s="21">
        <v>15</v>
      </c>
      <c r="G11" s="21"/>
      <c r="H11" s="21"/>
      <c r="I11" s="21"/>
      <c r="J11" s="21"/>
      <c r="K11" s="21"/>
      <c r="L11" s="21"/>
      <c r="M11" s="21"/>
      <c r="N11" s="21"/>
      <c r="O11" s="23"/>
      <c r="P11" s="23"/>
      <c r="Q11" s="23"/>
      <c r="R11" s="23"/>
      <c r="S11" s="23"/>
      <c r="T11" s="24"/>
      <c r="U11" s="20">
        <f t="shared" si="0"/>
        <v>178</v>
      </c>
      <c r="V11" s="20">
        <f t="shared" si="1"/>
        <v>178</v>
      </c>
    </row>
    <row r="12" spans="1:22" x14ac:dyDescent="0.25">
      <c r="A12" s="92"/>
      <c r="B12" s="92"/>
      <c r="C12" s="15" t="s">
        <v>34</v>
      </c>
      <c r="D12" s="21">
        <v>30</v>
      </c>
      <c r="E12" s="21">
        <v>20</v>
      </c>
      <c r="F12" s="21">
        <v>6</v>
      </c>
      <c r="G12" s="21"/>
      <c r="H12" s="21"/>
      <c r="I12" s="21"/>
      <c r="J12" s="21"/>
      <c r="K12" s="21"/>
      <c r="L12" s="21"/>
      <c r="M12" s="21"/>
      <c r="N12" s="21"/>
      <c r="O12" s="23"/>
      <c r="P12" s="23"/>
      <c r="Q12" s="23"/>
      <c r="R12" s="23"/>
      <c r="S12" s="23"/>
      <c r="T12" s="24"/>
      <c r="U12" s="20">
        <f t="shared" si="0"/>
        <v>56</v>
      </c>
      <c r="V12" s="20">
        <f t="shared" si="1"/>
        <v>56</v>
      </c>
    </row>
    <row r="13" spans="1:22" x14ac:dyDescent="0.25">
      <c r="A13" s="92"/>
      <c r="B13" s="92"/>
      <c r="C13" s="15" t="s">
        <v>35</v>
      </c>
      <c r="D13" s="21">
        <v>121</v>
      </c>
      <c r="E13" s="21">
        <v>252</v>
      </c>
      <c r="F13" s="21">
        <v>11</v>
      </c>
      <c r="G13" s="21">
        <v>11</v>
      </c>
      <c r="H13" s="21">
        <v>27</v>
      </c>
      <c r="I13" s="21"/>
      <c r="J13" s="21"/>
      <c r="K13" s="21">
        <v>9</v>
      </c>
      <c r="L13" s="21">
        <v>29</v>
      </c>
      <c r="M13" s="21"/>
      <c r="N13" s="21"/>
      <c r="O13" s="23"/>
      <c r="P13" s="23"/>
      <c r="Q13" s="23"/>
      <c r="R13" s="23"/>
      <c r="S13" s="23"/>
      <c r="T13" s="24"/>
      <c r="U13" s="20">
        <f t="shared" si="0"/>
        <v>460</v>
      </c>
      <c r="V13" s="20">
        <f t="shared" si="1"/>
        <v>460</v>
      </c>
    </row>
    <row r="14" spans="1:22" ht="18.75" customHeight="1" x14ac:dyDescent="0.25">
      <c r="A14" s="91" t="s">
        <v>37</v>
      </c>
      <c r="B14" s="92" t="s">
        <v>38</v>
      </c>
      <c r="C14" s="15" t="s">
        <v>39</v>
      </c>
      <c r="D14" s="21"/>
      <c r="E14" s="21">
        <v>491</v>
      </c>
      <c r="F14" s="21"/>
      <c r="G14" s="21"/>
      <c r="H14" s="21">
        <v>21</v>
      </c>
      <c r="I14" s="21"/>
      <c r="J14" s="21">
        <v>18</v>
      </c>
      <c r="K14" s="21">
        <v>8</v>
      </c>
      <c r="L14" s="21"/>
      <c r="M14" s="21"/>
      <c r="N14" s="21"/>
      <c r="O14" s="23"/>
      <c r="P14" s="23"/>
      <c r="Q14" s="23"/>
      <c r="R14" s="23"/>
      <c r="S14" s="23"/>
      <c r="T14" s="24">
        <v>75</v>
      </c>
      <c r="U14" s="20">
        <f t="shared" si="0"/>
        <v>613</v>
      </c>
      <c r="V14" s="20">
        <f t="shared" si="1"/>
        <v>613</v>
      </c>
    </row>
    <row r="15" spans="1:22" ht="18.75" customHeight="1" x14ac:dyDescent="0.25">
      <c r="A15" s="91"/>
      <c r="B15" s="92"/>
      <c r="C15" s="15" t="s">
        <v>40</v>
      </c>
      <c r="D15" s="21"/>
      <c r="E15" s="21">
        <v>37</v>
      </c>
      <c r="F15" s="21"/>
      <c r="G15" s="21"/>
      <c r="H15" s="21"/>
      <c r="I15" s="21"/>
      <c r="J15" s="21"/>
      <c r="K15" s="21"/>
      <c r="L15" s="21"/>
      <c r="M15" s="21"/>
      <c r="N15" s="21"/>
      <c r="O15" s="23"/>
      <c r="P15" s="23"/>
      <c r="Q15" s="23"/>
      <c r="R15" s="23"/>
      <c r="S15" s="23"/>
      <c r="T15" s="24">
        <v>44</v>
      </c>
      <c r="U15" s="20">
        <f t="shared" si="0"/>
        <v>81</v>
      </c>
      <c r="V15" s="20">
        <f t="shared" si="1"/>
        <v>81</v>
      </c>
    </row>
    <row r="16" spans="1:22" ht="18.75" customHeight="1" x14ac:dyDescent="0.25">
      <c r="A16" s="91"/>
      <c r="B16" s="92"/>
      <c r="C16" s="15" t="s">
        <v>41</v>
      </c>
      <c r="D16" s="21">
        <v>17</v>
      </c>
      <c r="E16" s="21">
        <v>241</v>
      </c>
      <c r="F16" s="21"/>
      <c r="G16" s="21"/>
      <c r="H16" s="21"/>
      <c r="I16" s="21"/>
      <c r="J16" s="21"/>
      <c r="K16" s="21"/>
      <c r="L16" s="21"/>
      <c r="M16" s="21"/>
      <c r="N16" s="21"/>
      <c r="O16" s="23"/>
      <c r="P16" s="23"/>
      <c r="Q16" s="23"/>
      <c r="R16" s="23"/>
      <c r="S16" s="23"/>
      <c r="T16" s="24">
        <v>52</v>
      </c>
      <c r="U16" s="20">
        <f t="shared" si="0"/>
        <v>310</v>
      </c>
      <c r="V16" s="20">
        <f t="shared" si="1"/>
        <v>310</v>
      </c>
    </row>
    <row r="17" spans="1:22" ht="39" customHeight="1" x14ac:dyDescent="0.25">
      <c r="A17" s="92" t="s">
        <v>42</v>
      </c>
      <c r="B17" s="92" t="s">
        <v>44</v>
      </c>
      <c r="C17" s="15" t="s">
        <v>43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  <c r="T17" s="20">
        <v>88</v>
      </c>
      <c r="U17" s="20">
        <f t="shared" si="0"/>
        <v>88</v>
      </c>
      <c r="V17" s="20">
        <f t="shared" si="1"/>
        <v>88</v>
      </c>
    </row>
    <row r="18" spans="1:22" x14ac:dyDescent="0.25">
      <c r="A18" s="92"/>
      <c r="B18" s="92"/>
      <c r="C18" s="15" t="s">
        <v>55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20"/>
      <c r="U18" s="20"/>
      <c r="V18" s="20"/>
    </row>
    <row r="19" spans="1:22" ht="15" customHeight="1" x14ac:dyDescent="0.25">
      <c r="A19" s="91" t="s">
        <v>48</v>
      </c>
      <c r="B19" s="92" t="s">
        <v>45</v>
      </c>
      <c r="C19" s="27" t="s">
        <v>46</v>
      </c>
      <c r="D19" s="21">
        <v>34</v>
      </c>
      <c r="E19" s="21"/>
      <c r="F19" s="21"/>
      <c r="G19" s="21"/>
      <c r="H19" s="21"/>
      <c r="I19" s="21">
        <v>13</v>
      </c>
      <c r="J19" s="21"/>
      <c r="K19" s="21"/>
      <c r="L19" s="21"/>
      <c r="M19" s="21"/>
      <c r="N19" s="21"/>
      <c r="O19" s="24">
        <v>175</v>
      </c>
      <c r="P19" s="24"/>
      <c r="Q19" s="23"/>
      <c r="R19" s="23"/>
      <c r="S19" s="23"/>
      <c r="T19" s="24">
        <v>19</v>
      </c>
      <c r="U19" s="20">
        <f t="shared" si="0"/>
        <v>241</v>
      </c>
      <c r="V19" s="20">
        <f t="shared" si="1"/>
        <v>241</v>
      </c>
    </row>
    <row r="20" spans="1:22" x14ac:dyDescent="0.25">
      <c r="A20" s="91"/>
      <c r="B20" s="92"/>
      <c r="C20" s="27" t="s">
        <v>47</v>
      </c>
      <c r="D20" s="21">
        <v>12</v>
      </c>
      <c r="E20" s="21"/>
      <c r="F20" s="21"/>
      <c r="G20" s="21">
        <v>6</v>
      </c>
      <c r="H20" s="21"/>
      <c r="I20" s="21"/>
      <c r="J20" s="21"/>
      <c r="K20" s="21"/>
      <c r="L20" s="21"/>
      <c r="M20" s="21"/>
      <c r="N20" s="21"/>
      <c r="O20" s="24">
        <v>1</v>
      </c>
      <c r="P20" s="24"/>
      <c r="Q20" s="23"/>
      <c r="R20" s="23"/>
      <c r="S20" s="23"/>
      <c r="T20" s="24"/>
      <c r="U20" s="20">
        <f t="shared" si="0"/>
        <v>19</v>
      </c>
      <c r="V20" s="20">
        <f t="shared" si="1"/>
        <v>19</v>
      </c>
    </row>
    <row r="21" spans="1:22" x14ac:dyDescent="0.25">
      <c r="A21" s="91" t="s">
        <v>49</v>
      </c>
      <c r="B21" s="91" t="s">
        <v>50</v>
      </c>
      <c r="C21" s="27" t="s">
        <v>51</v>
      </c>
      <c r="D21" s="21"/>
      <c r="E21" s="21">
        <v>12</v>
      </c>
      <c r="F21" s="21"/>
      <c r="G21" s="21"/>
      <c r="H21" s="21"/>
      <c r="I21" s="21">
        <v>51</v>
      </c>
      <c r="J21" s="21"/>
      <c r="K21" s="21"/>
      <c r="L21" s="21">
        <v>30</v>
      </c>
      <c r="M21" s="21"/>
      <c r="N21" s="21"/>
      <c r="O21" s="23"/>
      <c r="P21" s="23"/>
      <c r="Q21" s="23"/>
      <c r="R21" s="23"/>
      <c r="S21" s="23"/>
      <c r="T21" s="24"/>
      <c r="U21" s="20">
        <f t="shared" si="0"/>
        <v>93</v>
      </c>
      <c r="V21" s="20">
        <f t="shared" si="1"/>
        <v>93</v>
      </c>
    </row>
    <row r="22" spans="1:22" x14ac:dyDescent="0.25">
      <c r="A22" s="91"/>
      <c r="B22" s="91"/>
      <c r="C22" s="27" t="s">
        <v>52</v>
      </c>
      <c r="D22" s="21">
        <v>49</v>
      </c>
      <c r="E22" s="21">
        <v>60</v>
      </c>
      <c r="F22" s="21">
        <v>20</v>
      </c>
      <c r="G22" s="21">
        <v>20</v>
      </c>
      <c r="H22" s="21"/>
      <c r="I22" s="21"/>
      <c r="J22" s="21"/>
      <c r="K22" s="21"/>
      <c r="L22" s="21"/>
      <c r="M22" s="21"/>
      <c r="N22" s="21"/>
      <c r="O22" s="23"/>
      <c r="P22" s="23"/>
      <c r="Q22" s="23"/>
      <c r="R22" s="23"/>
      <c r="S22" s="23"/>
      <c r="T22" s="24">
        <v>32</v>
      </c>
      <c r="U22" s="20">
        <f t="shared" si="0"/>
        <v>181</v>
      </c>
      <c r="V22" s="20">
        <f t="shared" si="1"/>
        <v>181</v>
      </c>
    </row>
    <row r="23" spans="1:22" x14ac:dyDescent="0.25">
      <c r="A23" s="91"/>
      <c r="B23" s="91"/>
      <c r="C23" s="15" t="s">
        <v>53</v>
      </c>
      <c r="D23" s="21">
        <v>24</v>
      </c>
      <c r="E23" s="21">
        <v>73</v>
      </c>
      <c r="F23" s="21">
        <v>17</v>
      </c>
      <c r="G23" s="21"/>
      <c r="H23" s="21"/>
      <c r="I23" s="21"/>
      <c r="J23" s="21"/>
      <c r="K23" s="21"/>
      <c r="L23" s="21"/>
      <c r="M23" s="21"/>
      <c r="N23" s="21"/>
      <c r="O23" s="23"/>
      <c r="P23" s="23"/>
      <c r="Q23" s="23"/>
      <c r="R23" s="23"/>
      <c r="S23" s="23"/>
      <c r="T23" s="24"/>
      <c r="U23" s="20">
        <f t="shared" si="0"/>
        <v>114</v>
      </c>
      <c r="V23" s="20">
        <f t="shared" si="1"/>
        <v>114</v>
      </c>
    </row>
    <row r="24" spans="1:22" ht="19.5" customHeight="1" x14ac:dyDescent="0.25">
      <c r="A24" s="93" t="s">
        <v>54</v>
      </c>
      <c r="B24" s="93"/>
      <c r="C24" s="93"/>
      <c r="D24" s="25">
        <f>SUM(D3:D23)</f>
        <v>1217</v>
      </c>
      <c r="E24" s="25">
        <f t="shared" ref="E24:T24" si="2">SUM(E3:E23)</f>
        <v>1367</v>
      </c>
      <c r="F24" s="25">
        <f t="shared" si="2"/>
        <v>299</v>
      </c>
      <c r="G24" s="25">
        <f t="shared" si="2"/>
        <v>183</v>
      </c>
      <c r="H24" s="25">
        <f t="shared" si="2"/>
        <v>137</v>
      </c>
      <c r="I24" s="25">
        <f t="shared" si="2"/>
        <v>64</v>
      </c>
      <c r="J24" s="25">
        <f t="shared" si="2"/>
        <v>18</v>
      </c>
      <c r="K24" s="25">
        <f t="shared" si="2"/>
        <v>68</v>
      </c>
      <c r="L24" s="25">
        <f t="shared" si="2"/>
        <v>102</v>
      </c>
      <c r="M24" s="25">
        <f t="shared" si="2"/>
        <v>15</v>
      </c>
      <c r="N24" s="25">
        <f t="shared" si="2"/>
        <v>0</v>
      </c>
      <c r="O24" s="25">
        <f t="shared" si="2"/>
        <v>220</v>
      </c>
      <c r="P24" s="25">
        <f t="shared" si="2"/>
        <v>90</v>
      </c>
      <c r="Q24" s="25">
        <f t="shared" si="2"/>
        <v>91</v>
      </c>
      <c r="R24" s="25">
        <f t="shared" si="2"/>
        <v>200</v>
      </c>
      <c r="S24" s="25">
        <f t="shared" si="2"/>
        <v>70</v>
      </c>
      <c r="T24" s="25">
        <f t="shared" si="2"/>
        <v>455</v>
      </c>
      <c r="U24" s="31">
        <f t="shared" si="0"/>
        <v>4505</v>
      </c>
      <c r="V24" s="31">
        <f t="shared" si="1"/>
        <v>4506</v>
      </c>
    </row>
    <row r="26" spans="1:22" x14ac:dyDescent="0.25">
      <c r="E26" t="s">
        <v>199</v>
      </c>
      <c r="F26">
        <f>D24+E24+F24+G24+H24+I24+J24+K24+L24+M24+N24</f>
        <v>3470</v>
      </c>
    </row>
  </sheetData>
  <mergeCells count="15">
    <mergeCell ref="A21:A23"/>
    <mergeCell ref="B21:B23"/>
    <mergeCell ref="A24:C24"/>
    <mergeCell ref="A17:A18"/>
    <mergeCell ref="B17:B18"/>
    <mergeCell ref="A19:A20"/>
    <mergeCell ref="B19:B20"/>
    <mergeCell ref="B10:B13"/>
    <mergeCell ref="A10:A13"/>
    <mergeCell ref="A14:A16"/>
    <mergeCell ref="B14:B16"/>
    <mergeCell ref="A4:A5"/>
    <mergeCell ref="B4:B5"/>
    <mergeCell ref="B6:B9"/>
    <mergeCell ref="A6:A9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5" zoomScaleNormal="100" workbookViewId="0">
      <selection activeCell="D11" sqref="D11"/>
    </sheetView>
  </sheetViews>
  <sheetFormatPr defaultRowHeight="15" x14ac:dyDescent="0.25"/>
  <cols>
    <col min="1" max="1" width="35.5703125" customWidth="1"/>
    <col min="2" max="2" width="15.42578125" customWidth="1"/>
    <col min="3" max="3" width="20" customWidth="1"/>
    <col min="4" max="4" width="19.140625" customWidth="1"/>
    <col min="5" max="5" width="15.42578125" customWidth="1"/>
  </cols>
  <sheetData>
    <row r="2" spans="1:5" ht="51.75" x14ac:dyDescent="0.25">
      <c r="A2" s="39" t="s">
        <v>88</v>
      </c>
      <c r="B2" s="39" t="s">
        <v>89</v>
      </c>
      <c r="C2" s="39" t="s">
        <v>87</v>
      </c>
      <c r="D2" s="39" t="s">
        <v>85</v>
      </c>
    </row>
    <row r="3" spans="1:5" ht="69" x14ac:dyDescent="0.3">
      <c r="A3" s="49" t="s">
        <v>90</v>
      </c>
      <c r="B3" s="43">
        <v>3600</v>
      </c>
      <c r="C3" s="52">
        <f>(3600*(200-99.6))*4</f>
        <v>1445760</v>
      </c>
      <c r="D3" s="52">
        <f>(3600*(200-99.6))*6</f>
        <v>2168640</v>
      </c>
    </row>
    <row r="4" spans="1:5" ht="17.25" x14ac:dyDescent="0.3">
      <c r="A4" s="49" t="s">
        <v>86</v>
      </c>
      <c r="B4" s="41"/>
      <c r="C4" s="52">
        <f>C16-C3</f>
        <v>594240</v>
      </c>
      <c r="D4" s="52">
        <f>D16-D3</f>
        <v>891360</v>
      </c>
      <c r="E4" s="51"/>
    </row>
    <row r="5" spans="1:5" ht="17.25" x14ac:dyDescent="0.3">
      <c r="A5" s="49" t="s">
        <v>91</v>
      </c>
      <c r="B5" s="41"/>
      <c r="C5" s="43">
        <f>C4/(200*4)</f>
        <v>742.8</v>
      </c>
      <c r="D5" s="43">
        <f>D4/(200*6)</f>
        <v>742.8</v>
      </c>
      <c r="E5" s="51"/>
    </row>
    <row r="6" spans="1:5" x14ac:dyDescent="0.25">
      <c r="B6" s="50"/>
    </row>
    <row r="7" spans="1:5" ht="103.5" x14ac:dyDescent="0.25">
      <c r="A7" s="39"/>
      <c r="B7" s="39" t="s">
        <v>92</v>
      </c>
      <c r="C7" s="39" t="s">
        <v>98</v>
      </c>
      <c r="D7" s="39" t="s">
        <v>99</v>
      </c>
    </row>
    <row r="8" spans="1:5" ht="17.25" x14ac:dyDescent="0.3">
      <c r="A8" s="40" t="s">
        <v>93</v>
      </c>
      <c r="B8" s="41"/>
      <c r="C8" s="41"/>
      <c r="D8" s="41"/>
    </row>
    <row r="9" spans="1:5" ht="34.5" x14ac:dyDescent="0.3">
      <c r="A9" s="42" t="s">
        <v>83</v>
      </c>
      <c r="B9" s="43">
        <v>2474</v>
      </c>
      <c r="C9" s="44">
        <f t="shared" ref="C9:C15" si="0">$B$17*B9/$B$16</f>
        <v>204231.14276464874</v>
      </c>
      <c r="D9" s="44">
        <f t="shared" ref="D9:D15" si="1">$B$18*B9/$B$16</f>
        <v>306346.71414697316</v>
      </c>
    </row>
    <row r="10" spans="1:5" ht="34.5" x14ac:dyDescent="0.3">
      <c r="A10" s="42" t="s">
        <v>84</v>
      </c>
      <c r="B10" s="43">
        <v>14981</v>
      </c>
      <c r="C10" s="44">
        <f t="shared" si="0"/>
        <v>1236696.3418582065</v>
      </c>
      <c r="D10" s="44">
        <f t="shared" si="1"/>
        <v>1855044.5127873097</v>
      </c>
      <c r="E10" s="53"/>
    </row>
    <row r="11" spans="1:5" ht="17.25" x14ac:dyDescent="0.3">
      <c r="A11" s="42" t="s">
        <v>200</v>
      </c>
      <c r="B11" s="81"/>
      <c r="C11" s="44">
        <f>SUM(C9:C10)</f>
        <v>1440927.4846228552</v>
      </c>
      <c r="D11" s="44">
        <f>SUM(D9:D10)</f>
        <v>2161391.226934283</v>
      </c>
      <c r="E11" s="53"/>
    </row>
    <row r="12" spans="1:5" ht="17.25" x14ac:dyDescent="0.3">
      <c r="A12" s="40" t="s">
        <v>94</v>
      </c>
      <c r="B12" s="45">
        <v>2456</v>
      </c>
      <c r="C12" s="44">
        <f t="shared" si="0"/>
        <v>202745.22499190675</v>
      </c>
      <c r="D12" s="44">
        <f t="shared" si="1"/>
        <v>304117.83748786018</v>
      </c>
    </row>
    <row r="13" spans="1:5" ht="17.25" x14ac:dyDescent="0.3">
      <c r="A13" s="40" t="s">
        <v>95</v>
      </c>
      <c r="B13" s="45">
        <v>1667</v>
      </c>
      <c r="C13" s="44">
        <f t="shared" si="0"/>
        <v>137612.49595338298</v>
      </c>
      <c r="D13" s="44">
        <f t="shared" si="1"/>
        <v>206418.74393007444</v>
      </c>
    </row>
    <row r="14" spans="1:5" ht="17.25" x14ac:dyDescent="0.3">
      <c r="A14" s="40" t="s">
        <v>96</v>
      </c>
      <c r="B14" s="45">
        <v>3114</v>
      </c>
      <c r="C14" s="44">
        <f t="shared" si="0"/>
        <v>257063.77468436386</v>
      </c>
      <c r="D14" s="44">
        <f t="shared" si="1"/>
        <v>385595.66202654579</v>
      </c>
    </row>
    <row r="15" spans="1:5" ht="17.25" x14ac:dyDescent="0.3">
      <c r="A15" s="40" t="s">
        <v>97</v>
      </c>
      <c r="B15" s="45">
        <v>20</v>
      </c>
      <c r="C15" s="44">
        <f t="shared" si="0"/>
        <v>1651.0197474910974</v>
      </c>
      <c r="D15" s="44">
        <f t="shared" si="1"/>
        <v>2476.5296212366461</v>
      </c>
    </row>
    <row r="16" spans="1:5" ht="17.25" x14ac:dyDescent="0.3">
      <c r="A16" s="42"/>
      <c r="B16" s="46">
        <f>SUM(B9:B15)</f>
        <v>24712</v>
      </c>
      <c r="C16" s="47">
        <v>2040000</v>
      </c>
      <c r="D16" s="44">
        <v>3060000</v>
      </c>
    </row>
    <row r="17" spans="1:6" ht="17.25" x14ac:dyDescent="0.3">
      <c r="A17" s="42"/>
      <c r="B17" s="47">
        <v>2040000</v>
      </c>
      <c r="C17" s="48"/>
      <c r="D17" s="48"/>
      <c r="E17" s="54"/>
      <c r="F17" s="50"/>
    </row>
    <row r="18" spans="1:6" ht="17.25" x14ac:dyDescent="0.3">
      <c r="A18" s="42"/>
      <c r="B18" s="44">
        <v>3060000</v>
      </c>
      <c r="C18" s="48"/>
      <c r="D18" s="4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2020.g. IZM, VM, KM, ZM budž.v.</vt:lpstr>
      <vt:lpstr>IZM koledžas</vt:lpstr>
      <vt:lpstr>Bakalaura IZM, KM, VM, ZM</vt:lpstr>
      <vt:lpstr>Maģistr. IZM, VM, ZM, KM</vt:lpstr>
      <vt:lpstr>Kopsavilkums 2020_2021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2020-07-17T07:31:39Z</dcterms:modified>
</cp:coreProperties>
</file>