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vs.vm.gov.lv/Portal/webdav/59d9116f-1929-4f9b-b125-9464b58a1866/"/>
    </mc:Choice>
  </mc:AlternateContent>
  <xr:revisionPtr revIDLastSave="0" documentId="13_ncr:1_{1C77061E-BD3C-4D84-96B8-F2CF55EAE35C}" xr6:coauthVersionLast="45" xr6:coauthVersionMax="45" xr10:uidLastSave="{00000000-0000-0000-0000-000000000000}"/>
  <bookViews>
    <workbookView xWindow="1575" yWindow="795" windowWidth="27150" windowHeight="14355" tabRatio="601" xr2:uid="{00000000-000D-0000-FFFF-FFFF00000000}"/>
  </bookViews>
  <sheets>
    <sheet name="Pieliku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K15" i="1"/>
  <c r="K14" i="1"/>
  <c r="M16" i="1"/>
  <c r="K16" i="1"/>
  <c r="M15" i="1"/>
  <c r="M14" i="1"/>
  <c r="F15" i="1" l="1"/>
  <c r="G15" i="1" s="1"/>
  <c r="F14" i="1"/>
  <c r="J14" i="1" l="1"/>
  <c r="G14" i="1"/>
  <c r="J15" i="1"/>
  <c r="J16" i="1" s="1"/>
  <c r="H15" i="1"/>
  <c r="F16" i="1"/>
  <c r="H14" i="1" l="1"/>
  <c r="I14" i="1"/>
  <c r="H16" i="1"/>
  <c r="I15" i="1"/>
  <c r="G16" i="1"/>
  <c r="L15" i="1" l="1"/>
  <c r="I16" i="1"/>
  <c r="L16" i="1" l="1"/>
</calcChain>
</file>

<file path=xl/sharedStrings.xml><?xml version="1.0" encoding="utf-8"?>
<sst xmlns="http://schemas.openxmlformats.org/spreadsheetml/2006/main" count="43" uniqueCount="31">
  <si>
    <t>Medikamenta kods</t>
  </si>
  <si>
    <t>Medikamenta nosaukums</t>
  </si>
  <si>
    <t>05-0097-01</t>
  </si>
  <si>
    <t>Influvac</t>
  </si>
  <si>
    <t>16-0141-01</t>
  </si>
  <si>
    <t>VaxigripTetra</t>
  </si>
  <si>
    <t>18-0098-03</t>
  </si>
  <si>
    <t>Influvac Tetra</t>
  </si>
  <si>
    <t>Dg.</t>
  </si>
  <si>
    <t>Z25.1</t>
  </si>
  <si>
    <t>19-0069-01</t>
  </si>
  <si>
    <t>Fluarix Tetra</t>
  </si>
  <si>
    <t>Pārējie (pieaugušie ar hroniskām saslimšanām )</t>
  </si>
  <si>
    <t>65 gadi un vairāk</t>
  </si>
  <si>
    <t>Pretgripas vakcīnas references cena zāļu iegādes kompensācijas sistēmā uz 14.08.2020, euro</t>
  </si>
  <si>
    <t>Izdevumu pieaugums saistībā ar pretgripas vakcīnas kompensācijas apmēra palielināšanu no 50% uz 100%</t>
  </si>
  <si>
    <t>* unikālo pacientu skaits, kuri iegādājās pretgripas vakcīnas zāļu iegādes kompensācijas sistēmā 2019./2020.gripas sezonas laikā (no 2019.gada 1.oktobra līdz 2020.gada 31.martam)</t>
  </si>
  <si>
    <t>Kompensācijas apmērs %</t>
  </si>
  <si>
    <t>Pacientu grupas</t>
  </si>
  <si>
    <t>kopā:</t>
  </si>
  <si>
    <t>Pavisam kopā:</t>
  </si>
  <si>
    <t>Unikālo pacientu skaits (2019./2020. gada gripas sezona)*</t>
  </si>
  <si>
    <t>Prognozētais unikālo pacientu skaits 2020./2021.gada gripas  sezonā</t>
  </si>
  <si>
    <t>Aptveres pieaugums 35% 2020.g.</t>
  </si>
  <si>
    <r>
      <t xml:space="preserve">Izdevumu pieaugums saistībā ar aptveres pieaugumu, </t>
    </r>
    <r>
      <rPr>
        <b/>
        <sz val="12"/>
        <rFont val="Times New Roman"/>
        <family val="1"/>
      </rPr>
      <t>euro</t>
    </r>
    <r>
      <rPr>
        <b/>
        <i/>
        <sz val="12"/>
        <rFont val="Times New Roman"/>
        <family val="1"/>
      </rPr>
      <t xml:space="preserve"> (2020.gadā)</t>
    </r>
  </si>
  <si>
    <t>Izdevumu pieaugums saistībā ar kompensācijas likmes izmaiņām, euro (2020.gadā)</t>
  </si>
  <si>
    <r>
      <t xml:space="preserve">Izdevumu pieaugums,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(2021.gadā) 2020.gada/2021.gada gripas sezona</t>
    </r>
  </si>
  <si>
    <r>
      <t xml:space="preserve">Izdevumu pieaugums kopā 2020./2021.gripas sezonā, </t>
    </r>
    <r>
      <rPr>
        <b/>
        <i/>
        <sz val="12"/>
        <rFont val="Times New Roman"/>
        <family val="1"/>
        <charset val="186"/>
      </rPr>
      <t>euro</t>
    </r>
  </si>
  <si>
    <r>
      <t xml:space="preserve">Izdevumu pieaugums,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(2020.gadā) 2020.gada/2021.gada gripas sezona **</t>
    </r>
  </si>
  <si>
    <t xml:space="preserve">** vakcīnu aprēķinā ņemts vērā 2019./2020.gada sezonas laikā faktiski veikto vakcināciju proporcionālais sadalījums (93% vakcinācija tika veikta no 2019.gada septembra līdz decembim, savukārt 7% tika veikta no 2020. janvāra līdz maijam) </t>
  </si>
  <si>
    <t>Pielikums "Grozījumi Ministru kabineta 2006. gada 31. oktobra noteikumos Nr. 899 "Ambulatorajai ārstēšanai paredzēto zāļu un medicīnisko ierīču iegādes izdevumu kompensācijas kārtība""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</si>
</sst>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5" xfId="0" applyFont="1" applyBorder="1"/>
    <xf numFmtId="3" fontId="4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4" fontId="8" fillId="0" borderId="3" xfId="0" applyNumberFormat="1" applyFont="1" applyBorder="1"/>
    <xf numFmtId="3" fontId="4" fillId="0" borderId="3" xfId="0" applyNumberFormat="1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6" xfId="0" applyFont="1" applyBorder="1" applyAlignment="1"/>
    <xf numFmtId="0" fontId="8" fillId="0" borderId="3" xfId="0" applyFont="1" applyBorder="1" applyAlignment="1"/>
    <xf numFmtId="2" fontId="8" fillId="0" borderId="3" xfId="0" applyNumberFormat="1" applyFont="1" applyFill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0" fontId="4" fillId="0" borderId="0" xfId="0" applyFont="1" applyBorder="1" applyAlignment="1">
      <alignment horizontal="left" wrapText="1"/>
    </xf>
    <xf numFmtId="3" fontId="4" fillId="0" borderId="0" xfId="0" applyNumberFormat="1" applyFont="1"/>
    <xf numFmtId="164" fontId="4" fillId="0" borderId="3" xfId="0" applyNumberFormat="1" applyFont="1" applyBorder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/>
    <xf numFmtId="0" fontId="6" fillId="0" borderId="3" xfId="0" applyFont="1" applyBorder="1" applyAlignment="1">
      <alignment wrapText="1"/>
    </xf>
    <xf numFmtId="3" fontId="4" fillId="0" borderId="9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3" fontId="6" fillId="0" borderId="9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/>
    <xf numFmtId="0" fontId="2" fillId="0" borderId="0" xfId="0" applyFont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75" zoomScaleNormal="75" workbookViewId="0">
      <selection activeCell="L4" sqref="L4"/>
    </sheetView>
  </sheetViews>
  <sheetFormatPr defaultRowHeight="15" x14ac:dyDescent="0.25"/>
  <cols>
    <col min="1" max="1" width="15.85546875" style="3" customWidth="1"/>
    <col min="2" max="2" width="16.5703125" style="3" customWidth="1"/>
    <col min="3" max="3" width="8.140625" style="3" customWidth="1"/>
    <col min="4" max="4" width="20.5703125" style="3" customWidth="1"/>
    <col min="5" max="5" width="29.42578125" style="3" customWidth="1"/>
    <col min="6" max="6" width="21.42578125" style="3" customWidth="1"/>
    <col min="7" max="7" width="12" style="3" customWidth="1"/>
    <col min="8" max="8" width="17.85546875" style="3" customWidth="1"/>
    <col min="9" max="9" width="15.85546875" style="3" customWidth="1"/>
    <col min="10" max="10" width="17.7109375" style="3" customWidth="1"/>
    <col min="11" max="11" width="24.7109375" style="3" customWidth="1"/>
    <col min="12" max="12" width="23.28515625" style="3" customWidth="1"/>
    <col min="13" max="13" width="21" style="3" customWidth="1"/>
    <col min="14" max="16384" width="9.140625" style="3"/>
  </cols>
  <sheetData>
    <row r="1" spans="1:13" ht="81.75" customHeight="1" x14ac:dyDescent="0.25">
      <c r="L1" s="55" t="s">
        <v>30</v>
      </c>
      <c r="M1" s="55"/>
    </row>
    <row r="2" spans="1:13" ht="15" customHeight="1" x14ac:dyDescent="0.2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4"/>
      <c r="B3" s="4"/>
      <c r="C3" s="4"/>
      <c r="D3" s="4"/>
      <c r="E3" s="5"/>
    </row>
    <row r="4" spans="1:13" ht="116.25" customHeight="1" x14ac:dyDescent="0.25">
      <c r="A4" s="1" t="s">
        <v>0</v>
      </c>
      <c r="B4" s="1" t="s">
        <v>1</v>
      </c>
      <c r="C4" s="1" t="s">
        <v>8</v>
      </c>
      <c r="D4" s="1" t="s">
        <v>17</v>
      </c>
      <c r="E4" s="35" t="s">
        <v>18</v>
      </c>
      <c r="F4" s="36" t="s">
        <v>21</v>
      </c>
      <c r="G4" s="1" t="s">
        <v>23</v>
      </c>
      <c r="H4" s="1" t="s">
        <v>22</v>
      </c>
      <c r="I4" s="2" t="s">
        <v>24</v>
      </c>
      <c r="J4" s="2" t="s">
        <v>25</v>
      </c>
      <c r="K4" s="1" t="s">
        <v>28</v>
      </c>
      <c r="L4" s="1" t="s">
        <v>26</v>
      </c>
      <c r="M4" s="1" t="s">
        <v>27</v>
      </c>
    </row>
    <row r="5" spans="1:13" ht="15" customHeight="1" x14ac:dyDescent="0.25">
      <c r="A5" s="64" t="s">
        <v>2</v>
      </c>
      <c r="B5" s="65" t="s">
        <v>3</v>
      </c>
      <c r="C5" s="64" t="s">
        <v>9</v>
      </c>
      <c r="D5" s="64">
        <v>50</v>
      </c>
      <c r="E5" s="33" t="s">
        <v>13</v>
      </c>
      <c r="F5" s="34">
        <v>8</v>
      </c>
      <c r="G5" s="61"/>
      <c r="H5" s="62"/>
      <c r="I5" s="39"/>
      <c r="J5" s="39"/>
      <c r="K5" s="42"/>
      <c r="L5" s="42"/>
      <c r="M5" s="45"/>
    </row>
    <row r="6" spans="1:13" ht="2.25" customHeight="1" x14ac:dyDescent="0.25">
      <c r="A6" s="64"/>
      <c r="B6" s="65"/>
      <c r="C6" s="64"/>
      <c r="D6" s="64"/>
      <c r="E6" s="7"/>
      <c r="F6" s="32"/>
      <c r="G6" s="62"/>
      <c r="H6" s="62"/>
      <c r="I6" s="40"/>
      <c r="J6" s="40"/>
      <c r="K6" s="43"/>
      <c r="L6" s="43"/>
      <c r="M6" s="46"/>
    </row>
    <row r="7" spans="1:13" ht="30" customHeight="1" x14ac:dyDescent="0.25">
      <c r="A7" s="53"/>
      <c r="B7" s="54"/>
      <c r="C7" s="64"/>
      <c r="D7" s="53"/>
      <c r="E7" s="8" t="s">
        <v>12</v>
      </c>
      <c r="F7" s="27">
        <v>0</v>
      </c>
      <c r="G7" s="62"/>
      <c r="H7" s="62"/>
      <c r="I7" s="40"/>
      <c r="J7" s="40"/>
      <c r="K7" s="43"/>
      <c r="L7" s="43"/>
      <c r="M7" s="46"/>
    </row>
    <row r="8" spans="1:13" ht="15" customHeight="1" x14ac:dyDescent="0.25">
      <c r="A8" s="48" t="s">
        <v>4</v>
      </c>
      <c r="B8" s="50" t="s">
        <v>5</v>
      </c>
      <c r="C8" s="63" t="s">
        <v>9</v>
      </c>
      <c r="D8" s="48">
        <v>50</v>
      </c>
      <c r="E8" s="26" t="s">
        <v>13</v>
      </c>
      <c r="F8" s="28">
        <v>13999</v>
      </c>
      <c r="G8" s="62"/>
      <c r="H8" s="62"/>
      <c r="I8" s="40"/>
      <c r="J8" s="40"/>
      <c r="K8" s="43"/>
      <c r="L8" s="43"/>
      <c r="M8" s="46"/>
    </row>
    <row r="9" spans="1:13" ht="30" x14ac:dyDescent="0.25">
      <c r="A9" s="53"/>
      <c r="B9" s="54"/>
      <c r="C9" s="63"/>
      <c r="D9" s="53"/>
      <c r="E9" s="8" t="s">
        <v>12</v>
      </c>
      <c r="F9" s="29">
        <v>4986</v>
      </c>
      <c r="G9" s="62"/>
      <c r="H9" s="62"/>
      <c r="I9" s="40"/>
      <c r="J9" s="40"/>
      <c r="K9" s="43"/>
      <c r="L9" s="43"/>
      <c r="M9" s="46"/>
    </row>
    <row r="10" spans="1:13" ht="15" customHeight="1" x14ac:dyDescent="0.25">
      <c r="A10" s="48" t="s">
        <v>10</v>
      </c>
      <c r="B10" s="50" t="s">
        <v>7</v>
      </c>
      <c r="C10" s="48" t="s">
        <v>9</v>
      </c>
      <c r="D10" s="48">
        <v>50</v>
      </c>
      <c r="E10" s="26" t="s">
        <v>13</v>
      </c>
      <c r="F10" s="28">
        <v>26726</v>
      </c>
      <c r="G10" s="62"/>
      <c r="H10" s="62"/>
      <c r="I10" s="40"/>
      <c r="J10" s="40"/>
      <c r="K10" s="43"/>
      <c r="L10" s="43"/>
      <c r="M10" s="46"/>
    </row>
    <row r="11" spans="1:13" ht="30" customHeight="1" x14ac:dyDescent="0.25">
      <c r="A11" s="53"/>
      <c r="B11" s="54"/>
      <c r="C11" s="49"/>
      <c r="D11" s="49"/>
      <c r="E11" s="8" t="s">
        <v>12</v>
      </c>
      <c r="F11" s="28">
        <v>9375</v>
      </c>
      <c r="G11" s="62"/>
      <c r="H11" s="62"/>
      <c r="I11" s="40"/>
      <c r="J11" s="40"/>
      <c r="K11" s="43"/>
      <c r="L11" s="43"/>
      <c r="M11" s="46"/>
    </row>
    <row r="12" spans="1:13" ht="15.75" x14ac:dyDescent="0.25">
      <c r="A12" s="48" t="s">
        <v>6</v>
      </c>
      <c r="B12" s="50" t="s">
        <v>11</v>
      </c>
      <c r="C12" s="48" t="s">
        <v>9</v>
      </c>
      <c r="D12" s="48">
        <v>50</v>
      </c>
      <c r="E12" s="26" t="s">
        <v>13</v>
      </c>
      <c r="F12" s="28">
        <v>1532</v>
      </c>
      <c r="G12" s="62"/>
      <c r="H12" s="62"/>
      <c r="I12" s="40"/>
      <c r="J12" s="40"/>
      <c r="K12" s="43"/>
      <c r="L12" s="43"/>
      <c r="M12" s="46"/>
    </row>
    <row r="13" spans="1:13" ht="30" x14ac:dyDescent="0.25">
      <c r="A13" s="49"/>
      <c r="B13" s="51"/>
      <c r="C13" s="52"/>
      <c r="D13" s="52"/>
      <c r="E13" s="8" t="s">
        <v>12</v>
      </c>
      <c r="F13" s="30">
        <v>766</v>
      </c>
      <c r="G13" s="62"/>
      <c r="H13" s="62"/>
      <c r="I13" s="41"/>
      <c r="J13" s="41"/>
      <c r="K13" s="44"/>
      <c r="L13" s="44"/>
      <c r="M13" s="47"/>
    </row>
    <row r="14" spans="1:13" ht="15" customHeight="1" x14ac:dyDescent="0.25">
      <c r="C14" s="9"/>
      <c r="D14" s="6" t="s">
        <v>19</v>
      </c>
      <c r="E14" s="26" t="s">
        <v>13</v>
      </c>
      <c r="F14" s="29">
        <f>F5+F8+F10+F12</f>
        <v>42265</v>
      </c>
      <c r="G14" s="10">
        <f>ROUND(F14*0.35,0)</f>
        <v>14793</v>
      </c>
      <c r="H14" s="10">
        <f>F14+G14</f>
        <v>57058</v>
      </c>
      <c r="I14" s="11">
        <f>ROUND(C19*G14,2)</f>
        <v>164350.23000000001</v>
      </c>
      <c r="J14" s="11">
        <f>F14*C19*0.5</f>
        <v>234782.07499999998</v>
      </c>
      <c r="K14" s="12">
        <f>(I14+J14)*0.93</f>
        <v>371193.04365000001</v>
      </c>
      <c r="L14" s="12">
        <f>(I14+J14)*0.07</f>
        <v>27939.261350000001</v>
      </c>
      <c r="M14" s="13">
        <f>K14+L14</f>
        <v>399132.30499999999</v>
      </c>
    </row>
    <row r="15" spans="1:13" ht="30" x14ac:dyDescent="0.25">
      <c r="A15" s="14"/>
      <c r="B15" s="14"/>
      <c r="C15" s="15"/>
      <c r="D15" s="6" t="s">
        <v>19</v>
      </c>
      <c r="E15" s="8" t="s">
        <v>12</v>
      </c>
      <c r="F15" s="29">
        <f>F7+F9+F11+F13</f>
        <v>15127</v>
      </c>
      <c r="G15" s="10">
        <f>ROUND(F15*0.35,0)</f>
        <v>5294</v>
      </c>
      <c r="H15" s="10">
        <f>F15+G15</f>
        <v>20421</v>
      </c>
      <c r="I15" s="11">
        <f>G15*C19</f>
        <v>58816.34</v>
      </c>
      <c r="J15" s="11">
        <f>F15*C19*0.5</f>
        <v>84030.485000000001</v>
      </c>
      <c r="K15" s="12">
        <f>(I15+J15)*0.93</f>
        <v>132847.54725</v>
      </c>
      <c r="L15" s="12">
        <f>(I15+J15)*0.07</f>
        <v>9999.2777500000011</v>
      </c>
      <c r="M15" s="13">
        <f>K15+L15</f>
        <v>142846.82500000001</v>
      </c>
    </row>
    <row r="16" spans="1:13" x14ac:dyDescent="0.25">
      <c r="A16" s="14"/>
      <c r="B16" s="14"/>
      <c r="C16" s="16"/>
      <c r="D16" s="17"/>
      <c r="E16" s="18" t="s">
        <v>20</v>
      </c>
      <c r="F16" s="31">
        <f t="shared" ref="F16:J16" si="0">F14+F15</f>
        <v>57392</v>
      </c>
      <c r="G16" s="19">
        <f t="shared" si="0"/>
        <v>20087</v>
      </c>
      <c r="H16" s="19">
        <f t="shared" si="0"/>
        <v>77479</v>
      </c>
      <c r="I16" s="19">
        <f t="shared" si="0"/>
        <v>223166.57</v>
      </c>
      <c r="J16" s="19">
        <f t="shared" si="0"/>
        <v>318812.56</v>
      </c>
      <c r="K16" s="37">
        <f>ROUND(K14+K15,0)</f>
        <v>504041</v>
      </c>
      <c r="L16" s="37">
        <f>ROUND(L14+L15,0)</f>
        <v>37939</v>
      </c>
      <c r="M16" s="20">
        <f>K16+L16</f>
        <v>541980</v>
      </c>
    </row>
    <row r="17" spans="1:13" ht="33" customHeight="1" x14ac:dyDescent="0.25">
      <c r="A17" s="57" t="s">
        <v>16</v>
      </c>
      <c r="B17" s="58"/>
      <c r="C17" s="58"/>
      <c r="D17" s="59"/>
      <c r="E17" s="59"/>
      <c r="F17" s="59"/>
      <c r="G17" s="21"/>
      <c r="H17" s="21"/>
      <c r="I17" s="21"/>
      <c r="J17" s="21"/>
      <c r="M17" s="22"/>
    </row>
    <row r="19" spans="1:13" ht="47.25" customHeight="1" x14ac:dyDescent="0.25">
      <c r="A19" s="60" t="s">
        <v>14</v>
      </c>
      <c r="B19" s="60"/>
      <c r="C19" s="23">
        <v>11.11</v>
      </c>
    </row>
    <row r="20" spans="1:13" x14ac:dyDescent="0.25">
      <c r="K20" s="22"/>
      <c r="L20" s="22"/>
    </row>
    <row r="21" spans="1:13" x14ac:dyDescent="0.25">
      <c r="A21" s="3" t="s">
        <v>29</v>
      </c>
    </row>
    <row r="23" spans="1:13" x14ac:dyDescent="0.25">
      <c r="E23" s="56"/>
      <c r="F23" s="56"/>
      <c r="G23" s="24"/>
      <c r="H23" s="24"/>
      <c r="I23" s="24"/>
      <c r="J23" s="24"/>
      <c r="K23" s="25"/>
      <c r="L23" s="25"/>
    </row>
  </sheetData>
  <mergeCells count="28">
    <mergeCell ref="L1:M1"/>
    <mergeCell ref="L5:L13"/>
    <mergeCell ref="E23:F23"/>
    <mergeCell ref="A17:F17"/>
    <mergeCell ref="A19:B19"/>
    <mergeCell ref="G5:G13"/>
    <mergeCell ref="H5:H13"/>
    <mergeCell ref="D8:D9"/>
    <mergeCell ref="C8:C9"/>
    <mergeCell ref="B8:B9"/>
    <mergeCell ref="A8:A9"/>
    <mergeCell ref="D5:D7"/>
    <mergeCell ref="C5:C7"/>
    <mergeCell ref="B5:B7"/>
    <mergeCell ref="A5:A7"/>
    <mergeCell ref="D10:D11"/>
    <mergeCell ref="A2:M2"/>
    <mergeCell ref="I5:I13"/>
    <mergeCell ref="J5:J13"/>
    <mergeCell ref="K5:K13"/>
    <mergeCell ref="M5:M13"/>
    <mergeCell ref="A12:A13"/>
    <mergeCell ref="B12:B13"/>
    <mergeCell ref="C12:C13"/>
    <mergeCell ref="D12:D13"/>
    <mergeCell ref="C10:C11"/>
    <mergeCell ref="A10:A11"/>
    <mergeCell ref="B10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Čudare</dc:creator>
  <cp:lastModifiedBy>Dace Būmane</cp:lastModifiedBy>
  <dcterms:created xsi:type="dcterms:W3CDTF">2020-08-20T13:13:11Z</dcterms:created>
  <dcterms:modified xsi:type="dcterms:W3CDTF">2020-09-21T11:12:43Z</dcterms:modified>
</cp:coreProperties>
</file>