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Projekti\2020\MK_ekonomija_uz_LNG_uz031120\"/>
    </mc:Choice>
  </mc:AlternateContent>
  <bookViews>
    <workbookView xWindow="-105" yWindow="-105" windowWidth="30930" windowHeight="16890"/>
  </bookViews>
  <sheets>
    <sheet name="pielikums" sheetId="18" r:id="rId1"/>
  </sheets>
  <definedNames>
    <definedName name="_xlnm.Print_Titles" localSheetId="0">pielikums!$6:$7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9" i="18" l="1"/>
  <c r="C67" i="18"/>
  <c r="C9" i="18"/>
  <c r="C95" i="18" l="1"/>
  <c r="C40" i="18"/>
  <c r="C33" i="18" s="1"/>
  <c r="C29" i="18"/>
  <c r="C26" i="18"/>
  <c r="C21" i="18"/>
  <c r="C20" i="18" l="1"/>
  <c r="C12" i="18" l="1"/>
  <c r="C84" i="18" l="1"/>
  <c r="C111" i="18" s="1"/>
  <c r="C63" i="18"/>
  <c r="C108" i="18" s="1"/>
  <c r="C103" i="18"/>
  <c r="C104" i="18"/>
  <c r="C112" i="18"/>
  <c r="C79" i="18"/>
  <c r="C72" i="18" s="1"/>
  <c r="C60" i="18"/>
  <c r="C54" i="18"/>
  <c r="C52" i="18"/>
  <c r="C51" i="18"/>
  <c r="C49" i="18"/>
  <c r="C106" i="18"/>
  <c r="C110" i="18" l="1"/>
  <c r="C8" i="18"/>
  <c r="C105" i="18"/>
  <c r="C41" i="18"/>
  <c r="C107" i="18" l="1"/>
  <c r="C113" i="18"/>
  <c r="C114" i="18" l="1"/>
</calcChain>
</file>

<file path=xl/sharedStrings.xml><?xml version="1.0" encoding="utf-8"?>
<sst xmlns="http://schemas.openxmlformats.org/spreadsheetml/2006/main" count="189" uniqueCount="158">
  <si>
    <t>euro</t>
  </si>
  <si>
    <r>
      <t xml:space="preserve">Prognozētā neapguve, </t>
    </r>
    <r>
      <rPr>
        <b/>
        <i/>
        <sz val="10"/>
        <rFont val="Times New Roman"/>
        <family val="1"/>
        <charset val="186"/>
      </rPr>
      <t>euro</t>
    </r>
  </si>
  <si>
    <t>Piezīmes</t>
  </si>
  <si>
    <t>KOPĀ:</t>
  </si>
  <si>
    <t>Pasākums/komentārs</t>
  </si>
  <si>
    <t xml:space="preserve">24.00.00 “Statistiskās informācijas nodrošināšana” </t>
  </si>
  <si>
    <t>12. Ekonomikas ministrija</t>
  </si>
  <si>
    <t>26.01.00 "Iekšējais tirgus un patērētāju tiesību aizsardzība"</t>
  </si>
  <si>
    <t>28.00.00 "Ārējās ekonomiskās politikas ieviešana"</t>
  </si>
  <si>
    <t>30.00.00 "Tūrisma politikas ieviešana"</t>
  </si>
  <si>
    <t>29.02.00 "Elektroenerģijas lietotāju atbalsts"</t>
  </si>
  <si>
    <t>97.00.00 "Nozaru vadība un politikas plānošana"</t>
  </si>
  <si>
    <t>33.00.00 "Ekonomikas attīstības programma"</t>
  </si>
  <si>
    <t>T.sk. 2021.gada tautas skaitīšanas sagatavošanas ietvaros 7000 euro.</t>
  </si>
  <si>
    <t>T.sk. prioritārā pasākuma ietvaros piešķirto līdzekļu ar diasporu saistītiem pasākumiem 75000 euro apmērā.</t>
  </si>
  <si>
    <t>21. Vides aizsardzības un reģionālās aizsardzības ministrija</t>
  </si>
  <si>
    <t>21.01.00. Fonda darbības nodrošinājums</t>
  </si>
  <si>
    <t>Fonda darbības nodrošinājumā komandējuma izdevumiem, izdevumiem pakalpojumiem prognozēta ekonomija Covid-19 izraisīto apstākļu ietekmē.</t>
  </si>
  <si>
    <t>21.02.00. Vides aizsardzības projekti</t>
  </si>
  <si>
    <t xml:space="preserve"> Vides aizsardzības projektost tika atcelti sākotnēji plānotie projektu konkursi; uzlabojoties Covid-19 situācijai, tika sagatavoti un izsludināti izmainītie nosacījumi, bet aktivitātes iespējams uzsākt 2020.gada rudenī ar nobeigumu 2021.gada augustā/septembrī.</t>
  </si>
  <si>
    <t>21.20.00. Iemaksas starptautiskajās organizācijās</t>
  </si>
  <si>
    <t>Nodrošināt Latvijas iemaksas starptautiskajās organizācijās.
Iespējamā līdzekļu ekonomija galvenokārt saistīta ar EMCWF iemaksas apjomu pozīcijā “RMDCN Data Network”, kas ir atkarīga no šī pasākuma īstenošanas iepriekšējā periodā un ir grūti prognozējama. Iemaksu apjoma samazināšana saistīta arī ar Apvienoto Nāciju Organizācijas (ANO) iemaksu skalas koeficienta izmaiņām. Tāpat nelielu iemaksu apjoma ekonomiju  veido valūtas kursa svārstības.</t>
  </si>
  <si>
    <t>23.01.00 Valsts vides dienests</t>
  </si>
  <si>
    <t>Prognozētā ekonomija izdevumos degvielai  (15 044 euro) sakarā ar cenu samazinājumu un izdevumos ārvalstu komandējumiem (17 027 euro) sakarā ar Covid-19 iespaidā izveidojušos situāciju</t>
  </si>
  <si>
    <t>23.02.00 Vides pārraudzības valsts birojs</t>
  </si>
  <si>
    <t xml:space="preserve">Prognozētā ekonomija ārvalstu komandējumu izdevumos ( 2 576 euro)  saistībā ar ārkārtas COVID apstākļiem; atlīdzības izdevumu neizpilde (20 141 euro), jo sakarā ar  darbinieku ilgstošu darbnespēju un prombūtni nav iespējams atrast darbiniekus uz noteiktu laiku.  No 01.10.2020. VPVB ir aizpildīta ierēdņa amata vieta uz noteiktu laiku atklātā konkursa rezultātā. </t>
  </si>
  <si>
    <t xml:space="preserve">24.09.00 Atbalsts biedrībai "Pedas LV" Lielās talkas nodrošināšanai </t>
  </si>
  <si>
    <t>Prognozēts finanšu līdzekļu ietaupījums izdevumos rudens talkai  ( ārvalstu komandējums) saistībā ar Covid-19 pandēmiju.</t>
  </si>
  <si>
    <t xml:space="preserve">28.00.00 “Meteroloģija un bīstamo atkritumu pārvaldība” </t>
  </si>
  <si>
    <t xml:space="preserve">Prognozētā neizpilde saistīta ar Covid-19 pandēmijas dēļ atceltajiem pasākumiem, ārvalstu komandējumiem, kā arī  saistīta ar izmaiņām iepirkumu īstenošanas grafikos </t>
  </si>
  <si>
    <t>30.00.00 Attīstības nacionālie atbalsta instrumenti</t>
  </si>
  <si>
    <t>32.00.00 Valsts reģionālās attīstibas politikas īstenošana</t>
  </si>
  <si>
    <t>Prognozēta ekonomija izdevumiem komandējumiem 2020.gadā saistībā ar ārkārtējās situācijas laikā noteiktajiem ierobežojumiem</t>
  </si>
  <si>
    <t>97.00.00 Nozaru vadība un politikas plānošana</t>
  </si>
  <si>
    <t>Prognozētā ekonomija kopā 31 779 euro, tajā skaitā  komandējuma izdevumos samazinājums 26 560 euro saistībā ar ārkārtas situāciju valstī un izdevumos degvielai  5 219 euro sakarā ar cenu kritumu.</t>
  </si>
  <si>
    <t>10. Aizsardzības ministrija</t>
  </si>
  <si>
    <t>Izdevumu samazinājums publiskajiem pasākumiem, iestādes uzturēšanai, militārajām mācībām, ārvalstu komandējumiem, starptautisko operāciju uzturēšanai un atsevišķu iegāžu finansējumam</t>
  </si>
  <si>
    <t>22.12.00. Nacionālo bruņoto spēku uzturēšana</t>
  </si>
  <si>
    <t>12.00.00. Kara muzejs</t>
  </si>
  <si>
    <t>Izdevumu samazinājums publiskajiem pasākumiem un ārvalstu komandējumiem</t>
  </si>
  <si>
    <t>28.00.00. Ģeodēzija un kartogrāfija</t>
  </si>
  <si>
    <t>Izdevumu samazinājums ārvalstu komandējumiem, reprezentācijas pasākumiem un mācībām</t>
  </si>
  <si>
    <t>30.00.00. Valsts aizsardzības politikas realizācija</t>
  </si>
  <si>
    <t xml:space="preserve">Izdevumu samazinājums ārvalstu komandējumiem, reprezentācijas pasākumiem </t>
  </si>
  <si>
    <t>33.00.00. Aizsardzības īpašumu pārvaldīšana</t>
  </si>
  <si>
    <t>Izdevumu samazinājums ārvalstu komandējumiem, administratīvajiem pasākumiem, komunālajiem maksājumiem un inventāra iegādei</t>
  </si>
  <si>
    <t>34.00.00. Jaunsardzes centrs</t>
  </si>
  <si>
    <t>Izdevumu samazinājums pasākumiem, kas saistīti ar jauniešu iesaisti (nometnes, pārgājieni, sporta sacensības u.c.)</t>
  </si>
  <si>
    <t>97.00.00. Nozaru vadība un politikas plānošana</t>
  </si>
  <si>
    <t>Izdevumu samazinājums kvalifikācijas celšanai  plānotajiem izdevumiem</t>
  </si>
  <si>
    <t>11. Ārlietu ministrija</t>
  </si>
  <si>
    <t>01.04.00 "Diplomātiskās misijas ārvalstīs"</t>
  </si>
  <si>
    <t>06.00.00 "Latvijas institūts"</t>
  </si>
  <si>
    <t xml:space="preserve">97.00.00 “Nozaru vadība un politikas plānošana” </t>
  </si>
  <si>
    <t>13. Finanšu ministrija</t>
  </si>
  <si>
    <t>33.00.00  "Valsts ieņēmumu un muitas politikas nodrošināšana"</t>
  </si>
  <si>
    <t xml:space="preserve">Atcelti darba braucieni un komandējumi. </t>
  </si>
  <si>
    <t>Klientu apkalpošanas pārtraukšana VID klientu apkalpošanas centros (ekonomija apsaimniekošanas izdevumos).</t>
  </si>
  <si>
    <t>Ievērojami samazinājies VID veikto pārbaužu skaits pie nodokļu maksātājiem, veidojas ietaupījums degvielas izdevumiem.</t>
  </si>
  <si>
    <t>Nenotiek šaušanas treniņi.</t>
  </si>
  <si>
    <t>Prioritārā pasākuma "Noziedzīgi iegūtu līdzekļu legalizācijas un terorisma finansēšanas risku ierobežošana" ietvaros nenotiek plānotie mācību pasākumi.</t>
  </si>
  <si>
    <t>Prioritārā pasākuma "Analītiskās kapacitātes stiprināšana nodokļu ieņēmumu, riska vadības un nodokļu maksātāju segmentēšanas jomās" ietvaros nenotiek plānotie mācību pasākumi.</t>
  </si>
  <si>
    <t>Prioritārā pasākuma "Čeku loterijas īstenošana ēnu ekonomikas mazināšana riskantākajās nozarēs" ietvaros netiks veikta mobilās aplikācijas izstrāde (60 083 euro) un netiks veikts iepirkums "Čeku loterijas publicitātes nodrošināšana" (78 650 euro).</t>
  </si>
  <si>
    <t xml:space="preserve">29.00.00 “Fiskālās disciplīnas padomes darbības nodrošināšana” </t>
  </si>
  <si>
    <t>31.01.00 "Budžeta izpilde"</t>
  </si>
  <si>
    <t>Atcelti darba braucieni un komandējumi. Nenotika mācību pasākumi, veidojas samazinājums par komunālajiem izdevumiem (apkure, ūdens, elektrība, atkritumi u.c.), saimnieciskajiem pakalpojumiem (kafijas pauzes, paklāju noma, krēslu tīrīšana u.c.), neiegādātām kancelejas precēm, inventāra un biroja precēm.</t>
  </si>
  <si>
    <t>Izveidojusies ekonomija, ņemot vērā pieņemtos lēmumus par Valsts kases grāmatvedības pakalpojuma sniegšanas VID uzsākšanu ne ātrāk kā no š.g.11. augusta.</t>
  </si>
  <si>
    <t xml:space="preserve">32.00.00 “Iepirkumu uzraudzības birojs” </t>
  </si>
  <si>
    <t>Prioritārā pasākuma "Iepirkumu uzraudzības biroja un Izložu un azartspēļu uzraudzības inspekcijas darbības spēju stiprināšana, ieskaitot pakalpojumu un  procesu modernizēšanu un pilnveidošanu" ietvaros ir izveidojusies ekonomija iepirkumu rezultātā no dažādiem īstenotiem pasākumiem (līgumi noslēgti par mazākām summām nekā plānots) (8 300 euro), netiks veikts iepirkums "Biroja vadlīniju un skaidrojumu strukturēšana un izvietošana IUB tīmekļvietnē", jo IUB ir izveidojis jaunu tīmekļvietni Valsts kancelejas pilotprojekta par tīmekļvietņu vienoto platformu ietvaros (5 000 euro), kā arī komandējuma izdevumiem (6 900 euro) un netiks organizēta konference, t.sk., netiks pasūtīti reprezentācijas materiāli (kopā 11 800 euro).</t>
  </si>
  <si>
    <t>Plānota ekonomija higiēnas preču iegādes izdevumos, jo daļa darbinieku strādā attālināti un faktiskā vajadzība pēc šīm precēm ir samazinājusies (2 500 euro).</t>
  </si>
  <si>
    <t>39.02.00 "Izložu un azartspēļu organizēšanas un norises uzraudzība"</t>
  </si>
  <si>
    <t>Atcelti komandējumi  un darba braucieni (ārvalstu un iekšzemes), ekonomija  biroja preču un degvielas iegādei</t>
  </si>
  <si>
    <t>Prioritārā pasākuma "Izložu un azartspēļu uzraudzības inspekcijas darbības spēju stiprināšana, ieskaitot pakalpojumu un procesu modernizēšanu un pilnveidošanu".</t>
  </si>
  <si>
    <t>Prioritārā pasākuma “Noziedzīgi iegūtu līdzekļu legalizācijas un terorisma finansēšanas risku ierobežošana”</t>
  </si>
  <si>
    <t>41.13.00 “Finansējums VAS "Valsts nekustamie īpašumi" īstenojamiem projektiem un pasākumiem"</t>
  </si>
  <si>
    <t xml:space="preserve">Izveidojusies ekonomija saistībā ar būvdarbu kavēšanos Padomju okupācijas upuru piemiņas memoriāla kompleksa būvniecībā. </t>
  </si>
  <si>
    <t>Jautājums par būvdarbu pabeigšanai nepieciešamā finansējuma piešķiršanu 2021.gadā tiks virzīts kā priekšlikums izmaiņām likumprojekta “Par valsts budžetu 2021.gadam” izskatīšanā 2.lasījumā (kā finansējuma avots - VAS "Latvijas Loto" dividendes, palielinot ieņēmumu prognozes), vienlaicīgi nosakot būvdarbu pabeigšanas termiņu.</t>
  </si>
  <si>
    <t>Izveidojusies ekonomija saistībā ar būvdarbu kavēšanos robežšķērsošanas vietu “Silene” un “Pāternieki” rekonstrukcijai.</t>
  </si>
  <si>
    <t>Piešķirts papildus finansējums 2021.gadā.</t>
  </si>
  <si>
    <t>Izveidojusies ekonomija saistībā ar būvdarbu kavēšanos ēkas Rīgā, Smilšu ielā 1 (liters Nr.005) rekonstrukcijai</t>
  </si>
  <si>
    <t>Izveidojusies ekonomija stipendijām, jo izdevumi ir mazāki kā sākotnēji plānots.</t>
  </si>
  <si>
    <t>Dažādu vienreizēju izdevumu samazinājums saistībā ar attālināto darba procesu (elektrība, kancelejas preces, drukas iekārtu izejmateriāli u.c.).</t>
  </si>
  <si>
    <t>11.01.00 "Pilsonības un migrācijas lietu pārvalde"</t>
  </si>
  <si>
    <r>
      <t xml:space="preserve">Finansējums </t>
    </r>
    <r>
      <rPr>
        <i/>
        <sz val="10"/>
        <color theme="1"/>
        <rFont val="Times New Roman"/>
        <family val="1"/>
        <charset val="186"/>
      </rPr>
      <t>Brexit</t>
    </r>
    <r>
      <rPr>
        <sz val="10"/>
        <color theme="1"/>
        <rFont val="Times New Roman"/>
        <family val="2"/>
        <charset val="186"/>
      </rPr>
      <t xml:space="preserve"> seku likvidēšanai.
</t>
    </r>
  </si>
  <si>
    <t xml:space="preserve">Finansējums netiks apgūts EKK 5000 (izdevumi pamatkapitāla veidošanai), jo pieprasot finansējumu Brexit seku likvidēšanai, PMLP eksperti veica augsta līmeņa potenciālo Uzturēšanās atļauju datu noliktavas atskaišu izmaiņu analīzi un sagatavoja indikatīvu paredzamo izmaksu apmēru. Pakalpojuma līguma ietvaros datu noliktavas pilnveidošanas un uzturēšanas ārpakalpojuma sniedzējam, veicot detalizētu nepieciešamo izmaiņu analīzi tika konstatēts, ka nepieciešamās izmaiņas ir mazāk apjomīgas un attiecīgi realizējamas lētāk.  </t>
  </si>
  <si>
    <t>06.01.00 "Valsts policija"</t>
  </si>
  <si>
    <t>Pasākums "Ceļu satiksmes uzraudzības uzlabošana" (Ministru kabineta 2015.gada 16.novembra rīkojums Nr. 719 "Par finansējuma piešķiršanu Iekšlietu ministrijai pasākumiem, kas saistīti ar ceļu satiksmes uzraudzības uzlabošanu")</t>
  </si>
  <si>
    <t>Finansējums netiks apgūts EKK 1000 (atlīdzība), jo faktiskās izmaksas ir mazākas, kā arī ir 1 vakanta amata vieta.</t>
  </si>
  <si>
    <t>Ilgtermiņa saistību pasākums "Ceļu satiksmes pārkāpumu fiksēšanas tehnisko līdzekļu (fotoradaru) darbības nodrošināšana"</t>
  </si>
  <si>
    <t>Finansējums netiks apgūts EKK 1000 (atlīdzība), jo  faktiskas izmaksas ir mazākas, kā arī ir 10 vakantas amata vietas.</t>
  </si>
  <si>
    <t>03. Ministru kabinets</t>
  </si>
  <si>
    <t>01.00.00 "Ministru kabineta darbības nodrošināšana, valsts pārvaldes politika"</t>
  </si>
  <si>
    <t>25. Pārresoru koordinācijas entrs</t>
  </si>
  <si>
    <t xml:space="preserve">01.00.00 "Pārresoru koordinācijas centra darbības nodrošināšana" </t>
  </si>
  <si>
    <t>17. Satiksmes ministrija</t>
  </si>
  <si>
    <t>31.09.00 "Dotācija jauno elektrovilcienu projektam"</t>
  </si>
  <si>
    <t>Prognozētā ekonomija 2020.gadā (izdevumi komandējumiem) saistībā ar ārkārtējās situācijas laikā noteiktiem ierobežojumiem.</t>
  </si>
  <si>
    <t>03.03.00 Juridiskās paklīdzības nodrošināšana</t>
  </si>
  <si>
    <t xml:space="preserve">Komandējuma izdevumu ietaupījums saistībā ar Covid-19 izraisītajiem ierobežojumiem.   Izdevumu samazinājums juridiskās palīdzības sniedzējiem, jo samazinājies pieprasījumu skaits pēc valsts nodrošinātās juridiskās palīdzības un apmaksājamo paziņojumu skaits </t>
  </si>
  <si>
    <t>03.04.00 Tiesu ekspertīžu veikšana</t>
  </si>
  <si>
    <t>Komandējumu izdevumu ietaupījums saistībā ar Covid-19 izraisītajiem ierobežojumiem.</t>
  </si>
  <si>
    <t xml:space="preserve">03.07.00 Uzturlīdzekļu garantiju fonda administrēšana </t>
  </si>
  <si>
    <t xml:space="preserve">Atlīdzības izdevumu ietaupījums sakarā ar neaizpildītām vakancēm </t>
  </si>
  <si>
    <t>06.01.00 Juridisko personu reģistrācija</t>
  </si>
  <si>
    <t>06.03.00 Maksātnespējas procesa pārvaldība</t>
  </si>
  <si>
    <t>Komandējuma izdevumu ietaupījums saistībā ar Covid-19 izraisītajiem ierobežojumiem, izdevumu ietaupījums  tīmekļa vietnes izveidei, lietvedības un IT sistēmu uzturēšanai</t>
  </si>
  <si>
    <t>09.01.00 Valsts valodas aizsardzība</t>
  </si>
  <si>
    <t>Komandējumu un darba braucienu, mācību, biroja preču un transporta izdevumu ietaupījums saistībā ar Covid-19 izraisītajiem ierobežojumiem.</t>
  </si>
  <si>
    <t>09.02.00 Fizisko personu datu aizsardzība</t>
  </si>
  <si>
    <t>Komandējumu izdevumu samazinājums saistībā ar Covid-19 izraisītajiem ierobežojumiem.Atlīdzības izdevumu ietaupījums sakarā ar vakantām amata vietām.</t>
  </si>
  <si>
    <t>09.04.00 Valsts nozīmes pasākumu norises nodrošināšana starptautiskas nozīmes svētvietā Aglonā</t>
  </si>
  <si>
    <t>Izdevumu ietaupījums, ņemot vērā Covid-19 izraisītos ierobežojumus, svētku laikā jevērojot  epidemioloģiskās drošības pasākumus</t>
  </si>
  <si>
    <t>43.00.00 Satversmes aizsardzība</t>
  </si>
  <si>
    <t>Klasificēta informācija</t>
  </si>
  <si>
    <t>19. Tieslietu inistrija</t>
  </si>
  <si>
    <t>19. Tieslietu ministrija</t>
  </si>
  <si>
    <t>Prognozētā valsts pamatbudžeta līdzekļu ekonomija izdevumiem no dotācijas no vispārējiem ieņēmumiem, kuru iespējams pārdalīt uz budžeta resora “74.Gadskārtējā valsts budžeta izpildes procesā pārdalāmais finansējums” programmu 02.00.00 “Līdzekļi neparedzētiem gadījumiem”</t>
  </si>
  <si>
    <t>1. Iespējams pārdalīt uz programmu 02.00.00 “Līdzekļi neparedzētiem gadījumiem” - KOPĀ</t>
  </si>
  <si>
    <t>KOPSAVILKUMS</t>
  </si>
  <si>
    <t>Ministrija</t>
  </si>
  <si>
    <t>14. Iekšlietu ministrija</t>
  </si>
  <si>
    <t>21. Vides aizsardzības un reģionālās attīstības ministrija</t>
  </si>
  <si>
    <t>25. Pārresoru koordinācijas centrs</t>
  </si>
  <si>
    <t>KOPĀ</t>
  </si>
  <si>
    <t>Resors/ Programma/ apakšprogramma (kods un nosaukums)</t>
  </si>
  <si>
    <t>Ekonomija prioritārā pasākuma "Dienesta stiprināšanai Latvijas drošības un ekonomisko pamatinterešu aizstāvībai" ietvaros saistībā ar īslaicīgu darbinieku prombūtni</t>
  </si>
  <si>
    <t>Ekonomija prioritārā pasākuma "Nepieciešamie papildu resursi saistībā ar Apvienotās Karalistes izstāšanos no Eiropas Savienības" ietvaros saistībā ar atceltiem pasākumiem COVID-19 ierobežojumu dēļ, t.sk. nenotiek plānotie komandējumi un dienesta braucieni un izveidojies ietaupījums kompensācijām darbiniekiem par dienestu ārvalstīs</t>
  </si>
  <si>
    <t>Ekonomija prioritārā pasākuma “Latvijas ārlietu dienesta personāla spēju attīstība” ietvaros saistībā ar atceltiem pasākumiem COVID-19 ierobežojumu dēļ, t.sk. izveidojies ietaupījums kompensācijām darbiniekiem par dienestu ārvalstīs (vēlāki pārcelšanās termiņi) un nenotiek plānotie kvalifikācijas celšanas kursi un civilo ekspertu mācības</t>
  </si>
  <si>
    <t>Piešķirtā finansējuma "Pakalpojumu pieejamības ārvalstu pilsoņiem- vīzu pieteicējiem vēstniecībā Indijā" ietvaros izveidojies ietaupījums kompensācijām par dienestu ārvalstīs (mazāks ģimenes locekļu skaits)</t>
  </si>
  <si>
    <t>Prioritārā pasākuma “Latvijas institūts” ietvaros izveidojies ietaupījums Eiropas valstu kultūras institūtu organizācijai (EUNIC) plānotajos maksājumos</t>
  </si>
  <si>
    <t>Atlīdzības izdevumiem piešķirtajam finansējuma izveidojusies ekonomija saistībā ar īslaicīgu darbinieku prombūtni</t>
  </si>
  <si>
    <t>Ekonomija prioritārā pasākuma "Latvijas interešu lobēšana par ES daudzgadu budžetu 2021-2027.gadam" ietvaros saistībā ar atceltiem pasākumiem COVID-19 ierobežojumu dēļ, t.sk. izveidojies ietaupījums komandējumu, dienesta braucienu un pārstāvības izdevumos</t>
  </si>
  <si>
    <t>Ekonomija prioritārā pasākuma "Latvijas Prezidentūra kodolmateriālu piegādātāju grupā 2018-2019" ietvaros saistībā ar atceltiem pasākumiem COVID-19 ierobežojumu dēļ, t.sk. nenotiek plānotie komandējumi un dienesta braucieni</t>
  </si>
  <si>
    <t>Piešķirtā finansējuma "Pasākumu plāns noziedzīgi iegūtu līdzekļu legalizācijas, terorisma un proliferācijas finansēšanas novēršanai laikposmam no 2020. līdz 2022.gadam" (17.12.2019 MK sēdes protokols Nr.59 77. § ) ietvaros izveidojusies ekonomija saistībā ar atceltiem pasākumiem COVID-19 ierobežojumu dēļ, t.sk. nenotiek plānotie komandējumi un dienesta braucieni</t>
  </si>
  <si>
    <t>Izdevumu ietaupījums plānotajiem ārvalstu komandējumiem, t.sk. 2021.gada tautas skaitīšanas sagatavošanas ietvaros</t>
  </si>
  <si>
    <t>Izdevumu ietaupījums plānotajiem ārvalstu un iekšzemes komandējumiem.</t>
  </si>
  <si>
    <t>Izdevumu ietaupījums plānotajiem ārvalstu komandējumiem, ar ienākošo un izejošo vizīšu saistītajiem pakalpojumiem, kā arī LIAA pārstāvniecību un ar diasporas iesaistīšanos rīkotajiem pasākumiem.</t>
  </si>
  <si>
    <t xml:space="preserve">Finansējums jāpārdala atbilstoši 06.10.2020 MK sēdes prot. Nr.59 43.§ 7.punktam </t>
  </si>
  <si>
    <t>Izdevumu ietaupījums, jo faktiskās izmaksas par 2019.gadā obligātā iepirkuma  nodrošināšanu bija mazākas par plānoto.</t>
  </si>
  <si>
    <t>Izdevumu ietaupījums plānotajiem ārvalstu komandējumiem, kā arī administratīviem izdevumiem saistībā ar atceltajiem plānotajiem klātienes pasākumiem.</t>
  </si>
  <si>
    <t>Izdevumu ietaupījums plānotajiem ārvalstu komandējumiem un ierobežotas iespējas īstenot vairākus ar pakalpojumu iepirkumu saistītus klātienē plānotus pasākumus.</t>
  </si>
  <si>
    <t>Ietaupījums izdevumiem Eiropas Vērtību pētījumam</t>
  </si>
  <si>
    <t>Saeimas Ilgtspējīgas attīstības komisijas 2019. gada 11. decembra vēstulē Nr. 142.9/17-8-13/19 izteikts priekšlikums par finansiāla atbalsta sniegšanu Latvijas dalībai Eiropas Vērtību pētījumā. Šī pētījuma veikšanai PKC budžetā paredzēti - 36 720 EUR .  2020.gada 8.aprīlī noslēgts Līgums Nr.4.1-1/2-2020 ar Latvijas Universitāti par šī pētījuma veikšanu.</t>
  </si>
  <si>
    <t>Ietaupījums izdevumiem komandējumiem dēļ Covid-19 noteiktajiem ierobežojumiem</t>
  </si>
  <si>
    <t>Ietaupījums izdevumiem konkurētspējas un NAP īstenošanas atbalsta pasākumiem dēļ Covid-19 noteiktajiem ierobežojumiem</t>
  </si>
  <si>
    <t>Prognozētais finanšu līdzekļu ietaupījums kopā 79 406 euro, tajā skaitā  pasākumā "Finansējums pašvaldībām par likuma „Par zemes privatizāciju lauku apvidos” prasību izpildi" 10 000 euro apmērā veidojas ekonomija,  ņemot vērā, ka pašvaldību finansējuma pieprasījumi ir par ļoti mazām summām; pasākumā "Reģionālās attīstības atbalsta pasākums - infrastruktūras pielāgošana un uzturēšana"  69 406 euro veidojas saistībā ar Covid-19 pandēmiju.</t>
  </si>
  <si>
    <t>Prioritārais pāsākums  "Valsts tiesu ekspertīžu biroja kapacitātes stiprināšana". Telpu nomas maksas un IT infrastruktūras uzturēšanas izdevumu ietaupījums</t>
  </si>
  <si>
    <t>Saskaņā Ministru kabineta 2019. gada 23. jūlija  rīkojumu Nr. 385 "Par Satiksmes ministrijas ilgtermiņa saistībām jauno elektrovilcienu projekta īstenošanai" 2020.gadā bija paredzēti līdzekļi 4,7 milj euro apmērā AS "Pasažieru vilciens" elektrovilcienu projekta īstenošanai. Minētā summa nav apgūta un ministrija sagatavojusi grozījumus 2019. gada 23. jūlija rīkojumā Nr. 385 "Par Satiksmes ministrijas ilgtermiņa saistībām jauno elektrovilcienu projekta īstenošanai" paredzot aktualizēt  projekta izmaksas, apjomu un termiņus (iesniegts Valsts kancelejā).</t>
  </si>
  <si>
    <t>Ekonomija no Prioritārā pasākuma 17_07_P "Elektronisko sakaru infrastruktūras kartēšanas risinājuma priekšizpēte", kur budžetā plānoti 100 000 EUR, bet tā kā izpilde ir procesā, tad apgūti tiks tikai 30 000EUR</t>
  </si>
  <si>
    <r>
      <t xml:space="preserve">Prioritārā pasākuma 17_14_P "Analītiskā materiāla sagatavošana platjoslas elektronisko sakaru tīklu attīstības plāna 2021. - 2027.gadam izstrādes vajadzībām" īstenošanai tika plānoti 30 000 </t>
    </r>
    <r>
      <rPr>
        <i/>
        <sz val="10"/>
        <color rgb="FF000000"/>
        <rFont val="Times New Roman"/>
        <family val="1"/>
        <charset val="186"/>
      </rPr>
      <t xml:space="preserve">euro, </t>
    </r>
    <r>
      <rPr>
        <sz val="10"/>
        <color rgb="FF000000"/>
        <rFont val="Times New Roman"/>
        <family val="1"/>
        <charset val="186"/>
      </rPr>
      <t>bet līgums noslēgts par 22 506</t>
    </r>
    <r>
      <rPr>
        <i/>
        <sz val="10"/>
        <color rgb="FF000000"/>
        <rFont val="Times New Roman"/>
        <family val="1"/>
        <charset val="186"/>
      </rPr>
      <t xml:space="preserve"> euro </t>
    </r>
    <r>
      <rPr>
        <sz val="10"/>
        <color rgb="FF000000"/>
        <rFont val="Times New Roman"/>
        <family val="1"/>
        <charset val="186"/>
      </rPr>
      <t>kā rezultātā radās ietaupījums.</t>
    </r>
  </si>
  <si>
    <t>Pielikums</t>
  </si>
  <si>
    <t>Ministru kabineta rīkojuma projekta “Par apropriācijas pārdali” 
sākotnējās ietekmes novērtējuma ziņojumam (anotācijai)</t>
  </si>
  <si>
    <t xml:space="preserve">Prioritārais pasākums "Latvijas Republikas Uzņēmumu reģistra informācijas sistēmas attīstība". Izveidojies ietaupījums Uzņēmumu reģistra informācijas sistēmas izmaiņu pieprasījumiem ieilgušo iepirkumu procesu un izstrādātāja ieilgušo darbu dēļ.  </t>
  </si>
  <si>
    <t>Prioritārā pasākuma "Vienotas valsts pārvaldes stratēģiskās komunikācijas kapacitātes izveide" ietvaros Covid-19 ietekmē nenokmplektētas amata vietas</t>
  </si>
  <si>
    <t>Prioritārā pasākumā "Valsts pārvaldes reformas un inovācijas kultūras ieviešana" ietvaros  izdevumi datu analīzes un vizualizācijas rīkam prognozēti mazākā apmārā nekā sākotnēji plānots</t>
  </si>
  <si>
    <t>Izdevumu ietaupījums, jo "EXPO 2020 Dubai" izstāde pārcelta uz 2021.gadu</t>
  </si>
  <si>
    <t>Finanšu ministrs</t>
  </si>
  <si>
    <t>J.Reirs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</si>
</sst>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Times New Roman"/>
      <family val="2"/>
      <charset val="186"/>
    </font>
    <font>
      <sz val="10"/>
      <color theme="1"/>
      <name val="Times New Roman"/>
      <family val="1"/>
      <charset val="186"/>
    </font>
    <font>
      <sz val="10"/>
      <color theme="1"/>
      <name val="Times New Roman"/>
      <family val="2"/>
      <charset val="186"/>
    </font>
    <font>
      <i/>
      <sz val="10"/>
      <color theme="1"/>
      <name val="Times New Roman"/>
      <family val="1"/>
      <charset val="186"/>
    </font>
    <font>
      <sz val="11"/>
      <color theme="1"/>
      <name val="Calibri"/>
      <family val="2"/>
      <charset val="204"/>
      <scheme val="minor"/>
    </font>
    <font>
      <b/>
      <sz val="10"/>
      <color theme="1"/>
      <name val="Times New Roman"/>
      <family val="2"/>
      <charset val="186"/>
    </font>
    <font>
      <b/>
      <sz val="10"/>
      <color theme="1"/>
      <name val="Times New Roman"/>
      <family val="1"/>
      <charset val="186"/>
    </font>
    <font>
      <b/>
      <sz val="10"/>
      <name val="Times New Roman"/>
      <family val="2"/>
      <charset val="186"/>
    </font>
    <font>
      <b/>
      <i/>
      <sz val="10"/>
      <name val="Times New Roman"/>
      <family val="1"/>
      <charset val="186"/>
    </font>
    <font>
      <sz val="8"/>
      <color theme="1"/>
      <name val="Times New Roman"/>
      <family val="2"/>
      <charset val="186"/>
    </font>
    <font>
      <sz val="10"/>
      <name val="Arial"/>
      <family val="2"/>
      <charset val="186"/>
    </font>
    <font>
      <sz val="10"/>
      <name val="Times New Roman"/>
      <family val="2"/>
      <charset val="186"/>
    </font>
    <font>
      <sz val="11"/>
      <color theme="1"/>
      <name val="Times New Roman"/>
      <family val="1"/>
      <charset val="186"/>
    </font>
    <font>
      <b/>
      <sz val="12"/>
      <color theme="1"/>
      <name val="Times New Roman"/>
      <family val="2"/>
      <charset val="186"/>
    </font>
    <font>
      <sz val="10"/>
      <name val="Times New Roman"/>
      <family val="1"/>
      <charset val="186"/>
    </font>
    <font>
      <b/>
      <sz val="14"/>
      <color theme="1"/>
      <name val="Times New Roman"/>
      <family val="1"/>
      <charset val="186"/>
    </font>
    <font>
      <sz val="14"/>
      <color theme="1"/>
      <name val="Times New Roman"/>
      <family val="1"/>
      <charset val="186"/>
    </font>
    <font>
      <sz val="14"/>
      <name val="Times New Roman"/>
      <family val="1"/>
      <charset val="186"/>
    </font>
    <font>
      <u/>
      <sz val="12"/>
      <color theme="10"/>
      <name val="Times New Roman"/>
      <family val="2"/>
      <charset val="186"/>
    </font>
    <font>
      <sz val="10"/>
      <color rgb="FF000000"/>
      <name val="Times New Roman"/>
      <family val="1"/>
      <charset val="186"/>
    </font>
    <font>
      <i/>
      <sz val="10"/>
      <color rgb="FF000000"/>
      <name val="Times New Roman"/>
      <family val="1"/>
      <charset val="186"/>
    </font>
    <font>
      <sz val="10"/>
      <color theme="7" tint="0.79998168889431442"/>
      <name val="Times New Roman"/>
      <family val="2"/>
      <charset val="186"/>
    </font>
  </fonts>
  <fills count="7">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10" fillId="0" borderId="0"/>
    <xf numFmtId="0" fontId="18" fillId="0" borderId="0" applyNumberFormat="0" applyFill="0" applyBorder="0" applyAlignment="0" applyProtection="0"/>
  </cellStyleXfs>
  <cellXfs count="89">
    <xf numFmtId="0" fontId="0" fillId="0" borderId="0" xfId="0"/>
    <xf numFmtId="3" fontId="1" fillId="0" borderId="0" xfId="0" applyNumberFormat="1" applyFont="1" applyAlignment="1">
      <alignment wrapText="1"/>
    </xf>
    <xf numFmtId="3" fontId="2" fillId="0" borderId="0" xfId="0" applyNumberFormat="1" applyFont="1" applyAlignment="1">
      <alignment wrapText="1"/>
    </xf>
    <xf numFmtId="3" fontId="2" fillId="0" borderId="0" xfId="0" applyNumberFormat="1" applyFont="1" applyAlignment="1">
      <alignment vertical="center" wrapText="1"/>
    </xf>
    <xf numFmtId="3" fontId="3" fillId="0" borderId="0" xfId="0" applyNumberFormat="1" applyFont="1" applyAlignment="1">
      <alignment horizontal="center" vertical="center" wrapText="1"/>
    </xf>
    <xf numFmtId="3" fontId="5" fillId="2" borderId="1" xfId="1" applyNumberFormat="1" applyFont="1" applyFill="1" applyBorder="1" applyAlignment="1">
      <alignment horizontal="center" vertical="center" wrapText="1"/>
    </xf>
    <xf numFmtId="3" fontId="6" fillId="2" borderId="1" xfId="1"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0" borderId="0" xfId="0" applyNumberFormat="1" applyFont="1" applyAlignment="1">
      <alignment horizontal="center" wrapText="1"/>
    </xf>
    <xf numFmtId="3" fontId="6" fillId="3" borderId="2" xfId="0" applyNumberFormat="1" applyFont="1" applyFill="1" applyBorder="1" applyAlignment="1">
      <alignment vertical="center" wrapText="1"/>
    </xf>
    <xf numFmtId="3" fontId="0" fillId="0" borderId="0" xfId="0" applyNumberFormat="1" applyFont="1" applyAlignment="1">
      <alignment wrapText="1"/>
    </xf>
    <xf numFmtId="3" fontId="12" fillId="0" borderId="0" xfId="0" applyNumberFormat="1" applyFont="1" applyAlignment="1">
      <alignment vertical="center" wrapText="1"/>
    </xf>
    <xf numFmtId="3" fontId="6" fillId="2" borderId="1" xfId="0" applyNumberFormat="1" applyFont="1" applyFill="1" applyBorder="1" applyAlignment="1">
      <alignment horizontal="center" vertical="center" wrapText="1"/>
    </xf>
    <xf numFmtId="3" fontId="11" fillId="0" borderId="2" xfId="0" applyNumberFormat="1" applyFont="1" applyBorder="1" applyAlignment="1">
      <alignment horizontal="left" vertical="center" wrapText="1"/>
    </xf>
    <xf numFmtId="3" fontId="2" fillId="0" borderId="2" xfId="0" applyNumberFormat="1" applyFont="1" applyBorder="1" applyAlignment="1">
      <alignment vertical="center" wrapText="1"/>
    </xf>
    <xf numFmtId="3" fontId="2" fillId="0" borderId="2" xfId="0" applyNumberFormat="1" applyFont="1" applyBorder="1" applyAlignment="1">
      <alignment horizontal="left" vertical="center" wrapText="1"/>
    </xf>
    <xf numFmtId="3" fontId="2" fillId="0" borderId="8" xfId="0" applyNumberFormat="1" applyFont="1" applyFill="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Fill="1" applyBorder="1" applyAlignment="1">
      <alignment wrapText="1"/>
    </xf>
    <xf numFmtId="3" fontId="2" fillId="0" borderId="2" xfId="0" applyNumberFormat="1" applyFont="1" applyFill="1" applyBorder="1" applyAlignment="1">
      <alignment vertical="center" wrapText="1"/>
    </xf>
    <xf numFmtId="3" fontId="1" fillId="0" borderId="2" xfId="0" applyNumberFormat="1" applyFont="1" applyFill="1" applyBorder="1" applyAlignment="1">
      <alignment vertical="center" wrapText="1"/>
    </xf>
    <xf numFmtId="3" fontId="1" fillId="0" borderId="0" xfId="0" applyNumberFormat="1" applyFont="1" applyAlignment="1">
      <alignment vertical="center" wrapText="1"/>
    </xf>
    <xf numFmtId="3" fontId="6" fillId="3" borderId="2" xfId="0" applyNumberFormat="1" applyFont="1" applyFill="1" applyBorder="1" applyAlignment="1">
      <alignment horizontal="right" vertical="center" wrapText="1"/>
    </xf>
    <xf numFmtId="3" fontId="1" fillId="3" borderId="2" xfId="0" applyNumberFormat="1" applyFont="1" applyFill="1" applyBorder="1" applyAlignment="1">
      <alignment vertical="center" wrapText="1"/>
    </xf>
    <xf numFmtId="3" fontId="5" fillId="3" borderId="2" xfId="0" applyNumberFormat="1" applyFont="1" applyFill="1" applyBorder="1" applyAlignment="1">
      <alignment vertical="center" wrapText="1"/>
    </xf>
    <xf numFmtId="3" fontId="2" fillId="0" borderId="2" xfId="0" applyNumberFormat="1" applyFont="1" applyBorder="1" applyAlignment="1">
      <alignment horizontal="right" vertical="center" wrapText="1"/>
    </xf>
    <xf numFmtId="3" fontId="1" fillId="0" borderId="4" xfId="0" applyNumberFormat="1" applyFont="1" applyFill="1" applyBorder="1" applyAlignment="1">
      <alignment vertical="center" wrapText="1"/>
    </xf>
    <xf numFmtId="3" fontId="14" fillId="0" borderId="4" xfId="0" applyNumberFormat="1" applyFont="1" applyFill="1" applyBorder="1" applyAlignment="1">
      <alignment horizontal="left" vertical="center" wrapText="1"/>
    </xf>
    <xf numFmtId="3" fontId="1" fillId="4" borderId="2" xfId="0" applyNumberFormat="1" applyFont="1" applyFill="1" applyBorder="1" applyAlignment="1">
      <alignment horizontal="left" vertical="center" wrapText="1"/>
    </xf>
    <xf numFmtId="3" fontId="1" fillId="4" borderId="2" xfId="0" applyNumberFormat="1" applyFont="1" applyFill="1" applyBorder="1" applyAlignment="1">
      <alignment vertical="center" wrapText="1"/>
    </xf>
    <xf numFmtId="3" fontId="1" fillId="4" borderId="4" xfId="0" applyNumberFormat="1" applyFont="1" applyFill="1" applyBorder="1" applyAlignment="1">
      <alignment vertical="center" wrapText="1"/>
    </xf>
    <xf numFmtId="3" fontId="1" fillId="0" borderId="2" xfId="0" applyNumberFormat="1" applyFont="1" applyFill="1" applyBorder="1" applyAlignment="1">
      <alignment horizontal="left" vertical="center" wrapText="1"/>
    </xf>
    <xf numFmtId="3" fontId="14" fillId="0" borderId="4"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3" fontId="14" fillId="4" borderId="2" xfId="0" applyNumberFormat="1" applyFont="1" applyFill="1" applyBorder="1" applyAlignment="1">
      <alignment vertical="center" wrapText="1"/>
    </xf>
    <xf numFmtId="3" fontId="14" fillId="0" borderId="2" xfId="0" applyNumberFormat="1" applyFont="1" applyFill="1" applyBorder="1" applyAlignment="1">
      <alignment horizontal="left" vertical="center" wrapText="1"/>
    </xf>
    <xf numFmtId="3" fontId="1" fillId="4" borderId="2" xfId="0" applyNumberFormat="1" applyFont="1" applyFill="1" applyBorder="1" applyAlignment="1">
      <alignment horizontal="right" vertical="center" wrapText="1"/>
    </xf>
    <xf numFmtId="3" fontId="0" fillId="0" borderId="0" xfId="0" applyNumberFormat="1" applyFont="1" applyAlignment="1">
      <alignment horizontal="right" wrapText="1"/>
    </xf>
    <xf numFmtId="3" fontId="14" fillId="0" borderId="5" xfId="0" applyNumberFormat="1" applyFont="1" applyBorder="1" applyAlignment="1">
      <alignment horizontal="left" vertical="center" wrapText="1"/>
    </xf>
    <xf numFmtId="3"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3" fontId="0" fillId="5" borderId="2" xfId="0" applyNumberFormat="1" applyFont="1" applyFill="1" applyBorder="1" applyAlignment="1">
      <alignment horizontal="right" vertical="center" wrapText="1"/>
    </xf>
    <xf numFmtId="3" fontId="13" fillId="5" borderId="2" xfId="0" applyNumberFormat="1" applyFont="1" applyFill="1" applyBorder="1" applyAlignment="1">
      <alignment horizontal="right" vertical="center" wrapText="1"/>
    </xf>
    <xf numFmtId="0" fontId="14" fillId="0" borderId="2" xfId="0" applyFont="1" applyBorder="1" applyAlignment="1">
      <alignment vertical="center" wrapText="1"/>
    </xf>
    <xf numFmtId="3" fontId="2" fillId="0" borderId="7" xfId="0" applyNumberFormat="1" applyFont="1" applyBorder="1" applyAlignment="1">
      <alignment vertical="center" wrapText="1"/>
    </xf>
    <xf numFmtId="3" fontId="5" fillId="3" borderId="2" xfId="0" applyNumberFormat="1" applyFont="1" applyFill="1" applyBorder="1" applyAlignment="1">
      <alignment horizontal="right" vertical="center" wrapText="1"/>
    </xf>
    <xf numFmtId="3" fontId="11" fillId="0" borderId="2" xfId="0" applyNumberFormat="1" applyFont="1" applyFill="1" applyBorder="1" applyAlignment="1">
      <alignment vertical="center" wrapText="1"/>
    </xf>
    <xf numFmtId="3" fontId="5" fillId="0"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3" fontId="7" fillId="2" borderId="9" xfId="1" applyNumberFormat="1" applyFont="1" applyFill="1" applyBorder="1" applyAlignment="1">
      <alignment horizontal="center" vertical="center" wrapText="1"/>
    </xf>
    <xf numFmtId="3" fontId="12" fillId="0" borderId="0" xfId="0" applyNumberFormat="1" applyFont="1" applyAlignment="1">
      <alignment horizontal="right" vertical="center" wrapText="1"/>
    </xf>
    <xf numFmtId="3" fontId="6" fillId="0" borderId="0"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3" fontId="17" fillId="3" borderId="9" xfId="0" applyNumberFormat="1" applyFont="1" applyFill="1" applyBorder="1" applyAlignment="1">
      <alignment horizontal="left" vertical="center" wrapText="1"/>
    </xf>
    <xf numFmtId="3" fontId="17" fillId="0" borderId="9" xfId="1" applyNumberFormat="1" applyFont="1" applyFill="1" applyBorder="1" applyAlignment="1">
      <alignment horizontal="right" vertical="center" wrapText="1"/>
    </xf>
    <xf numFmtId="3" fontId="16" fillId="3" borderId="9" xfId="0" applyNumberFormat="1" applyFont="1" applyFill="1" applyBorder="1" applyAlignment="1">
      <alignment vertical="center" wrapText="1"/>
    </xf>
    <xf numFmtId="3" fontId="16" fillId="0" borderId="9" xfId="0" applyNumberFormat="1" applyFont="1" applyBorder="1" applyAlignment="1">
      <alignment vertical="center" wrapText="1"/>
    </xf>
    <xf numFmtId="3" fontId="15" fillId="6" borderId="9" xfId="0" applyNumberFormat="1" applyFont="1" applyFill="1" applyBorder="1" applyAlignment="1">
      <alignment horizontal="right" vertical="center" wrapText="1"/>
    </xf>
    <xf numFmtId="3" fontId="15" fillId="6" borderId="9" xfId="0" applyNumberFormat="1" applyFont="1" applyFill="1" applyBorder="1" applyAlignment="1">
      <alignment vertical="center" wrapText="1"/>
    </xf>
    <xf numFmtId="0" fontId="17" fillId="0" borderId="0" xfId="0" applyFont="1" applyAlignment="1">
      <alignment vertical="center" wrapText="1"/>
    </xf>
    <xf numFmtId="3" fontId="16" fillId="0" borderId="0" xfId="0" applyNumberFormat="1" applyFont="1" applyAlignment="1">
      <alignment vertical="center" wrapText="1"/>
    </xf>
    <xf numFmtId="3" fontId="16" fillId="0" borderId="0" xfId="0" applyNumberFormat="1" applyFont="1" applyAlignment="1">
      <alignment horizontal="center" vertical="center" wrapText="1"/>
    </xf>
    <xf numFmtId="3" fontId="2" fillId="3" borderId="2" xfId="0" applyNumberFormat="1" applyFont="1" applyFill="1" applyBorder="1" applyAlignment="1">
      <alignment vertical="center" wrapText="1"/>
    </xf>
    <xf numFmtId="3" fontId="1" fillId="3" borderId="4" xfId="0" applyNumberFormat="1" applyFont="1" applyFill="1" applyBorder="1" applyAlignment="1">
      <alignment vertical="center" wrapText="1"/>
    </xf>
    <xf numFmtId="3" fontId="14" fillId="4" borderId="4" xfId="0" applyNumberFormat="1" applyFont="1" applyFill="1" applyBorder="1" applyAlignment="1">
      <alignment vertical="center" wrapText="1"/>
    </xf>
    <xf numFmtId="3" fontId="11" fillId="0" borderId="3" xfId="0" applyNumberFormat="1" applyFont="1" applyFill="1" applyBorder="1" applyAlignment="1">
      <alignment vertical="center" wrapText="1"/>
    </xf>
    <xf numFmtId="0" fontId="1" fillId="0" borderId="2" xfId="0" applyFont="1" applyFill="1" applyBorder="1" applyAlignment="1">
      <alignment vertical="center" wrapText="1"/>
    </xf>
    <xf numFmtId="3" fontId="11" fillId="0" borderId="0" xfId="3" applyNumberFormat="1" applyFont="1" applyAlignment="1">
      <alignment vertical="center" wrapText="1"/>
    </xf>
    <xf numFmtId="3" fontId="11" fillId="0" borderId="0" xfId="0" applyNumberFormat="1" applyFont="1" applyAlignment="1">
      <alignment wrapText="1"/>
    </xf>
    <xf numFmtId="3" fontId="11" fillId="0" borderId="0" xfId="0" applyNumberFormat="1" applyFont="1" applyAlignment="1">
      <alignment vertical="center" wrapText="1"/>
    </xf>
    <xf numFmtId="3" fontId="2" fillId="0" borderId="6" xfId="0" applyNumberFormat="1" applyFont="1" applyFill="1" applyBorder="1" applyAlignment="1">
      <alignment wrapText="1"/>
    </xf>
    <xf numFmtId="3" fontId="6" fillId="3" borderId="3" xfId="0" applyNumberFormat="1" applyFont="1" applyFill="1" applyBorder="1" applyAlignment="1">
      <alignment vertical="center" wrapText="1"/>
    </xf>
    <xf numFmtId="3" fontId="6" fillId="3" borderId="3" xfId="0" applyNumberFormat="1" applyFont="1" applyFill="1" applyBorder="1" applyAlignment="1">
      <alignment horizontal="right" vertical="center" wrapText="1"/>
    </xf>
    <xf numFmtId="3" fontId="2" fillId="0" borderId="6" xfId="0" applyNumberFormat="1" applyFont="1" applyFill="1" applyBorder="1" applyAlignment="1">
      <alignment vertical="center" wrapText="1"/>
    </xf>
    <xf numFmtId="3" fontId="2" fillId="0" borderId="2" xfId="0" applyNumberFormat="1" applyFont="1" applyFill="1" applyBorder="1" applyAlignment="1">
      <alignment wrapText="1"/>
    </xf>
    <xf numFmtId="0" fontId="19" fillId="0" borderId="2" xfId="0" applyFont="1" applyFill="1" applyBorder="1" applyAlignment="1">
      <alignment vertical="center" wrapText="1"/>
    </xf>
    <xf numFmtId="3" fontId="19" fillId="0" borderId="2" xfId="0" applyNumberFormat="1" applyFont="1" applyFill="1" applyBorder="1" applyAlignment="1">
      <alignment horizontal="right" vertical="center" wrapText="1"/>
    </xf>
    <xf numFmtId="3" fontId="21" fillId="0" borderId="0" xfId="0" applyNumberFormat="1" applyFont="1" applyAlignment="1">
      <alignment vertical="center" wrapText="1"/>
    </xf>
    <xf numFmtId="3" fontId="12" fillId="0" borderId="0" xfId="0" applyNumberFormat="1" applyFont="1" applyAlignment="1">
      <alignment horizontal="right" vertical="center" wrapText="1"/>
    </xf>
    <xf numFmtId="3" fontId="2" fillId="0" borderId="6"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3" fontId="2" fillId="0" borderId="3" xfId="0" applyNumberFormat="1" applyFont="1" applyFill="1" applyBorder="1" applyAlignment="1">
      <alignment horizontal="left" vertical="center" wrapText="1"/>
    </xf>
    <xf numFmtId="3" fontId="15" fillId="0" borderId="0" xfId="0" applyNumberFormat="1" applyFont="1" applyAlignment="1">
      <alignment horizontal="center" wrapText="1"/>
    </xf>
    <xf numFmtId="0" fontId="15" fillId="0" borderId="0" xfId="0" applyFont="1" applyAlignment="1">
      <alignment horizontal="center" wrapText="1"/>
    </xf>
    <xf numFmtId="0" fontId="16" fillId="0" borderId="0" xfId="0" applyFont="1" applyAlignment="1">
      <alignment wrapText="1"/>
    </xf>
    <xf numFmtId="3" fontId="1" fillId="0" borderId="6" xfId="0" applyNumberFormat="1" applyFont="1" applyFill="1" applyBorder="1" applyAlignment="1">
      <alignment horizontal="left" vertical="center" wrapText="1"/>
    </xf>
    <xf numFmtId="3" fontId="1" fillId="0" borderId="5" xfId="0" applyNumberFormat="1" applyFont="1" applyFill="1" applyBorder="1" applyAlignment="1">
      <alignment horizontal="left" vertical="center" wrapText="1"/>
    </xf>
    <xf numFmtId="3" fontId="1" fillId="0" borderId="3" xfId="0" applyNumberFormat="1" applyFont="1" applyFill="1" applyBorder="1" applyAlignment="1">
      <alignment horizontal="left" vertical="center"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120"/>
  <sheetViews>
    <sheetView tabSelected="1" topLeftCell="A28" zoomScale="85" zoomScaleNormal="85" workbookViewId="0">
      <selection activeCell="D104" sqref="D104"/>
    </sheetView>
  </sheetViews>
  <sheetFormatPr defaultColWidth="9" defaultRowHeight="12.75" x14ac:dyDescent="0.2"/>
  <cols>
    <col min="1" max="1" width="29.75" style="3" customWidth="1"/>
    <col min="2" max="2" width="62.875" style="1" customWidth="1"/>
    <col min="3" max="3" width="16" style="3" customWidth="1"/>
    <col min="4" max="4" width="64.625" style="1" customWidth="1"/>
    <col min="5" max="5" width="8.125" style="2" bestFit="1" customWidth="1"/>
    <col min="6" max="16384" width="9" style="2"/>
  </cols>
  <sheetData>
    <row r="1" spans="1:4" ht="15" x14ac:dyDescent="0.2">
      <c r="C1" s="12"/>
      <c r="D1" s="51" t="s">
        <v>150</v>
      </c>
    </row>
    <row r="2" spans="1:4" ht="43.5" customHeight="1" x14ac:dyDescent="0.2">
      <c r="B2" s="12"/>
      <c r="C2" s="79" t="s">
        <v>151</v>
      </c>
      <c r="D2" s="79"/>
    </row>
    <row r="3" spans="1:4" ht="15" x14ac:dyDescent="0.2">
      <c r="C3" s="79"/>
      <c r="D3" s="79"/>
    </row>
    <row r="4" spans="1:4" ht="39.75" customHeight="1" x14ac:dyDescent="0.3">
      <c r="A4" s="83" t="s">
        <v>116</v>
      </c>
      <c r="B4" s="84"/>
      <c r="C4" s="84"/>
      <c r="D4" s="85"/>
    </row>
    <row r="5" spans="1:4" ht="18.75" customHeight="1" x14ac:dyDescent="0.2">
      <c r="C5" s="2"/>
      <c r="D5" s="4" t="s">
        <v>0</v>
      </c>
    </row>
    <row r="6" spans="1:4" ht="37.5" customHeight="1" x14ac:dyDescent="0.2">
      <c r="A6" s="5" t="s">
        <v>124</v>
      </c>
      <c r="B6" s="6" t="s">
        <v>4</v>
      </c>
      <c r="C6" s="7" t="s">
        <v>1</v>
      </c>
      <c r="D6" s="13" t="s">
        <v>2</v>
      </c>
    </row>
    <row r="7" spans="1:4" s="9" customFormat="1" ht="11.25" x14ac:dyDescent="0.2">
      <c r="A7" s="8">
        <v>1</v>
      </c>
      <c r="B7" s="8">
        <v>2</v>
      </c>
      <c r="C7" s="8">
        <v>3</v>
      </c>
      <c r="D7" s="8">
        <v>4</v>
      </c>
    </row>
    <row r="8" spans="1:4" s="38" customFormat="1" ht="35.25" customHeight="1" x14ac:dyDescent="0.25">
      <c r="A8" s="42"/>
      <c r="B8" s="43" t="s">
        <v>117</v>
      </c>
      <c r="C8" s="43">
        <f>C9+C12+C20+C33+C41+C63+C67+C72+C84+C95</f>
        <v>24625849.98</v>
      </c>
      <c r="D8" s="43"/>
    </row>
    <row r="9" spans="1:4" s="11" customFormat="1" ht="15.75" x14ac:dyDescent="0.25">
      <c r="A9" s="10" t="s">
        <v>90</v>
      </c>
      <c r="B9" s="23" t="s">
        <v>3</v>
      </c>
      <c r="C9" s="10">
        <f>SUM(C10:C11)</f>
        <v>70516</v>
      </c>
      <c r="D9" s="24"/>
    </row>
    <row r="10" spans="1:4" s="11" customFormat="1" ht="25.5" x14ac:dyDescent="0.25">
      <c r="A10" s="74" t="s">
        <v>91</v>
      </c>
      <c r="B10" s="74" t="s">
        <v>153</v>
      </c>
      <c r="C10" s="71">
        <v>40516</v>
      </c>
      <c r="D10" s="21"/>
    </row>
    <row r="11" spans="1:4" s="11" customFormat="1" ht="38.25" x14ac:dyDescent="0.25">
      <c r="A11" s="20" t="s">
        <v>91</v>
      </c>
      <c r="B11" s="32" t="s">
        <v>154</v>
      </c>
      <c r="C11" s="75">
        <v>30000</v>
      </c>
      <c r="D11" s="21"/>
    </row>
    <row r="12" spans="1:4" s="11" customFormat="1" ht="15.75" x14ac:dyDescent="0.25">
      <c r="A12" s="72" t="s">
        <v>35</v>
      </c>
      <c r="B12" s="73" t="s">
        <v>3</v>
      </c>
      <c r="C12" s="72">
        <f>SUM(C13:C19)</f>
        <v>10144998</v>
      </c>
      <c r="D12" s="24"/>
    </row>
    <row r="13" spans="1:4" s="11" customFormat="1" ht="15.75" x14ac:dyDescent="0.25">
      <c r="A13" s="39" t="s">
        <v>38</v>
      </c>
      <c r="B13" s="16" t="s">
        <v>39</v>
      </c>
      <c r="C13" s="15">
        <v>16549</v>
      </c>
      <c r="D13" s="86"/>
    </row>
    <row r="14" spans="1:4" s="11" customFormat="1" ht="38.25" x14ac:dyDescent="0.25">
      <c r="A14" s="44" t="s">
        <v>37</v>
      </c>
      <c r="B14" s="14" t="s">
        <v>36</v>
      </c>
      <c r="C14" s="15">
        <v>8221258</v>
      </c>
      <c r="D14" s="87"/>
    </row>
    <row r="15" spans="1:4" s="11" customFormat="1" ht="15.75" x14ac:dyDescent="0.25">
      <c r="A15" s="44" t="s">
        <v>40</v>
      </c>
      <c r="B15" s="45" t="s">
        <v>41</v>
      </c>
      <c r="C15" s="15">
        <v>28400</v>
      </c>
      <c r="D15" s="87"/>
    </row>
    <row r="16" spans="1:4" s="11" customFormat="1" ht="25.5" x14ac:dyDescent="0.25">
      <c r="A16" s="44" t="s">
        <v>42</v>
      </c>
      <c r="B16" s="45" t="s">
        <v>43</v>
      </c>
      <c r="C16" s="15">
        <v>292501</v>
      </c>
      <c r="D16" s="87"/>
    </row>
    <row r="17" spans="1:4" s="11" customFormat="1" ht="25.5" x14ac:dyDescent="0.25">
      <c r="A17" s="44" t="s">
        <v>44</v>
      </c>
      <c r="B17" s="45" t="s">
        <v>45</v>
      </c>
      <c r="C17" s="20">
        <v>750000</v>
      </c>
      <c r="D17" s="87"/>
    </row>
    <row r="18" spans="1:4" s="11" customFormat="1" ht="25.5" x14ac:dyDescent="0.25">
      <c r="A18" s="44" t="s">
        <v>46</v>
      </c>
      <c r="B18" s="45" t="s">
        <v>47</v>
      </c>
      <c r="C18" s="15">
        <v>820290</v>
      </c>
      <c r="D18" s="87"/>
    </row>
    <row r="19" spans="1:4" s="11" customFormat="1" ht="25.5" x14ac:dyDescent="0.25">
      <c r="A19" s="44" t="s">
        <v>48</v>
      </c>
      <c r="B19" s="15" t="s">
        <v>49</v>
      </c>
      <c r="C19" s="15">
        <v>16000</v>
      </c>
      <c r="D19" s="88"/>
    </row>
    <row r="20" spans="1:4" s="11" customFormat="1" ht="15.75" x14ac:dyDescent="0.25">
      <c r="A20" s="25" t="s">
        <v>50</v>
      </c>
      <c r="B20" s="46" t="s">
        <v>3</v>
      </c>
      <c r="C20" s="25">
        <f>C21+C26+C29</f>
        <v>533911</v>
      </c>
      <c r="D20" s="63"/>
    </row>
    <row r="21" spans="1:4" s="11" customFormat="1" ht="15.75" x14ac:dyDescent="0.25">
      <c r="A21" s="20" t="s">
        <v>51</v>
      </c>
      <c r="B21" s="20"/>
      <c r="C21" s="48">
        <f>SUM(C22:C25)</f>
        <v>396124</v>
      </c>
      <c r="D21" s="20"/>
    </row>
    <row r="22" spans="1:4" s="11" customFormat="1" ht="25.5" x14ac:dyDescent="0.25">
      <c r="A22" s="20"/>
      <c r="B22" s="47" t="s">
        <v>125</v>
      </c>
      <c r="C22" s="41">
        <v>50950</v>
      </c>
      <c r="D22" s="47"/>
    </row>
    <row r="23" spans="1:4" s="11" customFormat="1" ht="51" x14ac:dyDescent="0.25">
      <c r="A23" s="20"/>
      <c r="B23" s="20" t="s">
        <v>126</v>
      </c>
      <c r="C23" s="49">
        <v>5678</v>
      </c>
      <c r="D23" s="20"/>
    </row>
    <row r="24" spans="1:4" s="11" customFormat="1" ht="51" x14ac:dyDescent="0.25">
      <c r="A24" s="20"/>
      <c r="B24" s="20" t="s">
        <v>127</v>
      </c>
      <c r="C24" s="49">
        <v>288450</v>
      </c>
      <c r="D24" s="20"/>
    </row>
    <row r="25" spans="1:4" s="11" customFormat="1" ht="38.25" x14ac:dyDescent="0.25">
      <c r="A25" s="20"/>
      <c r="B25" s="47" t="s">
        <v>128</v>
      </c>
      <c r="C25" s="49">
        <v>51046</v>
      </c>
      <c r="D25" s="47"/>
    </row>
    <row r="26" spans="1:4" s="11" customFormat="1" ht="15.75" x14ac:dyDescent="0.25">
      <c r="A26" s="20" t="s">
        <v>52</v>
      </c>
      <c r="B26" s="20"/>
      <c r="C26" s="48">
        <f>SUM(C27:C28)</f>
        <v>21700</v>
      </c>
      <c r="D26" s="20"/>
    </row>
    <row r="27" spans="1:4" s="11" customFormat="1" ht="25.5" x14ac:dyDescent="0.25">
      <c r="A27" s="20"/>
      <c r="B27" s="47" t="s">
        <v>129</v>
      </c>
      <c r="C27" s="49">
        <v>8900</v>
      </c>
      <c r="D27" s="47"/>
    </row>
    <row r="28" spans="1:4" s="11" customFormat="1" ht="25.5" x14ac:dyDescent="0.25">
      <c r="A28" s="20"/>
      <c r="B28" s="66" t="s">
        <v>130</v>
      </c>
      <c r="C28" s="49">
        <v>12800</v>
      </c>
      <c r="D28" s="47"/>
    </row>
    <row r="29" spans="1:4" s="11" customFormat="1" ht="25.5" x14ac:dyDescent="0.25">
      <c r="A29" s="20" t="s">
        <v>53</v>
      </c>
      <c r="B29" s="20"/>
      <c r="C29" s="48">
        <f>SUM(C30:C32)</f>
        <v>116087</v>
      </c>
      <c r="D29" s="20"/>
    </row>
    <row r="30" spans="1:4" s="11" customFormat="1" ht="38.25" x14ac:dyDescent="0.25">
      <c r="A30" s="20"/>
      <c r="B30" s="20" t="s">
        <v>131</v>
      </c>
      <c r="C30" s="20">
        <v>77200</v>
      </c>
      <c r="D30" s="20"/>
    </row>
    <row r="31" spans="1:4" s="11" customFormat="1" ht="38.25" x14ac:dyDescent="0.25">
      <c r="A31" s="20"/>
      <c r="B31" s="20" t="s">
        <v>132</v>
      </c>
      <c r="C31" s="20">
        <v>14600</v>
      </c>
      <c r="D31" s="20"/>
    </row>
    <row r="32" spans="1:4" s="11" customFormat="1" ht="63.75" x14ac:dyDescent="0.25">
      <c r="A32" s="20"/>
      <c r="B32" s="47" t="s">
        <v>133</v>
      </c>
      <c r="C32" s="20">
        <v>24287</v>
      </c>
      <c r="D32" s="20"/>
    </row>
    <row r="33" spans="1:4" s="11" customFormat="1" ht="15.75" x14ac:dyDescent="0.25">
      <c r="A33" s="10" t="s">
        <v>6</v>
      </c>
      <c r="B33" s="23" t="s">
        <v>3</v>
      </c>
      <c r="C33" s="10">
        <f>SUM(C34:C40)</f>
        <v>4364865</v>
      </c>
      <c r="D33" s="24"/>
    </row>
    <row r="34" spans="1:4" s="11" customFormat="1" ht="25.5" x14ac:dyDescent="0.25">
      <c r="A34" s="20" t="s">
        <v>5</v>
      </c>
      <c r="B34" s="20" t="s">
        <v>134</v>
      </c>
      <c r="C34" s="20">
        <v>82000</v>
      </c>
      <c r="D34" s="21" t="s">
        <v>13</v>
      </c>
    </row>
    <row r="35" spans="1:4" s="11" customFormat="1" ht="25.5" x14ac:dyDescent="0.25">
      <c r="A35" s="20" t="s">
        <v>7</v>
      </c>
      <c r="B35" s="20" t="s">
        <v>135</v>
      </c>
      <c r="C35" s="20">
        <v>54000</v>
      </c>
      <c r="D35" s="21"/>
    </row>
    <row r="36" spans="1:4" s="11" customFormat="1" ht="38.25" x14ac:dyDescent="0.25">
      <c r="A36" s="20" t="s">
        <v>8</v>
      </c>
      <c r="B36" s="20" t="s">
        <v>136</v>
      </c>
      <c r="C36" s="20">
        <v>130000</v>
      </c>
      <c r="D36" s="21" t="s">
        <v>14</v>
      </c>
    </row>
    <row r="37" spans="1:4" s="11" customFormat="1" ht="25.5" x14ac:dyDescent="0.25">
      <c r="A37" s="47" t="s">
        <v>8</v>
      </c>
      <c r="B37" s="47" t="s">
        <v>155</v>
      </c>
      <c r="C37" s="47">
        <v>1997060</v>
      </c>
      <c r="D37" s="32" t="s">
        <v>137</v>
      </c>
    </row>
    <row r="38" spans="1:4" s="11" customFormat="1" ht="25.5" x14ac:dyDescent="0.25">
      <c r="A38" s="47" t="s">
        <v>10</v>
      </c>
      <c r="B38" s="47" t="s">
        <v>138</v>
      </c>
      <c r="C38" s="47">
        <v>1978805</v>
      </c>
      <c r="D38" s="21"/>
    </row>
    <row r="39" spans="1:4" s="11" customFormat="1" ht="25.5" x14ac:dyDescent="0.25">
      <c r="A39" s="20" t="s">
        <v>9</v>
      </c>
      <c r="B39" s="20" t="s">
        <v>139</v>
      </c>
      <c r="C39" s="20">
        <v>25000</v>
      </c>
      <c r="D39" s="21"/>
    </row>
    <row r="40" spans="1:4" s="11" customFormat="1" ht="25.5" x14ac:dyDescent="0.25">
      <c r="A40" s="20" t="s">
        <v>12</v>
      </c>
      <c r="B40" s="20" t="s">
        <v>140</v>
      </c>
      <c r="C40" s="47">
        <f>98000</f>
        <v>98000</v>
      </c>
      <c r="D40" s="21"/>
    </row>
    <row r="41" spans="1:4" s="11" customFormat="1" ht="15.75" x14ac:dyDescent="0.25">
      <c r="A41" s="10" t="s">
        <v>54</v>
      </c>
      <c r="B41" s="23" t="s">
        <v>3</v>
      </c>
      <c r="C41" s="10">
        <f>SUM(C42:C62)</f>
        <v>3368619</v>
      </c>
      <c r="D41" s="24"/>
    </row>
    <row r="42" spans="1:4" s="11" customFormat="1" ht="15.75" x14ac:dyDescent="0.25">
      <c r="A42" s="80" t="s">
        <v>55</v>
      </c>
      <c r="B42" s="20" t="s">
        <v>56</v>
      </c>
      <c r="C42" s="20">
        <v>70000</v>
      </c>
      <c r="D42" s="21"/>
    </row>
    <row r="43" spans="1:4" s="11" customFormat="1" ht="25.5" x14ac:dyDescent="0.25">
      <c r="A43" s="81"/>
      <c r="B43" s="20" t="s">
        <v>57</v>
      </c>
      <c r="C43" s="20">
        <v>6180</v>
      </c>
      <c r="D43" s="21"/>
    </row>
    <row r="44" spans="1:4" s="11" customFormat="1" ht="25.5" x14ac:dyDescent="0.25">
      <c r="A44" s="81"/>
      <c r="B44" s="20" t="s">
        <v>58</v>
      </c>
      <c r="C44" s="20">
        <v>62728</v>
      </c>
      <c r="D44" s="21"/>
    </row>
    <row r="45" spans="1:4" s="11" customFormat="1" ht="15.75" x14ac:dyDescent="0.25">
      <c r="A45" s="81"/>
      <c r="B45" s="20" t="s">
        <v>59</v>
      </c>
      <c r="C45" s="20">
        <v>6385</v>
      </c>
      <c r="D45" s="21"/>
    </row>
    <row r="46" spans="1:4" s="11" customFormat="1" ht="25.5" x14ac:dyDescent="0.25">
      <c r="A46" s="81"/>
      <c r="B46" s="20" t="s">
        <v>60</v>
      </c>
      <c r="C46" s="20">
        <v>10213</v>
      </c>
      <c r="D46" s="21"/>
    </row>
    <row r="47" spans="1:4" s="11" customFormat="1" ht="38.25" x14ac:dyDescent="0.25">
      <c r="A47" s="81"/>
      <c r="B47" s="20" t="s">
        <v>61</v>
      </c>
      <c r="C47" s="20">
        <v>10508</v>
      </c>
      <c r="D47" s="21"/>
    </row>
    <row r="48" spans="1:4" s="11" customFormat="1" ht="38.25" x14ac:dyDescent="0.25">
      <c r="A48" s="82"/>
      <c r="B48" s="20" t="s">
        <v>62</v>
      </c>
      <c r="C48" s="20">
        <v>138733</v>
      </c>
      <c r="D48" s="21"/>
    </row>
    <row r="49" spans="1:4" s="11" customFormat="1" ht="25.5" x14ac:dyDescent="0.25">
      <c r="A49" s="40" t="s">
        <v>63</v>
      </c>
      <c r="B49" s="20" t="s">
        <v>56</v>
      </c>
      <c r="C49" s="20">
        <f>1400+15000</f>
        <v>16400</v>
      </c>
      <c r="D49" s="21"/>
    </row>
    <row r="50" spans="1:4" s="11" customFormat="1" ht="51" x14ac:dyDescent="0.25">
      <c r="A50" s="80" t="s">
        <v>64</v>
      </c>
      <c r="B50" s="20" t="s">
        <v>65</v>
      </c>
      <c r="C50" s="20">
        <v>15800</v>
      </c>
      <c r="D50" s="21"/>
    </row>
    <row r="51" spans="1:4" s="11" customFormat="1" ht="30" customHeight="1" x14ac:dyDescent="0.25">
      <c r="A51" s="82"/>
      <c r="B51" s="20" t="s">
        <v>66</v>
      </c>
      <c r="C51" s="20">
        <f>397022</f>
        <v>397022</v>
      </c>
      <c r="D51" s="21"/>
    </row>
    <row r="52" spans="1:4" s="11" customFormat="1" ht="118.5" customHeight="1" x14ac:dyDescent="0.25">
      <c r="A52" s="80" t="s">
        <v>67</v>
      </c>
      <c r="B52" s="17" t="s">
        <v>68</v>
      </c>
      <c r="C52" s="20">
        <f>8300+5000+6900+11800</f>
        <v>32000</v>
      </c>
      <c r="D52" s="21"/>
    </row>
    <row r="53" spans="1:4" s="11" customFormat="1" ht="28.5" customHeight="1" x14ac:dyDescent="0.25">
      <c r="A53" s="82"/>
      <c r="B53" s="17" t="s">
        <v>69</v>
      </c>
      <c r="C53" s="20">
        <v>2500</v>
      </c>
      <c r="D53" s="21"/>
    </row>
    <row r="54" spans="1:4" s="11" customFormat="1" ht="28.5" customHeight="1" x14ac:dyDescent="0.25">
      <c r="A54" s="80" t="s">
        <v>70</v>
      </c>
      <c r="B54" s="20" t="s">
        <v>71</v>
      </c>
      <c r="C54" s="20">
        <f>10000-3850</f>
        <v>6150</v>
      </c>
      <c r="D54" s="21"/>
    </row>
    <row r="55" spans="1:4" s="11" customFormat="1" ht="31.5" customHeight="1" x14ac:dyDescent="0.25">
      <c r="A55" s="81"/>
      <c r="B55" s="20" t="s">
        <v>72</v>
      </c>
      <c r="C55" s="20">
        <v>39000</v>
      </c>
      <c r="D55" s="21"/>
    </row>
    <row r="56" spans="1:4" s="11" customFormat="1" ht="25.5" x14ac:dyDescent="0.25">
      <c r="A56" s="82"/>
      <c r="B56" s="20" t="s">
        <v>73</v>
      </c>
      <c r="C56" s="20">
        <v>1000</v>
      </c>
      <c r="D56" s="21"/>
    </row>
    <row r="57" spans="1:4" s="11" customFormat="1" ht="51" x14ac:dyDescent="0.25">
      <c r="A57" s="80" t="s">
        <v>74</v>
      </c>
      <c r="B57" s="20" t="s">
        <v>75</v>
      </c>
      <c r="C57" s="20">
        <v>1800000</v>
      </c>
      <c r="D57" s="21" t="s">
        <v>76</v>
      </c>
    </row>
    <row r="58" spans="1:4" s="11" customFormat="1" ht="25.5" x14ac:dyDescent="0.25">
      <c r="A58" s="81"/>
      <c r="B58" s="20" t="s">
        <v>77</v>
      </c>
      <c r="C58" s="20">
        <v>600000</v>
      </c>
      <c r="D58" s="21" t="s">
        <v>78</v>
      </c>
    </row>
    <row r="59" spans="1:4" s="11" customFormat="1" ht="25.5" x14ac:dyDescent="0.25">
      <c r="A59" s="82"/>
      <c r="B59" s="20" t="s">
        <v>79</v>
      </c>
      <c r="C59" s="20">
        <v>111000</v>
      </c>
      <c r="D59" s="21" t="s">
        <v>78</v>
      </c>
    </row>
    <row r="60" spans="1:4" s="11" customFormat="1" ht="15.75" x14ac:dyDescent="0.25">
      <c r="A60" s="80" t="s">
        <v>11</v>
      </c>
      <c r="B60" s="20" t="s">
        <v>56</v>
      </c>
      <c r="C60" s="20">
        <f>40000-7000-29000</f>
        <v>4000</v>
      </c>
      <c r="D60" s="21"/>
    </row>
    <row r="61" spans="1:4" s="11" customFormat="1" ht="15.75" x14ac:dyDescent="0.25">
      <c r="A61" s="81"/>
      <c r="B61" s="20" t="s">
        <v>80</v>
      </c>
      <c r="C61" s="20">
        <v>29000</v>
      </c>
      <c r="D61" s="21"/>
    </row>
    <row r="62" spans="1:4" s="11" customFormat="1" ht="25.5" x14ac:dyDescent="0.25">
      <c r="A62" s="82"/>
      <c r="B62" s="20" t="s">
        <v>81</v>
      </c>
      <c r="C62" s="20">
        <v>10000</v>
      </c>
      <c r="D62" s="21"/>
    </row>
    <row r="63" spans="1:4" s="11" customFormat="1" ht="15.75" x14ac:dyDescent="0.25">
      <c r="A63" s="10" t="s">
        <v>120</v>
      </c>
      <c r="B63" s="23" t="s">
        <v>3</v>
      </c>
      <c r="C63" s="10">
        <f>SUM(C64:C66)</f>
        <v>191585</v>
      </c>
      <c r="D63" s="24"/>
    </row>
    <row r="64" spans="1:4" s="11" customFormat="1" ht="76.5" x14ac:dyDescent="0.25">
      <c r="A64" s="20" t="s">
        <v>82</v>
      </c>
      <c r="B64" s="20" t="s">
        <v>83</v>
      </c>
      <c r="C64" s="20">
        <v>42685</v>
      </c>
      <c r="D64" s="21" t="s">
        <v>84</v>
      </c>
    </row>
    <row r="65" spans="1:4" s="11" customFormat="1" ht="38.25" x14ac:dyDescent="0.25">
      <c r="A65" s="20" t="s">
        <v>85</v>
      </c>
      <c r="B65" s="20" t="s">
        <v>86</v>
      </c>
      <c r="C65" s="20">
        <v>30000</v>
      </c>
      <c r="D65" s="21" t="s">
        <v>87</v>
      </c>
    </row>
    <row r="66" spans="1:4" s="11" customFormat="1" ht="25.5" x14ac:dyDescent="0.25">
      <c r="A66" s="20" t="s">
        <v>85</v>
      </c>
      <c r="B66" s="20" t="s">
        <v>88</v>
      </c>
      <c r="C66" s="20">
        <v>118900</v>
      </c>
      <c r="D66" s="21" t="s">
        <v>89</v>
      </c>
    </row>
    <row r="67" spans="1:4" s="11" customFormat="1" ht="15.75" x14ac:dyDescent="0.25">
      <c r="A67" s="10" t="s">
        <v>94</v>
      </c>
      <c r="B67" s="23" t="s">
        <v>3</v>
      </c>
      <c r="C67" s="10">
        <f>SUM(C68:C71)</f>
        <v>4832494</v>
      </c>
      <c r="D67" s="24"/>
    </row>
    <row r="68" spans="1:4" s="11" customFormat="1" ht="89.25" x14ac:dyDescent="0.25">
      <c r="A68" s="76" t="s">
        <v>95</v>
      </c>
      <c r="B68" s="76" t="s">
        <v>147</v>
      </c>
      <c r="C68" s="77">
        <v>4700000</v>
      </c>
      <c r="D68" s="21"/>
    </row>
    <row r="69" spans="1:4" s="11" customFormat="1" ht="38.25" x14ac:dyDescent="0.25">
      <c r="A69" s="76" t="s">
        <v>11</v>
      </c>
      <c r="B69" s="76" t="s">
        <v>149</v>
      </c>
      <c r="C69" s="77">
        <v>7494</v>
      </c>
      <c r="D69" s="21"/>
    </row>
    <row r="70" spans="1:4" s="11" customFormat="1" ht="25.5" x14ac:dyDescent="0.25">
      <c r="A70" s="76" t="s">
        <v>11</v>
      </c>
      <c r="B70" s="76" t="s">
        <v>96</v>
      </c>
      <c r="C70" s="77">
        <v>55000</v>
      </c>
      <c r="D70" s="21"/>
    </row>
    <row r="71" spans="1:4" s="11" customFormat="1" ht="38.25" x14ac:dyDescent="0.25">
      <c r="A71" s="76" t="s">
        <v>11</v>
      </c>
      <c r="B71" s="76" t="s">
        <v>148</v>
      </c>
      <c r="C71" s="77">
        <v>70000</v>
      </c>
      <c r="D71" s="21"/>
    </row>
    <row r="72" spans="1:4" s="11" customFormat="1" ht="15.75" x14ac:dyDescent="0.25">
      <c r="A72" s="10" t="s">
        <v>114</v>
      </c>
      <c r="B72" s="23" t="s">
        <v>3</v>
      </c>
      <c r="C72" s="23">
        <f>SUM(C73:C83)</f>
        <v>577346</v>
      </c>
      <c r="D72" s="24"/>
    </row>
    <row r="73" spans="1:4" s="11" customFormat="1" ht="38.25" x14ac:dyDescent="0.25">
      <c r="A73" s="16" t="s">
        <v>97</v>
      </c>
      <c r="B73" s="16" t="s">
        <v>98</v>
      </c>
      <c r="C73" s="26">
        <v>211767</v>
      </c>
      <c r="D73" s="21"/>
    </row>
    <row r="74" spans="1:4" s="11" customFormat="1" ht="25.5" x14ac:dyDescent="0.25">
      <c r="A74" s="16" t="s">
        <v>99</v>
      </c>
      <c r="B74" s="16" t="s">
        <v>146</v>
      </c>
      <c r="C74" s="26">
        <v>20542</v>
      </c>
      <c r="D74" s="21"/>
    </row>
    <row r="75" spans="1:4" s="11" customFormat="1" ht="15.75" x14ac:dyDescent="0.25">
      <c r="A75" s="16" t="s">
        <v>99</v>
      </c>
      <c r="B75" s="16" t="s">
        <v>100</v>
      </c>
      <c r="C75" s="26">
        <v>3040</v>
      </c>
      <c r="D75" s="21"/>
    </row>
    <row r="76" spans="1:4" s="11" customFormat="1" ht="25.5" x14ac:dyDescent="0.25">
      <c r="A76" s="16" t="s">
        <v>101</v>
      </c>
      <c r="B76" s="16" t="s">
        <v>102</v>
      </c>
      <c r="C76" s="26">
        <v>3800</v>
      </c>
      <c r="D76" s="21"/>
    </row>
    <row r="77" spans="1:4" s="11" customFormat="1" ht="15.75" x14ac:dyDescent="0.25">
      <c r="A77" s="16" t="s">
        <v>103</v>
      </c>
      <c r="B77" s="16" t="s">
        <v>100</v>
      </c>
      <c r="C77" s="26">
        <v>10000</v>
      </c>
      <c r="D77" s="21"/>
    </row>
    <row r="78" spans="1:4" s="11" customFormat="1" ht="38.25" x14ac:dyDescent="0.25">
      <c r="A78" s="40" t="s">
        <v>103</v>
      </c>
      <c r="B78" s="40" t="s">
        <v>152</v>
      </c>
      <c r="C78" s="41">
        <v>80000</v>
      </c>
      <c r="D78" s="21"/>
    </row>
    <row r="79" spans="1:4" s="11" customFormat="1" ht="25.5" x14ac:dyDescent="0.25">
      <c r="A79" s="16" t="s">
        <v>104</v>
      </c>
      <c r="B79" s="16" t="s">
        <v>105</v>
      </c>
      <c r="C79" s="26">
        <f>9500+9800</f>
        <v>19300</v>
      </c>
      <c r="D79" s="21"/>
    </row>
    <row r="80" spans="1:4" s="11" customFormat="1" ht="25.5" x14ac:dyDescent="0.25">
      <c r="A80" s="16" t="s">
        <v>106</v>
      </c>
      <c r="B80" s="16" t="s">
        <v>107</v>
      </c>
      <c r="C80" s="26">
        <v>7500</v>
      </c>
      <c r="D80" s="21"/>
    </row>
    <row r="81" spans="1:4" s="11" customFormat="1" ht="25.5" x14ac:dyDescent="0.25">
      <c r="A81" s="16" t="s">
        <v>108</v>
      </c>
      <c r="B81" s="16" t="s">
        <v>109</v>
      </c>
      <c r="C81" s="26">
        <v>158985</v>
      </c>
      <c r="D81" s="21"/>
    </row>
    <row r="82" spans="1:4" s="11" customFormat="1" ht="38.25" x14ac:dyDescent="0.25">
      <c r="A82" s="16" t="s">
        <v>110</v>
      </c>
      <c r="B82" s="16" t="s">
        <v>111</v>
      </c>
      <c r="C82" s="26">
        <v>1252</v>
      </c>
      <c r="D82" s="21"/>
    </row>
    <row r="83" spans="1:4" s="11" customFormat="1" ht="15.75" x14ac:dyDescent="0.25">
      <c r="A83" s="16" t="s">
        <v>112</v>
      </c>
      <c r="B83" s="16" t="s">
        <v>113</v>
      </c>
      <c r="C83" s="26">
        <v>61160</v>
      </c>
      <c r="D83" s="21"/>
    </row>
    <row r="84" spans="1:4" s="11" customFormat="1" ht="25.5" x14ac:dyDescent="0.25">
      <c r="A84" s="10" t="s">
        <v>15</v>
      </c>
      <c r="B84" s="23" t="s">
        <v>3</v>
      </c>
      <c r="C84" s="10">
        <f>SUM(C85:C94)</f>
        <v>406547.98</v>
      </c>
      <c r="D84" s="64"/>
    </row>
    <row r="85" spans="1:4" s="11" customFormat="1" ht="34.5" customHeight="1" x14ac:dyDescent="0.25">
      <c r="A85" s="21" t="s">
        <v>16</v>
      </c>
      <c r="B85" s="21" t="s">
        <v>17</v>
      </c>
      <c r="C85" s="21">
        <v>10000</v>
      </c>
      <c r="D85" s="27"/>
    </row>
    <row r="86" spans="1:4" s="11" customFormat="1" ht="46.5" customHeight="1" x14ac:dyDescent="0.25">
      <c r="A86" s="21" t="s">
        <v>18</v>
      </c>
      <c r="B86" s="21" t="s">
        <v>19</v>
      </c>
      <c r="C86" s="21">
        <v>58344</v>
      </c>
      <c r="D86" s="28"/>
    </row>
    <row r="87" spans="1:4" s="11" customFormat="1" ht="81" customHeight="1" x14ac:dyDescent="0.25">
      <c r="A87" s="21" t="s">
        <v>20</v>
      </c>
      <c r="B87" s="29" t="s">
        <v>21</v>
      </c>
      <c r="C87" s="30">
        <v>86173.98</v>
      </c>
      <c r="D87" s="31"/>
    </row>
    <row r="88" spans="1:4" s="11" customFormat="1" ht="47.25" customHeight="1" x14ac:dyDescent="0.25">
      <c r="A88" s="32" t="s">
        <v>22</v>
      </c>
      <c r="B88" s="21" t="s">
        <v>23</v>
      </c>
      <c r="C88" s="21">
        <v>32071</v>
      </c>
      <c r="D88" s="33"/>
    </row>
    <row r="89" spans="1:4" s="11" customFormat="1" ht="69.75" customHeight="1" x14ac:dyDescent="0.25">
      <c r="A89" s="32" t="s">
        <v>24</v>
      </c>
      <c r="B89" s="21" t="s">
        <v>25</v>
      </c>
      <c r="C89" s="21">
        <v>22717</v>
      </c>
      <c r="D89" s="27"/>
    </row>
    <row r="90" spans="1:4" s="11" customFormat="1" ht="35.25" customHeight="1" x14ac:dyDescent="0.25">
      <c r="A90" s="30" t="s">
        <v>26</v>
      </c>
      <c r="B90" s="34" t="s">
        <v>27</v>
      </c>
      <c r="C90" s="35">
        <v>1500</v>
      </c>
      <c r="D90" s="65"/>
    </row>
    <row r="91" spans="1:4" s="11" customFormat="1" ht="30.75" customHeight="1" x14ac:dyDescent="0.25">
      <c r="A91" s="32" t="s">
        <v>28</v>
      </c>
      <c r="B91" s="36" t="s">
        <v>29</v>
      </c>
      <c r="C91" s="37">
        <v>76557</v>
      </c>
      <c r="D91" s="31"/>
    </row>
    <row r="92" spans="1:4" s="11" customFormat="1" ht="86.25" customHeight="1" x14ac:dyDescent="0.25">
      <c r="A92" s="21" t="s">
        <v>30</v>
      </c>
      <c r="B92" s="67" t="s">
        <v>145</v>
      </c>
      <c r="C92" s="21">
        <v>79406</v>
      </c>
      <c r="D92" s="33"/>
    </row>
    <row r="93" spans="1:4" s="11" customFormat="1" ht="34.5" customHeight="1" x14ac:dyDescent="0.25">
      <c r="A93" s="21" t="s">
        <v>31</v>
      </c>
      <c r="B93" s="21" t="s">
        <v>32</v>
      </c>
      <c r="C93" s="21">
        <v>8000</v>
      </c>
      <c r="D93" s="27"/>
    </row>
    <row r="94" spans="1:4" s="11" customFormat="1" ht="43.5" customHeight="1" x14ac:dyDescent="0.25">
      <c r="A94" s="21" t="s">
        <v>33</v>
      </c>
      <c r="B94" s="21" t="s">
        <v>34</v>
      </c>
      <c r="C94" s="21">
        <v>31779</v>
      </c>
      <c r="D94" s="27"/>
    </row>
    <row r="95" spans="1:4" s="11" customFormat="1" ht="15.75" x14ac:dyDescent="0.25">
      <c r="A95" s="10" t="s">
        <v>92</v>
      </c>
      <c r="B95" s="23" t="s">
        <v>3</v>
      </c>
      <c r="C95" s="10">
        <f>SUM(C96:C98)</f>
        <v>134968</v>
      </c>
      <c r="D95" s="24"/>
    </row>
    <row r="96" spans="1:4" s="11" customFormat="1" ht="72.75" customHeight="1" x14ac:dyDescent="0.25">
      <c r="A96" s="20" t="s">
        <v>93</v>
      </c>
      <c r="B96" s="40" t="s">
        <v>141</v>
      </c>
      <c r="C96" s="20">
        <v>14688</v>
      </c>
      <c r="D96" s="21" t="s">
        <v>142</v>
      </c>
    </row>
    <row r="97" spans="1:4" s="11" customFormat="1" ht="25.5" x14ac:dyDescent="0.25">
      <c r="A97" s="20" t="s">
        <v>93</v>
      </c>
      <c r="B97" s="20" t="s">
        <v>143</v>
      </c>
      <c r="C97" s="20">
        <v>31551</v>
      </c>
      <c r="D97" s="21"/>
    </row>
    <row r="98" spans="1:4" s="11" customFormat="1" ht="30.75" customHeight="1" x14ac:dyDescent="0.25">
      <c r="A98" s="20" t="s">
        <v>93</v>
      </c>
      <c r="B98" s="20" t="s">
        <v>144</v>
      </c>
      <c r="C98" s="20">
        <v>88729</v>
      </c>
      <c r="D98" s="21"/>
    </row>
    <row r="99" spans="1:4" s="3" customFormat="1" x14ac:dyDescent="0.2">
      <c r="A99" s="18"/>
      <c r="B99" s="18"/>
      <c r="C99" s="19"/>
      <c r="D99" s="19"/>
    </row>
    <row r="101" spans="1:4" x14ac:dyDescent="0.2">
      <c r="B101" s="52" t="s">
        <v>118</v>
      </c>
      <c r="C101" s="19"/>
    </row>
    <row r="102" spans="1:4" ht="26.25" x14ac:dyDescent="0.2">
      <c r="B102" s="53" t="s">
        <v>119</v>
      </c>
      <c r="C102" s="50" t="s">
        <v>1</v>
      </c>
    </row>
    <row r="103" spans="1:4" ht="18.75" x14ac:dyDescent="0.2">
      <c r="B103" s="54" t="s">
        <v>90</v>
      </c>
      <c r="C103" s="55">
        <f>C9</f>
        <v>70516</v>
      </c>
    </row>
    <row r="104" spans="1:4" ht="18.75" x14ac:dyDescent="0.2">
      <c r="B104" s="54" t="s">
        <v>35</v>
      </c>
      <c r="C104" s="55">
        <f>C12</f>
        <v>10144998</v>
      </c>
    </row>
    <row r="105" spans="1:4" ht="18.75" x14ac:dyDescent="0.2">
      <c r="B105" s="56" t="s">
        <v>50</v>
      </c>
      <c r="C105" s="57">
        <f>C20</f>
        <v>533911</v>
      </c>
    </row>
    <row r="106" spans="1:4" ht="18.75" x14ac:dyDescent="0.2">
      <c r="B106" s="56" t="s">
        <v>6</v>
      </c>
      <c r="C106" s="57">
        <f>C33</f>
        <v>4364865</v>
      </c>
    </row>
    <row r="107" spans="1:4" ht="18.75" x14ac:dyDescent="0.2">
      <c r="B107" s="56" t="s">
        <v>54</v>
      </c>
      <c r="C107" s="57">
        <f>C41</f>
        <v>3368619</v>
      </c>
    </row>
    <row r="108" spans="1:4" ht="18.75" x14ac:dyDescent="0.2">
      <c r="B108" s="56" t="s">
        <v>120</v>
      </c>
      <c r="C108" s="57">
        <f>C63</f>
        <v>191585</v>
      </c>
    </row>
    <row r="109" spans="1:4" ht="18.75" x14ac:dyDescent="0.2">
      <c r="B109" s="56" t="s">
        <v>94</v>
      </c>
      <c r="C109" s="57">
        <f>C67</f>
        <v>4832494</v>
      </c>
    </row>
    <row r="110" spans="1:4" ht="18.75" x14ac:dyDescent="0.2">
      <c r="B110" s="56" t="s">
        <v>115</v>
      </c>
      <c r="C110" s="57">
        <f>C72</f>
        <v>577346</v>
      </c>
    </row>
    <row r="111" spans="1:4" ht="18.75" x14ac:dyDescent="0.2">
      <c r="B111" s="56" t="s">
        <v>121</v>
      </c>
      <c r="C111" s="57">
        <f>C84</f>
        <v>406547.98</v>
      </c>
    </row>
    <row r="112" spans="1:4" ht="18.75" x14ac:dyDescent="0.2">
      <c r="B112" s="56" t="s">
        <v>122</v>
      </c>
      <c r="C112" s="57">
        <f>C95</f>
        <v>134968</v>
      </c>
    </row>
    <row r="113" spans="1:4" ht="18.75" x14ac:dyDescent="0.2">
      <c r="B113" s="58" t="s">
        <v>123</v>
      </c>
      <c r="C113" s="59">
        <f>SUM(C103:C112)</f>
        <v>24625849.98</v>
      </c>
    </row>
    <row r="114" spans="1:4" x14ac:dyDescent="0.2">
      <c r="C114" s="78">
        <f>C113-C8</f>
        <v>0</v>
      </c>
    </row>
    <row r="116" spans="1:4" ht="18.75" x14ac:dyDescent="0.2">
      <c r="A116" s="60" t="s">
        <v>156</v>
      </c>
      <c r="B116" s="61"/>
      <c r="C116" s="61"/>
      <c r="D116" s="62" t="s">
        <v>157</v>
      </c>
    </row>
    <row r="117" spans="1:4" x14ac:dyDescent="0.2">
      <c r="B117" s="22"/>
    </row>
    <row r="118" spans="1:4" x14ac:dyDescent="0.2">
      <c r="B118" s="22"/>
    </row>
    <row r="119" spans="1:4" s="69" customFormat="1" x14ac:dyDescent="0.2">
      <c r="A119" s="68"/>
      <c r="C119" s="70"/>
    </row>
    <row r="120" spans="1:4" s="69" customFormat="1" x14ac:dyDescent="0.2">
      <c r="A120" s="70"/>
      <c r="C120" s="70"/>
    </row>
  </sheetData>
  <mergeCells count="10">
    <mergeCell ref="C2:D2"/>
    <mergeCell ref="C3:D3"/>
    <mergeCell ref="A57:A59"/>
    <mergeCell ref="A60:A62"/>
    <mergeCell ref="A4:D4"/>
    <mergeCell ref="A42:A48"/>
    <mergeCell ref="A50:A51"/>
    <mergeCell ref="A52:A53"/>
    <mergeCell ref="A54:A56"/>
    <mergeCell ref="D13:D19"/>
  </mergeCells>
  <pageMargins left="0.51181102362204722" right="0.11811023622047245" top="0.35" bottom="0.35" header="0.23" footer="0.17"/>
  <pageSetup paperSize="9" scale="75"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pielikums</vt:lpstr>
      <vt:lpstr>pielikums!Print_Titles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rīkojuma projekta "Par apropriācijas pārdali" sākotnējās ietekmes novērtējuma ziņojumam (anotācijai)</dc:title>
  <dc:subject>Pielikums</dc:subject>
  <dc:creator>Zane Adijāne</dc:creator>
  <dc:description>zane.adijane@fm.gov.lv; _x000d_
tel.67095437</dc:description>
  <cp:lastModifiedBy>Zane Adijāne</cp:lastModifiedBy>
  <cp:lastPrinted>2020-11-02T09:33:00Z</cp:lastPrinted>
  <dcterms:created xsi:type="dcterms:W3CDTF">2020-09-16T07:27:33Z</dcterms:created>
  <dcterms:modified xsi:type="dcterms:W3CDTF">2020-11-02T09:58:11Z</dcterms:modified>
</cp:coreProperties>
</file>